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https://wvi365-my.sharepoint.com/personal/mohamud_ahmed_wvi_org/Documents/Documents/Project Documents/Project Templates/ECHO-Submitted Budget-Jubaland/ECHO APPROVED DOCUMENTS-2024/BoQs and Design/Re-Advertised BoQ/"/>
    </mc:Choice>
  </mc:AlternateContent>
  <xr:revisionPtr revIDLastSave="0" documentId="8_{039E6D44-AFF2-4C1A-BD32-64B4AD259CA1}" xr6:coauthVersionLast="47" xr6:coauthVersionMax="47" xr10:uidLastSave="{00000000-0000-0000-0000-000000000000}"/>
  <bookViews>
    <workbookView xWindow="-110" yWindow="-110" windowWidth="19420" windowHeight="10300" firstSheet="1" activeTab="2" xr2:uid="{00000000-000D-0000-FFFF-FFFF00000000}"/>
  </bookViews>
  <sheets>
    <sheet name="Initial Approved Budget" sheetId="2" state="hidden" r:id="rId1"/>
    <sheet name="1" sheetId="36" r:id="rId2"/>
    <sheet name="Rehabilitation Dhobley MCH" sheetId="37" r:id="rId3"/>
    <sheet name="Budget Summary" sheetId="3" state="hidden" r:id="rId4"/>
    <sheet name="FY 19 Financial Report" sheetId="16" state="hidden" r:id="rId5"/>
    <sheet name="Sheet1" sheetId="26" state="hidden" r:id="rId6"/>
    <sheet name="Sheet2" sheetId="27" state="hidden" r:id="rId7"/>
    <sheet name="Sheet3" sheetId="28" state="hidden" r:id="rId8"/>
    <sheet name="Transaction Listing-P1-P12" sheetId="4" state="hidden" r:id="rId9"/>
    <sheet name="Pivot Table-Year1 " sheetId="6" state="hidden" r:id="rId10"/>
  </sheets>
  <externalReferences>
    <externalReference r:id="rId11"/>
    <externalReference r:id="rId12"/>
    <externalReference r:id="rId13"/>
  </externalReferences>
  <definedNames>
    <definedName name="_xlnm._FilterDatabase" localSheetId="0" hidden="1">'Initial Approved Budget'!$A$5:$AG$5</definedName>
    <definedName name="_xlnm._FilterDatabase" localSheetId="5" hidden="1">Sheet1!$A$1:$AA$300</definedName>
    <definedName name="_xlnm._FilterDatabase" localSheetId="6" hidden="1">Sheet2!$A$1:$AD$333</definedName>
    <definedName name="_xlnm._FilterDatabase" localSheetId="7" hidden="1">Sheet3!$A$1:$AD$443</definedName>
    <definedName name="_xlnm._FilterDatabase" localSheetId="8" hidden="1">'Transaction Listing-P1-P12'!$A$1:$AC$2104</definedName>
    <definedName name="AllocationType" localSheetId="4">#REF!</definedName>
    <definedName name="AllocationType">#REF!</definedName>
    <definedName name="aszqs">#REF!</definedName>
    <definedName name="Currency">#REF!</definedName>
    <definedName name="Currency_Codes">[1]ExpCodes!$E$4:$G$249</definedName>
    <definedName name="DBCODE">[2]Parameter!$B$3</definedName>
    <definedName name="DPC_IPC">#REF!</definedName>
    <definedName name="FamilyCode">[1]ExpCodes!#REF!</definedName>
    <definedName name="FamilyCodeRef">[1]ExpCodes!#REF!</definedName>
    <definedName name="Fiscal_Years" localSheetId="4">#REF!</definedName>
    <definedName name="Fiscal_Years">#REF!</definedName>
    <definedName name="NOList" localSheetId="4">#REF!</definedName>
    <definedName name="NOList">#REF!</definedName>
    <definedName name="NONames" localSheetId="4">#REF!</definedName>
    <definedName name="NONames">#REF!</definedName>
    <definedName name="PERIOD">[2]Parameter!$B$5</definedName>
    <definedName name="PROJCODE">[2]Parameter!$B$7</definedName>
    <definedName name="rngCurrency">#REF!</definedName>
    <definedName name="Section2">'[1]Year 1'!#REF!</definedName>
    <definedName name="SummaryReport">[1]ExpCodes!$AE$4:$AE$14</definedName>
    <definedName name="TypeOfBudget">[3]ExpCodes!$AC$4:$AC$8</definedName>
    <definedName name="UoM">[1]ExpCodes!#REF!</definedName>
  </definedNames>
  <calcPr calcId="191029"/>
  <pivotCaches>
    <pivotCache cacheId="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1" i="37" l="1"/>
  <c r="G54" i="37"/>
  <c r="G53" i="37"/>
  <c r="G52" i="37"/>
  <c r="G51" i="37"/>
  <c r="G50" i="37"/>
  <c r="G49" i="37"/>
  <c r="G56" i="37" s="1"/>
  <c r="G44" i="37"/>
  <c r="G43" i="37"/>
  <c r="G42" i="37"/>
  <c r="G41" i="37"/>
  <c r="E39" i="37"/>
  <c r="E40" i="37" s="1"/>
  <c r="G40" i="37" s="1"/>
  <c r="E37" i="37"/>
  <c r="E38" i="37" s="1"/>
  <c r="G38" i="37" s="1"/>
  <c r="G36" i="37"/>
  <c r="G35" i="37"/>
  <c r="E34" i="37"/>
  <c r="G34" i="37" s="1"/>
  <c r="E33" i="37"/>
  <c r="G33" i="37" s="1"/>
  <c r="E32" i="37"/>
  <c r="G32" i="37" s="1"/>
  <c r="E31" i="37"/>
  <c r="G31" i="37" s="1"/>
  <c r="E30" i="37"/>
  <c r="G30" i="37" s="1"/>
  <c r="E27" i="37"/>
  <c r="G27" i="37" s="1"/>
  <c r="E26" i="37"/>
  <c r="G26" i="37" s="1"/>
  <c r="E25" i="37"/>
  <c r="G25" i="37" s="1"/>
  <c r="E24" i="37"/>
  <c r="G24" i="37" s="1"/>
  <c r="E23" i="37"/>
  <c r="G23" i="37" s="1"/>
  <c r="E22" i="37"/>
  <c r="G22" i="37" s="1"/>
  <c r="G28" i="37" l="1"/>
  <c r="D64" i="37"/>
  <c r="G37" i="37"/>
  <c r="G39" i="37"/>
  <c r="G45" i="37" s="1"/>
  <c r="G46" i="37" s="1"/>
  <c r="G15" i="37" l="1"/>
  <c r="G14" i="37"/>
  <c r="G13" i="37"/>
  <c r="G12" i="37"/>
  <c r="E6" i="37" l="1"/>
  <c r="G8" i="37"/>
  <c r="G6" i="37" l="1"/>
  <c r="G10" i="37" l="1"/>
  <c r="G16" i="37"/>
  <c r="G9" i="37"/>
  <c r="G7" i="37"/>
  <c r="G5" i="37"/>
  <c r="G17" i="37" l="1"/>
  <c r="G57" i="37" s="1"/>
  <c r="Y14" i="26" l="1"/>
  <c r="Z14" i="26" s="1"/>
  <c r="Y12" i="26"/>
  <c r="Z12" i="26" s="1"/>
  <c r="Y71" i="26"/>
  <c r="Z71" i="26" s="1"/>
  <c r="Y70" i="26"/>
  <c r="Z70" i="26" s="1"/>
  <c r="Y69" i="26"/>
  <c r="Z69" i="26" s="1"/>
  <c r="Y68" i="26"/>
  <c r="Z68" i="26" s="1"/>
  <c r="Y67" i="26"/>
  <c r="Z67" i="26" s="1"/>
  <c r="Y66" i="26"/>
  <c r="Z66" i="26" s="1"/>
  <c r="Y65" i="26"/>
  <c r="Z65" i="26" s="1"/>
  <c r="Y64" i="26"/>
  <c r="Z64" i="26" s="1"/>
  <c r="Y63" i="26"/>
  <c r="Z63" i="26" s="1"/>
  <c r="Y62" i="26"/>
  <c r="Z62" i="26" s="1"/>
  <c r="Y61" i="26"/>
  <c r="Z61" i="26" s="1"/>
  <c r="Y60" i="26"/>
  <c r="Z60" i="26" s="1"/>
  <c r="Y59" i="26"/>
  <c r="Z59" i="26" s="1"/>
  <c r="Y58" i="26"/>
  <c r="Z58" i="26" s="1"/>
  <c r="Y57" i="26"/>
  <c r="Z57" i="26" s="1"/>
  <c r="Y56" i="26"/>
  <c r="Z56" i="26" s="1"/>
  <c r="Y55" i="26"/>
  <c r="Z55" i="26" s="1"/>
  <c r="Y54" i="26"/>
  <c r="Z54" i="26" s="1"/>
  <c r="Y53" i="26"/>
  <c r="Z53" i="26" s="1"/>
  <c r="Y52" i="26"/>
  <c r="Z52" i="26" s="1"/>
  <c r="Y51" i="26"/>
  <c r="Z51" i="26" s="1"/>
  <c r="Y50" i="26"/>
  <c r="Z50" i="26" s="1"/>
  <c r="Y49" i="26"/>
  <c r="Z49" i="26" s="1"/>
  <c r="Y48" i="26"/>
  <c r="Z48" i="26" s="1"/>
  <c r="AW44" i="16" l="1"/>
  <c r="AX44" i="16" s="1"/>
  <c r="AY44" i="16" s="1"/>
  <c r="AZ44" i="16" s="1"/>
  <c r="BA44" i="16" s="1"/>
  <c r="BB44" i="16" s="1"/>
  <c r="BC44" i="16" s="1"/>
  <c r="BD44" i="16" s="1"/>
  <c r="BE44" i="16" s="1"/>
  <c r="BF44" i="16" s="1"/>
  <c r="BG44" i="16" s="1"/>
  <c r="BH44" i="16" s="1"/>
  <c r="AT44" i="16"/>
  <c r="AN44" i="16"/>
  <c r="AB44" i="16"/>
  <c r="AA44" i="16"/>
  <c r="W44" i="16"/>
  <c r="AV43" i="16"/>
  <c r="AW43" i="16" s="1"/>
  <c r="AX43" i="16" s="1"/>
  <c r="AY43" i="16" s="1"/>
  <c r="AZ43" i="16" s="1"/>
  <c r="BA43" i="16" s="1"/>
  <c r="BB43" i="16" s="1"/>
  <c r="BC43" i="16" s="1"/>
  <c r="BD43" i="16" s="1"/>
  <c r="BE43" i="16" s="1"/>
  <c r="BF43" i="16" s="1"/>
  <c r="BG43" i="16" s="1"/>
  <c r="BH43" i="16" s="1"/>
  <c r="AV42" i="16"/>
  <c r="AW42" i="16" s="1"/>
  <c r="AX42" i="16" s="1"/>
  <c r="AY42" i="16" s="1"/>
  <c r="AZ42" i="16" s="1"/>
  <c r="BA42" i="16" s="1"/>
  <c r="BB42" i="16" s="1"/>
  <c r="BC42" i="16" s="1"/>
  <c r="BD42" i="16" s="1"/>
  <c r="BE42" i="16" s="1"/>
  <c r="BF42" i="16" s="1"/>
  <c r="BG42" i="16" s="1"/>
  <c r="BH42" i="16" s="1"/>
  <c r="AV41" i="16"/>
  <c r="AW41" i="16" s="1"/>
  <c r="AX41" i="16" s="1"/>
  <c r="AY41" i="16" s="1"/>
  <c r="AZ41" i="16" s="1"/>
  <c r="BA41" i="16" s="1"/>
  <c r="BB41" i="16" s="1"/>
  <c r="BC41" i="16" s="1"/>
  <c r="BD41" i="16" s="1"/>
  <c r="BE41" i="16" s="1"/>
  <c r="BF41" i="16" s="1"/>
  <c r="BG41" i="16" s="1"/>
  <c r="BH41" i="16" s="1"/>
  <c r="AV40" i="16"/>
  <c r="AW40" i="16" s="1"/>
  <c r="AX40" i="16" s="1"/>
  <c r="AY40" i="16" s="1"/>
  <c r="AZ40" i="16" s="1"/>
  <c r="BA40" i="16" s="1"/>
  <c r="BB40" i="16" s="1"/>
  <c r="BC40" i="16" s="1"/>
  <c r="BD40" i="16" s="1"/>
  <c r="BE40" i="16" s="1"/>
  <c r="BF40" i="16" s="1"/>
  <c r="BG40" i="16" s="1"/>
  <c r="BH40" i="16" s="1"/>
  <c r="AV39" i="16"/>
  <c r="AW39" i="16" s="1"/>
  <c r="AX39" i="16" s="1"/>
  <c r="AY39" i="16" s="1"/>
  <c r="AZ39" i="16" s="1"/>
  <c r="BA39" i="16" s="1"/>
  <c r="BB39" i="16" s="1"/>
  <c r="BC39" i="16" s="1"/>
  <c r="BD39" i="16" s="1"/>
  <c r="BE39" i="16" s="1"/>
  <c r="BF39" i="16" s="1"/>
  <c r="BG39" i="16" s="1"/>
  <c r="BH39" i="16" s="1"/>
  <c r="AV38" i="16"/>
  <c r="AW38" i="16" s="1"/>
  <c r="AX38" i="16" s="1"/>
  <c r="AY38" i="16" s="1"/>
  <c r="AZ38" i="16" s="1"/>
  <c r="BA38" i="16" s="1"/>
  <c r="BB38" i="16" s="1"/>
  <c r="BC38" i="16" s="1"/>
  <c r="BD38" i="16" s="1"/>
  <c r="BE38" i="16" s="1"/>
  <c r="BF38" i="16" s="1"/>
  <c r="BG38" i="16" s="1"/>
  <c r="BH38" i="16" s="1"/>
  <c r="AV37" i="16"/>
  <c r="AW37" i="16" s="1"/>
  <c r="AX37" i="16" s="1"/>
  <c r="AY37" i="16" s="1"/>
  <c r="AZ37" i="16" s="1"/>
  <c r="BA37" i="16" s="1"/>
  <c r="BB37" i="16" s="1"/>
  <c r="BC37" i="16" s="1"/>
  <c r="BD37" i="16" s="1"/>
  <c r="BE37" i="16" s="1"/>
  <c r="BF37" i="16" s="1"/>
  <c r="BG37" i="16" s="1"/>
  <c r="BH37" i="16" s="1"/>
  <c r="AV36" i="16"/>
  <c r="AW36" i="16" s="1"/>
  <c r="AB35" i="16"/>
  <c r="AG35" i="16" s="1"/>
  <c r="W35" i="16"/>
  <c r="X35" i="16" s="1"/>
  <c r="AR35" i="16" s="1"/>
  <c r="AT35" i="16" s="1"/>
  <c r="AV35" i="16" s="1"/>
  <c r="AA35" i="16" s="1"/>
  <c r="BI34" i="16"/>
  <c r="AL34" i="16"/>
  <c r="BI33" i="16"/>
  <c r="AL33" i="16"/>
  <c r="BI32" i="16"/>
  <c r="AL32" i="16"/>
  <c r="BI31" i="16"/>
  <c r="AL31" i="16"/>
  <c r="BI30" i="16"/>
  <c r="AB30" i="16"/>
  <c r="AG30" i="16" s="1"/>
  <c r="W30" i="16"/>
  <c r="Y30" i="16" s="1"/>
  <c r="BI29" i="16"/>
  <c r="AV29" i="16"/>
  <c r="AO29" i="16"/>
  <c r="BI28" i="16"/>
  <c r="AV28" i="16"/>
  <c r="AO28" i="16"/>
  <c r="AN28" i="16"/>
  <c r="BI27" i="16"/>
  <c r="AV27" i="16"/>
  <c r="AO27" i="16"/>
  <c r="AN27" i="16"/>
  <c r="AV26" i="16"/>
  <c r="AO26" i="16"/>
  <c r="AN26" i="16"/>
  <c r="BI25" i="16"/>
  <c r="BJ25" i="16" s="1"/>
  <c r="AZ24" i="16"/>
  <c r="AY24" i="16"/>
  <c r="AX24" i="16"/>
  <c r="AW24" i="16"/>
  <c r="AB24" i="16"/>
  <c r="AG24" i="16" s="1"/>
  <c r="W24" i="16"/>
  <c r="X24" i="16" s="1"/>
  <c r="AR24" i="16" s="1"/>
  <c r="AU23" i="16"/>
  <c r="AS23" i="16"/>
  <c r="AM23" i="16"/>
  <c r="V23" i="16"/>
  <c r="BI22" i="16"/>
  <c r="BJ22" i="16" s="1"/>
  <c r="AI22" i="16"/>
  <c r="AH22" i="16"/>
  <c r="AG22" i="16"/>
  <c r="AF22" i="16"/>
  <c r="AD22" i="16"/>
  <c r="AC22" i="16"/>
  <c r="AB22" i="16"/>
  <c r="AA22" i="16"/>
  <c r="V22" i="16"/>
  <c r="W22" i="16" s="1"/>
  <c r="X22" i="16" s="1"/>
  <c r="BB21" i="16"/>
  <c r="BB15" i="16" s="1"/>
  <c r="AB21" i="16"/>
  <c r="AG21" i="16" s="1"/>
  <c r="W21" i="16"/>
  <c r="BI20" i="16"/>
  <c r="AB20" i="16"/>
  <c r="AG20" i="16" s="1"/>
  <c r="W20" i="16"/>
  <c r="Y20" i="16" s="1"/>
  <c r="BI19" i="16"/>
  <c r="AB19" i="16"/>
  <c r="AG19" i="16" s="1"/>
  <c r="W19" i="16"/>
  <c r="Y19" i="16" s="1"/>
  <c r="BI18" i="16"/>
  <c r="AB18" i="16"/>
  <c r="AG18" i="16" s="1"/>
  <c r="W18" i="16"/>
  <c r="X18" i="16" s="1"/>
  <c r="AR18" i="16" s="1"/>
  <c r="AT18" i="16" s="1"/>
  <c r="AV18" i="16" s="1"/>
  <c r="BA17" i="16"/>
  <c r="BA15" i="16" s="1"/>
  <c r="AB17" i="16"/>
  <c r="AG17" i="16" s="1"/>
  <c r="W17" i="16"/>
  <c r="X17" i="16" s="1"/>
  <c r="AR17" i="16" s="1"/>
  <c r="AT17" i="16" s="1"/>
  <c r="AV17" i="16" s="1"/>
  <c r="BI16" i="16"/>
  <c r="AB16" i="16"/>
  <c r="AG16" i="16" s="1"/>
  <c r="W16" i="16"/>
  <c r="Y16" i="16" s="1"/>
  <c r="BF15" i="16"/>
  <c r="BE15" i="16"/>
  <c r="BD15" i="16"/>
  <c r="BC15" i="16"/>
  <c r="AZ15" i="16"/>
  <c r="AY15" i="16"/>
  <c r="AX15" i="16"/>
  <c r="AW15" i="16"/>
  <c r="AU15" i="16"/>
  <c r="AS15" i="16"/>
  <c r="AM15" i="16"/>
  <c r="V15" i="16"/>
  <c r="BI14" i="16"/>
  <c r="BJ14" i="16" s="1"/>
  <c r="AF14" i="16"/>
  <c r="AA14" i="16"/>
  <c r="V14" i="16"/>
  <c r="W14" i="16" s="1"/>
  <c r="BI13" i="16"/>
  <c r="BJ13" i="16" s="1"/>
  <c r="AN13" i="16"/>
  <c r="AB13" i="16"/>
  <c r="AG13" i="16" s="1"/>
  <c r="AA13" i="16"/>
  <c r="W13" i="16"/>
  <c r="X13" i="16" s="1"/>
  <c r="AR13" i="16" s="1"/>
  <c r="AT13" i="16" s="1"/>
  <c r="BI12" i="16"/>
  <c r="AB12" i="16"/>
  <c r="AG12" i="16" s="1"/>
  <c r="W12" i="16"/>
  <c r="Y12" i="16" s="1"/>
  <c r="BI11" i="16"/>
  <c r="AB11" i="16"/>
  <c r="W11" i="16"/>
  <c r="Y11" i="16" s="1"/>
  <c r="BB10" i="16"/>
  <c r="BI10" i="16" s="1"/>
  <c r="AB10" i="16"/>
  <c r="W10" i="16"/>
  <c r="Y10" i="16" s="1"/>
  <c r="BI9" i="16"/>
  <c r="AB9" i="16"/>
  <c r="AG9" i="16" s="1"/>
  <c r="W9" i="16"/>
  <c r="BD8" i="16"/>
  <c r="BI8" i="16" s="1"/>
  <c r="AU8" i="16"/>
  <c r="AU7" i="16" s="1"/>
  <c r="AT8" i="16"/>
  <c r="AB8" i="16"/>
  <c r="AG8" i="16" s="1"/>
  <c r="W8" i="16"/>
  <c r="BH7" i="16"/>
  <c r="BG7" i="16"/>
  <c r="BF7" i="16"/>
  <c r="BE7" i="16"/>
  <c r="BD7" i="16"/>
  <c r="BC7" i="16"/>
  <c r="BA7" i="16"/>
  <c r="AZ7" i="16"/>
  <c r="AY7" i="16"/>
  <c r="AX7" i="16"/>
  <c r="AW7" i="16"/>
  <c r="AS7" i="16"/>
  <c r="AM7" i="16"/>
  <c r="V7" i="16"/>
  <c r="BB7" i="16" l="1"/>
  <c r="AN24" i="16"/>
  <c r="X20" i="16"/>
  <c r="AR20" i="16" s="1"/>
  <c r="AT20" i="16" s="1"/>
  <c r="AV20" i="16" s="1"/>
  <c r="AN20" i="16" s="1"/>
  <c r="Y13" i="16"/>
  <c r="AN17" i="16"/>
  <c r="AA17" i="16"/>
  <c r="AC17" i="16" s="1"/>
  <c r="Y17" i="16"/>
  <c r="X30" i="16"/>
  <c r="AR30" i="16" s="1"/>
  <c r="AT30" i="16" s="1"/>
  <c r="AV30" i="16" s="1"/>
  <c r="AA30" i="16" s="1"/>
  <c r="Y24" i="16"/>
  <c r="AA20" i="16"/>
  <c r="AD20" i="16" s="1"/>
  <c r="BJ20" i="16"/>
  <c r="X12" i="16"/>
  <c r="AR12" i="16" s="1"/>
  <c r="AT12" i="16" s="1"/>
  <c r="AV12" i="16" s="1"/>
  <c r="BJ12" i="16" s="1"/>
  <c r="X16" i="16"/>
  <c r="AR16" i="16" s="1"/>
  <c r="AT16" i="16" s="1"/>
  <c r="AV16" i="16" s="1"/>
  <c r="BI17" i="16"/>
  <c r="BI21" i="16"/>
  <c r="W23" i="16"/>
  <c r="Y23" i="16" s="1"/>
  <c r="Y35" i="16"/>
  <c r="AU45" i="16"/>
  <c r="BI15" i="16"/>
  <c r="V45" i="16"/>
  <c r="AQ29" i="16"/>
  <c r="AC13" i="16"/>
  <c r="AB23" i="16"/>
  <c r="AD13" i="16"/>
  <c r="AB15" i="16"/>
  <c r="AF17" i="16"/>
  <c r="AH17" i="16" s="1"/>
  <c r="AF21" i="16"/>
  <c r="AI21" i="16" s="1"/>
  <c r="AF20" i="16"/>
  <c r="AH20" i="16" s="1"/>
  <c r="AF8" i="16"/>
  <c r="AI8" i="16" s="1"/>
  <c r="AF16" i="16"/>
  <c r="AH16" i="16" s="1"/>
  <c r="AF19" i="16"/>
  <c r="AI19" i="16" s="1"/>
  <c r="AF18" i="16"/>
  <c r="AI18" i="16" s="1"/>
  <c r="AF12" i="16"/>
  <c r="AH12" i="16" s="1"/>
  <c r="AF10" i="16"/>
  <c r="AF9" i="16"/>
  <c r="AH9" i="16" s="1"/>
  <c r="AF13" i="16"/>
  <c r="AH13" i="16" s="1"/>
  <c r="AF11" i="16"/>
  <c r="Y8" i="16"/>
  <c r="X8" i="16"/>
  <c r="AT24" i="16"/>
  <c r="AM45" i="16"/>
  <c r="AV8" i="16"/>
  <c r="X21" i="16"/>
  <c r="AR21" i="16" s="1"/>
  <c r="AT21" i="16" s="1"/>
  <c r="AV21" i="16" s="1"/>
  <c r="Y21" i="16"/>
  <c r="AX36" i="16"/>
  <c r="AW35" i="16"/>
  <c r="W15" i="16"/>
  <c r="AG15" i="16"/>
  <c r="BJ18" i="16"/>
  <c r="AN18" i="16"/>
  <c r="AD44" i="16"/>
  <c r="AG44" i="16"/>
  <c r="AG23" i="16" s="1"/>
  <c r="BI44" i="16"/>
  <c r="BJ44" i="16" s="1"/>
  <c r="Y9" i="16"/>
  <c r="X9" i="16"/>
  <c r="AR9" i="16" s="1"/>
  <c r="X14" i="16"/>
  <c r="AC35" i="16"/>
  <c r="AD35" i="16"/>
  <c r="X19" i="16"/>
  <c r="AR19" i="16" s="1"/>
  <c r="AT19" i="16" s="1"/>
  <c r="AV19" i="16" s="1"/>
  <c r="BA26" i="16"/>
  <c r="AV24" i="16"/>
  <c r="AN35" i="16"/>
  <c r="W7" i="16"/>
  <c r="AB7" i="16"/>
  <c r="X10" i="16"/>
  <c r="AR10" i="16" s="1"/>
  <c r="AT10" i="16" s="1"/>
  <c r="AV10" i="16" s="1"/>
  <c r="AG10" i="16"/>
  <c r="X11" i="16"/>
  <c r="AR11" i="16" s="1"/>
  <c r="AT11" i="16" s="1"/>
  <c r="AV11" i="16" s="1"/>
  <c r="AG11" i="16"/>
  <c r="BJ17" i="16"/>
  <c r="AA18" i="16"/>
  <c r="AC18" i="16" s="1"/>
  <c r="Y44" i="16"/>
  <c r="X44" i="16"/>
  <c r="AS45" i="16"/>
  <c r="BI7" i="16"/>
  <c r="AC44" i="16"/>
  <c r="AF24" i="16"/>
  <c r="AH21" i="16" l="1"/>
  <c r="AI16" i="16"/>
  <c r="AN30" i="16"/>
  <c r="AA12" i="16"/>
  <c r="AD12" i="16" s="1"/>
  <c r="AN12" i="16"/>
  <c r="AT23" i="16"/>
  <c r="AD17" i="16"/>
  <c r="BJ30" i="16"/>
  <c r="AR23" i="16"/>
  <c r="AL9" i="16"/>
  <c r="AL30" i="16"/>
  <c r="AO30" i="16" s="1"/>
  <c r="AL16" i="16"/>
  <c r="AL35" i="16"/>
  <c r="AO35" i="16" s="1"/>
  <c r="AL17" i="16"/>
  <c r="AO17" i="16" s="1"/>
  <c r="AC20" i="16"/>
  <c r="AL13" i="16"/>
  <c r="AO13" i="16" s="1"/>
  <c r="AL19" i="16"/>
  <c r="AL12" i="16"/>
  <c r="AL20" i="16"/>
  <c r="AO20" i="16" s="1"/>
  <c r="AL11" i="16"/>
  <c r="AL21" i="16"/>
  <c r="AL44" i="16"/>
  <c r="AO44" i="16" s="1"/>
  <c r="X23" i="16"/>
  <c r="AH19" i="16"/>
  <c r="AL8" i="16"/>
  <c r="AL10" i="16"/>
  <c r="AL18" i="16"/>
  <c r="AO18" i="16" s="1"/>
  <c r="AL24" i="16"/>
  <c r="AI17" i="16"/>
  <c r="AG7" i="16"/>
  <c r="AG45" i="16" s="1"/>
  <c r="AB45" i="16"/>
  <c r="AI20" i="16"/>
  <c r="AI13" i="16"/>
  <c r="AI12" i="16"/>
  <c r="AH8" i="16"/>
  <c r="AH18" i="16"/>
  <c r="AF7" i="16"/>
  <c r="AF15" i="16"/>
  <c r="AH24" i="16"/>
  <c r="AI24" i="16"/>
  <c r="AI9" i="16"/>
  <c r="BB26" i="16"/>
  <c r="BA24" i="16"/>
  <c r="AN23" i="16"/>
  <c r="X7" i="16"/>
  <c r="AA19" i="16"/>
  <c r="AN19" i="16"/>
  <c r="BJ19" i="16"/>
  <c r="BJ10" i="16"/>
  <c r="AA10" i="16"/>
  <c r="AN10" i="16"/>
  <c r="AD18" i="16"/>
  <c r="AR7" i="16"/>
  <c r="AT9" i="16"/>
  <c r="AN21" i="16"/>
  <c r="AA21" i="16"/>
  <c r="BJ21" i="16"/>
  <c r="AA16" i="16"/>
  <c r="BJ16" i="16"/>
  <c r="AN16" i="16"/>
  <c r="AA11" i="16"/>
  <c r="BJ11" i="16"/>
  <c r="AN11" i="16"/>
  <c r="W45" i="16"/>
  <c r="Y7" i="16"/>
  <c r="AY36" i="16"/>
  <c r="AX35" i="16"/>
  <c r="AX23" i="16" s="1"/>
  <c r="AX45" i="16" s="1"/>
  <c r="AI10" i="16"/>
  <c r="AH10" i="16"/>
  <c r="BJ8" i="16"/>
  <c r="AA8" i="16"/>
  <c r="AN8" i="16"/>
  <c r="AR15" i="16"/>
  <c r="AT15" i="16" s="1"/>
  <c r="AV15" i="16" s="1"/>
  <c r="BJ15" i="16" s="1"/>
  <c r="AI11" i="16"/>
  <c r="AH11" i="16"/>
  <c r="AV23" i="16"/>
  <c r="AA24" i="16"/>
  <c r="Y15" i="16"/>
  <c r="X15" i="16"/>
  <c r="AW23" i="16"/>
  <c r="AD30" i="16"/>
  <c r="AC30" i="16"/>
  <c r="AF44" i="16"/>
  <c r="AO12" i="16" l="1"/>
  <c r="AC12" i="16"/>
  <c r="AO21" i="16"/>
  <c r="AO19" i="16"/>
  <c r="AF35" i="16"/>
  <c r="AH35" i="16" s="1"/>
  <c r="AO10" i="16"/>
  <c r="AH15" i="16"/>
  <c r="AL7" i="16"/>
  <c r="AL15" i="16"/>
  <c r="AO24" i="16"/>
  <c r="AO23" i="16" s="1"/>
  <c r="AL23" i="16"/>
  <c r="AI15" i="16"/>
  <c r="AO11" i="16"/>
  <c r="AH7" i="16"/>
  <c r="AH44" i="16"/>
  <c r="AI44" i="16"/>
  <c r="AA15" i="16"/>
  <c r="AC16" i="16"/>
  <c r="AD16" i="16"/>
  <c r="AC8" i="16"/>
  <c r="AD8" i="16"/>
  <c r="AC11" i="16"/>
  <c r="AD11" i="16"/>
  <c r="AT7" i="16"/>
  <c r="AT45" i="16" s="1"/>
  <c r="AV9" i="16"/>
  <c r="BB24" i="16"/>
  <c r="BC26" i="16"/>
  <c r="AC24" i="16"/>
  <c r="AC23" i="16" s="1"/>
  <c r="AA23" i="16"/>
  <c r="AD24" i="16"/>
  <c r="AD23" i="16" s="1"/>
  <c r="AC21" i="16"/>
  <c r="AD21" i="16"/>
  <c r="AC10" i="16"/>
  <c r="AD10" i="16"/>
  <c r="AC19" i="16"/>
  <c r="AD19" i="16"/>
  <c r="AO8" i="16"/>
  <c r="AZ36" i="16"/>
  <c r="AY35" i="16"/>
  <c r="AW45" i="16"/>
  <c r="AI7" i="16"/>
  <c r="Y45" i="16"/>
  <c r="X45" i="16"/>
  <c r="AN15" i="16"/>
  <c r="AO16" i="16"/>
  <c r="AR45" i="16"/>
  <c r="AO15" i="16" l="1"/>
  <c r="AI35" i="16"/>
  <c r="AL45" i="16"/>
  <c r="AC15" i="16"/>
  <c r="BA36" i="16"/>
  <c r="AZ35" i="16"/>
  <c r="AZ23" i="16" s="1"/>
  <c r="AZ45" i="16" s="1"/>
  <c r="BD26" i="16"/>
  <c r="BC24" i="16"/>
  <c r="AD15" i="16"/>
  <c r="AY23" i="16"/>
  <c r="BJ9" i="16"/>
  <c r="AN9" i="16"/>
  <c r="AA9" i="16"/>
  <c r="AV7" i="16"/>
  <c r="AV45" i="16" l="1"/>
  <c r="BJ7" i="16"/>
  <c r="BB36" i="16"/>
  <c r="BA35" i="16"/>
  <c r="BA23" i="16" s="1"/>
  <c r="BA45" i="16" s="1"/>
  <c r="AO9" i="16"/>
  <c r="AO7" i="16" s="1"/>
  <c r="AO45" i="16" s="1"/>
  <c r="AN7" i="16"/>
  <c r="AN45" i="16" s="1"/>
  <c r="AO46" i="16" s="1"/>
  <c r="AC9" i="16"/>
  <c r="AC7" i="16" s="1"/>
  <c r="AC45" i="16" s="1"/>
  <c r="AD9" i="16"/>
  <c r="AD7" i="16" s="1"/>
  <c r="AD45" i="16" s="1"/>
  <c r="AA7" i="16"/>
  <c r="AA45" i="16" s="1"/>
  <c r="AY45" i="16"/>
  <c r="BE26" i="16"/>
  <c r="BD24" i="16"/>
  <c r="E2106" i="4"/>
  <c r="AO47" i="16" l="1"/>
  <c r="BF26" i="16"/>
  <c r="BE24" i="16"/>
  <c r="BC36" i="16"/>
  <c r="BB35" i="16"/>
  <c r="AV48" i="16"/>
  <c r="BB23" i="16" l="1"/>
  <c r="BD36" i="16"/>
  <c r="BC35" i="16"/>
  <c r="BC23" i="16" s="1"/>
  <c r="BC45" i="16" s="1"/>
  <c r="BG26" i="16"/>
  <c r="BF24" i="16"/>
  <c r="BE36" i="16" l="1"/>
  <c r="BD35" i="16"/>
  <c r="BG24" i="16"/>
  <c r="BH26" i="16"/>
  <c r="BH24" i="16" s="1"/>
  <c r="BB45" i="16"/>
  <c r="BI24" i="16" l="1"/>
  <c r="BJ24" i="16" s="1"/>
  <c r="BD23" i="16"/>
  <c r="BI26" i="16"/>
  <c r="BF36" i="16"/>
  <c r="BE35" i="16"/>
  <c r="BE23" i="16" s="1"/>
  <c r="BE45" i="16" s="1"/>
  <c r="BG36" i="16" l="1"/>
  <c r="BF35" i="16"/>
  <c r="BF23" i="16" s="1"/>
  <c r="BF45" i="16" s="1"/>
  <c r="BD45" i="16"/>
  <c r="BH36" i="16" l="1"/>
  <c r="BH35" i="16" s="1"/>
  <c r="BG35" i="16"/>
  <c r="BG23" i="16" s="1"/>
  <c r="BG45" i="16" s="1"/>
  <c r="BH23" i="16" l="1"/>
  <c r="BI35" i="16"/>
  <c r="BJ35" i="16" s="1"/>
  <c r="BH45" i="16" l="1"/>
  <c r="BI45" i="16" s="1"/>
  <c r="BJ45" i="16" s="1"/>
  <c r="BI23" i="16"/>
  <c r="BJ23" i="16" s="1"/>
  <c r="V23" i="2" l="1"/>
  <c r="W23" i="2"/>
  <c r="X23" i="2"/>
  <c r="Y23" i="2"/>
  <c r="Z23" i="2"/>
  <c r="AA23" i="2"/>
  <c r="AB23" i="2"/>
  <c r="AC23" i="2"/>
  <c r="AD23" i="2"/>
  <c r="AE23" i="2"/>
  <c r="AF23" i="2"/>
  <c r="AH23" i="2"/>
  <c r="AK23" i="2"/>
  <c r="AL23" i="2"/>
  <c r="AM23" i="2"/>
  <c r="AN23" i="2"/>
  <c r="AO23" i="2"/>
  <c r="AP23" i="2"/>
  <c r="AQ23" i="2"/>
  <c r="AR23" i="2"/>
  <c r="AS23" i="2"/>
  <c r="AT23" i="2"/>
  <c r="AU23" i="2"/>
  <c r="AV23" i="2"/>
  <c r="AX23" i="2"/>
  <c r="BA23" i="2"/>
  <c r="BB23" i="2"/>
  <c r="BC23" i="2"/>
  <c r="BD23" i="2"/>
  <c r="BE23" i="2"/>
  <c r="BF23" i="2"/>
  <c r="BG23" i="2"/>
  <c r="BH23" i="2"/>
  <c r="BI23" i="2"/>
  <c r="BJ23" i="2"/>
  <c r="BK23" i="2"/>
  <c r="BL23" i="2"/>
  <c r="U23" i="2"/>
  <c r="AH15" i="2"/>
  <c r="AK15" i="2"/>
  <c r="AL15" i="2"/>
  <c r="AM15" i="2"/>
  <c r="AN15" i="2"/>
  <c r="AO15" i="2"/>
  <c r="AP15" i="2"/>
  <c r="AQ15" i="2"/>
  <c r="AR15" i="2"/>
  <c r="AS15" i="2"/>
  <c r="AT15" i="2"/>
  <c r="AU15" i="2"/>
  <c r="AV15" i="2"/>
  <c r="AX15" i="2"/>
  <c r="BA15" i="2"/>
  <c r="BB15" i="2"/>
  <c r="BC15" i="2"/>
  <c r="BD15" i="2"/>
  <c r="BE15" i="2"/>
  <c r="BF15" i="2"/>
  <c r="BG15" i="2"/>
  <c r="BH15" i="2"/>
  <c r="BI15" i="2"/>
  <c r="BJ15" i="2"/>
  <c r="BK15" i="2"/>
  <c r="BL15" i="2"/>
  <c r="AH7" i="2"/>
  <c r="AK7" i="2"/>
  <c r="AL7" i="2"/>
  <c r="AM7" i="2"/>
  <c r="AM28" i="2" s="1"/>
  <c r="AN7" i="2"/>
  <c r="AO7" i="2"/>
  <c r="AP7" i="2"/>
  <c r="AQ7" i="2"/>
  <c r="AR7" i="2"/>
  <c r="AS7" i="2"/>
  <c r="AT7" i="2"/>
  <c r="AU7" i="2"/>
  <c r="AV7" i="2"/>
  <c r="AX7" i="2"/>
  <c r="AY28" i="2"/>
  <c r="BA7" i="2"/>
  <c r="BB7" i="2"/>
  <c r="BC7" i="2"/>
  <c r="BD7" i="2"/>
  <c r="BE7" i="2"/>
  <c r="BF7" i="2"/>
  <c r="BG7" i="2"/>
  <c r="BH7" i="2"/>
  <c r="BI7" i="2"/>
  <c r="BJ7" i="2"/>
  <c r="BK7" i="2"/>
  <c r="BL7" i="2"/>
  <c r="V15" i="2"/>
  <c r="W15" i="2"/>
  <c r="X15" i="2"/>
  <c r="Y15" i="2"/>
  <c r="Z15" i="2"/>
  <c r="AA15" i="2"/>
  <c r="AB15" i="2"/>
  <c r="AC15" i="2"/>
  <c r="AD15" i="2"/>
  <c r="AE15" i="2"/>
  <c r="AF15" i="2"/>
  <c r="U15" i="2"/>
  <c r="V7" i="2"/>
  <c r="W7" i="2"/>
  <c r="X7" i="2"/>
  <c r="Y7" i="2"/>
  <c r="Y28" i="2" s="1"/>
  <c r="Z7" i="2"/>
  <c r="AA7" i="2"/>
  <c r="AB7" i="2"/>
  <c r="AC7" i="2"/>
  <c r="AD7" i="2"/>
  <c r="AE7" i="2"/>
  <c r="AF7" i="2"/>
  <c r="U7" i="2"/>
  <c r="U28" i="2" s="1"/>
  <c r="BM9" i="2"/>
  <c r="S6" i="3" s="1"/>
  <c r="BM10" i="2"/>
  <c r="S7" i="3" s="1"/>
  <c r="BM11" i="2"/>
  <c r="S8" i="3" s="1"/>
  <c r="BM12" i="2"/>
  <c r="S9" i="3" s="1"/>
  <c r="BM13" i="2"/>
  <c r="S10" i="3" s="1"/>
  <c r="BM14" i="2"/>
  <c r="S11" i="3" s="1"/>
  <c r="BM16" i="2"/>
  <c r="BM17" i="2"/>
  <c r="S14" i="3" s="1"/>
  <c r="BM18" i="2"/>
  <c r="S15" i="3" s="1"/>
  <c r="BM19" i="2"/>
  <c r="S16" i="3" s="1"/>
  <c r="BM20" i="2"/>
  <c r="S17" i="3" s="1"/>
  <c r="BM21" i="2"/>
  <c r="S18" i="3" s="1"/>
  <c r="BM22" i="2"/>
  <c r="S19" i="3" s="1"/>
  <c r="BM24" i="2"/>
  <c r="BM25" i="2"/>
  <c r="S22" i="3" s="1"/>
  <c r="BM26" i="2"/>
  <c r="S23" i="3" s="1"/>
  <c r="BM27" i="2"/>
  <c r="S24" i="3" s="1"/>
  <c r="BM8" i="2"/>
  <c r="AW9" i="2"/>
  <c r="R6" i="3" s="1"/>
  <c r="AW10" i="2"/>
  <c r="R7" i="3" s="1"/>
  <c r="AW11" i="2"/>
  <c r="R8" i="3" s="1"/>
  <c r="AW12" i="2"/>
  <c r="R9" i="3" s="1"/>
  <c r="AW13" i="2"/>
  <c r="R10" i="3" s="1"/>
  <c r="AW14" i="2"/>
  <c r="R11" i="3" s="1"/>
  <c r="AW16" i="2"/>
  <c r="R13" i="3" s="1"/>
  <c r="AW17" i="2"/>
  <c r="R14" i="3" s="1"/>
  <c r="AW18" i="2"/>
  <c r="R15" i="3" s="1"/>
  <c r="AW19" i="2"/>
  <c r="R16" i="3" s="1"/>
  <c r="AW20" i="2"/>
  <c r="R17" i="3" s="1"/>
  <c r="AW21" i="2"/>
  <c r="R18" i="3" s="1"/>
  <c r="AW22" i="2"/>
  <c r="R19" i="3" s="1"/>
  <c r="AW24" i="2"/>
  <c r="R21" i="3" s="1"/>
  <c r="AW25" i="2"/>
  <c r="R22" i="3" s="1"/>
  <c r="AW26" i="2"/>
  <c r="R23" i="3" s="1"/>
  <c r="AW27" i="2"/>
  <c r="R24" i="3" s="1"/>
  <c r="AW8" i="2"/>
  <c r="R5" i="3" s="1"/>
  <c r="AG9" i="2"/>
  <c r="BN9" i="2" s="1"/>
  <c r="AG10" i="2"/>
  <c r="AG11" i="2"/>
  <c r="Q8" i="3" s="1"/>
  <c r="AG12" i="2"/>
  <c r="Q9" i="3" s="1"/>
  <c r="AG13" i="2"/>
  <c r="AG14" i="2"/>
  <c r="Q11" i="3" s="1"/>
  <c r="AG16" i="2"/>
  <c r="Q13" i="3" s="1"/>
  <c r="AG17" i="2"/>
  <c r="Q14" i="3" s="1"/>
  <c r="AG18" i="2"/>
  <c r="Q15" i="3" s="1"/>
  <c r="AG19" i="2"/>
  <c r="Q16" i="3" s="1"/>
  <c r="AG20" i="2"/>
  <c r="Q17" i="3" s="1"/>
  <c r="AG21" i="2"/>
  <c r="Q18" i="3" s="1"/>
  <c r="AG22" i="2"/>
  <c r="Q19" i="3" s="1"/>
  <c r="AG24" i="2"/>
  <c r="Q21" i="3" s="1"/>
  <c r="AG25" i="2"/>
  <c r="Q22" i="3" s="1"/>
  <c r="AG26" i="2"/>
  <c r="Q23" i="3" s="1"/>
  <c r="AG27" i="2"/>
  <c r="Q24" i="3" s="1"/>
  <c r="AG8" i="2"/>
  <c r="BK28" i="2" l="1"/>
  <c r="AU28" i="2"/>
  <c r="AT28" i="2"/>
  <c r="AQ28" i="2"/>
  <c r="BH28" i="2"/>
  <c r="V28" i="2"/>
  <c r="AO28" i="2"/>
  <c r="AD28" i="2"/>
  <c r="AX28" i="2"/>
  <c r="BE28" i="2"/>
  <c r="AL28" i="2"/>
  <c r="BC28" i="2"/>
  <c r="BI28" i="2"/>
  <c r="AC28" i="2"/>
  <c r="AP28" i="2"/>
  <c r="BA28" i="2"/>
  <c r="Z28" i="2"/>
  <c r="BL28" i="2"/>
  <c r="BD28" i="2"/>
  <c r="AS28" i="2"/>
  <c r="AK28" i="2"/>
  <c r="BM15" i="2"/>
  <c r="BN19" i="2"/>
  <c r="BN10" i="2"/>
  <c r="BM23" i="2"/>
  <c r="AE28" i="2"/>
  <c r="W28" i="2"/>
  <c r="BJ28" i="2"/>
  <c r="BB28" i="2"/>
  <c r="AR28" i="2"/>
  <c r="AH28" i="2"/>
  <c r="X28" i="2"/>
  <c r="AG7" i="2"/>
  <c r="BN8" i="2"/>
  <c r="Q7" i="3"/>
  <c r="T7" i="3" s="1"/>
  <c r="AF28" i="2"/>
  <c r="AB28" i="2"/>
  <c r="BG28" i="2"/>
  <c r="BN12" i="2"/>
  <c r="BN24" i="2"/>
  <c r="AG23" i="2"/>
  <c r="BM7" i="2"/>
  <c r="AA28" i="2"/>
  <c r="BF28" i="2"/>
  <c r="AV28" i="2"/>
  <c r="AN28" i="2"/>
  <c r="BN22" i="2"/>
  <c r="BN13" i="2"/>
  <c r="S5" i="3"/>
  <c r="T24" i="3"/>
  <c r="T19" i="3"/>
  <c r="T15" i="3"/>
  <c r="T22" i="3"/>
  <c r="T17" i="3"/>
  <c r="T8" i="3"/>
  <c r="AW7" i="2"/>
  <c r="BN18" i="2"/>
  <c r="Q20" i="3"/>
  <c r="T16" i="3"/>
  <c r="T11" i="3"/>
  <c r="AG15" i="2"/>
  <c r="AW23" i="2"/>
  <c r="BN27" i="2"/>
  <c r="BN21" i="2"/>
  <c r="BN17" i="2"/>
  <c r="BN11" i="2"/>
  <c r="Q10" i="3"/>
  <c r="T10" i="3" s="1"/>
  <c r="Q6" i="3"/>
  <c r="T6" i="3" s="1"/>
  <c r="S13" i="3"/>
  <c r="S12" i="3" s="1"/>
  <c r="AW15" i="2"/>
  <c r="BN26" i="2"/>
  <c r="BN20" i="2"/>
  <c r="BN16" i="2"/>
  <c r="BN14" i="2"/>
  <c r="Q5" i="3"/>
  <c r="T5" i="3" s="1"/>
  <c r="S21" i="3"/>
  <c r="S20" i="3" s="1"/>
  <c r="BN25" i="2"/>
  <c r="R12" i="3"/>
  <c r="R20" i="3"/>
  <c r="T23" i="3"/>
  <c r="T18" i="3"/>
  <c r="T14" i="3"/>
  <c r="T9" i="3"/>
  <c r="R4" i="3"/>
  <c r="Q12" i="3"/>
  <c r="S4" i="3"/>
  <c r="BN7" i="2" l="1"/>
  <c r="T13" i="3"/>
  <c r="T21" i="3"/>
  <c r="T20" i="3" s="1"/>
  <c r="BN23" i="2"/>
  <c r="BM28" i="2"/>
  <c r="T4" i="3"/>
  <c r="AG28" i="2"/>
  <c r="Q4" i="3"/>
  <c r="Q25" i="3" s="1"/>
  <c r="BN15" i="2"/>
  <c r="BN28" i="2" s="1"/>
  <c r="AW28" i="2"/>
  <c r="R25" i="3"/>
  <c r="S25" i="3"/>
  <c r="T12" i="3"/>
  <c r="T25" i="3" l="1"/>
  <c r="AF30" i="16" l="1"/>
  <c r="AF23" i="16" l="1"/>
  <c r="AF45" i="16" s="1"/>
  <c r="AH30" i="16"/>
  <c r="AH23" i="16" s="1"/>
  <c r="AH45" i="16" s="1"/>
  <c r="AI30" i="16"/>
  <c r="AI23" i="16" s="1"/>
  <c r="AI45" i="16" s="1"/>
</calcChain>
</file>

<file path=xl/sharedStrings.xml><?xml version="1.0" encoding="utf-8"?>
<sst xmlns="http://schemas.openxmlformats.org/spreadsheetml/2006/main" count="61974" uniqueCount="1102">
  <si>
    <t>Fiscal Year:</t>
  </si>
  <si>
    <r>
      <t>From</t>
    </r>
    <r>
      <rPr>
        <sz val="11"/>
        <color theme="1"/>
        <rFont val="Arial"/>
        <family val="2"/>
      </rPr>
      <t xml:space="preserve"> (dd-MMM-YYYY)</t>
    </r>
    <r>
      <rPr>
        <b/>
        <sz val="11"/>
        <color theme="1"/>
        <rFont val="Arial"/>
        <family val="2"/>
      </rPr>
      <t>:</t>
    </r>
  </si>
  <si>
    <r>
      <t xml:space="preserve">To </t>
    </r>
    <r>
      <rPr>
        <i/>
        <sz val="11"/>
        <color theme="1"/>
        <rFont val="Arial"/>
        <family val="2"/>
      </rPr>
      <t xml:space="preserve"> </t>
    </r>
    <r>
      <rPr>
        <sz val="11"/>
        <color theme="1"/>
        <rFont val="Arial"/>
        <family val="2"/>
      </rPr>
      <t>(dd-MMM-YYYY)</t>
    </r>
    <r>
      <rPr>
        <b/>
        <sz val="11"/>
        <color theme="1"/>
        <rFont val="Arial"/>
        <family val="2"/>
      </rPr>
      <t>:</t>
    </r>
  </si>
  <si>
    <t>Year 1      FY 18</t>
  </si>
  <si>
    <t>Year 2    FY 19</t>
  </si>
  <si>
    <t xml:space="preserve"> Year 3 FY 20</t>
  </si>
  <si>
    <t>Total Budget</t>
  </si>
  <si>
    <t>Location Code</t>
  </si>
  <si>
    <t>Department Code / Cost Center (Optional)</t>
  </si>
  <si>
    <t>Employee No. (Optional) / Partner Code</t>
  </si>
  <si>
    <t>Funding Source</t>
  </si>
  <si>
    <t>OPEN</t>
  </si>
  <si>
    <t>Log Frame  Code</t>
  </si>
  <si>
    <t>Outcome</t>
  </si>
  <si>
    <t>Output</t>
  </si>
  <si>
    <t>Activity</t>
  </si>
  <si>
    <t>Logframe Description</t>
  </si>
  <si>
    <t>Child Well-being Outcomes (Ctrl+W)</t>
  </si>
  <si>
    <t>Programming Category</t>
  </si>
  <si>
    <t>Programming Category Description</t>
  </si>
  <si>
    <t>(Optional)</t>
  </si>
  <si>
    <t>Allocation Type
(select)</t>
  </si>
  <si>
    <t>Project Expense Account (Ctrl+w)</t>
  </si>
  <si>
    <t>Budget Details
(Optional)</t>
  </si>
  <si>
    <t>Unit of Measure</t>
  </si>
  <si>
    <t>Unit
Cost</t>
  </si>
  <si>
    <t>Quantity</t>
  </si>
  <si>
    <t>OCT</t>
  </si>
  <si>
    <t>NOV</t>
  </si>
  <si>
    <t>DEC</t>
  </si>
  <si>
    <t>JAN</t>
  </si>
  <si>
    <t>FEB</t>
  </si>
  <si>
    <t>MAR</t>
  </si>
  <si>
    <t>APR</t>
  </si>
  <si>
    <t>MAY</t>
  </si>
  <si>
    <t>JUN</t>
  </si>
  <si>
    <t>JUL</t>
  </si>
  <si>
    <t>AUG</t>
  </si>
  <si>
    <t>SEP</t>
  </si>
  <si>
    <t xml:space="preserve">Total Year 1 </t>
  </si>
  <si>
    <t xml:space="preserve">Total Year 2 </t>
  </si>
  <si>
    <t>Total Year 3</t>
  </si>
  <si>
    <t>DLO</t>
  </si>
  <si>
    <t>01</t>
  </si>
  <si>
    <t xml:space="preserve">Improved resilience to shocks through DRR interventions for the targeted communities </t>
  </si>
  <si>
    <t>C4B</t>
  </si>
  <si>
    <t>DPC</t>
  </si>
  <si>
    <t/>
  </si>
  <si>
    <t>01.01</t>
  </si>
  <si>
    <t>Restore livestock asset base of vulnerable pastoralist households</t>
  </si>
  <si>
    <t>01.01.01</t>
  </si>
  <si>
    <t>Restocking Animals</t>
  </si>
  <si>
    <t>Number</t>
  </si>
  <si>
    <t>01.01.02</t>
  </si>
  <si>
    <t>Train Community Animal Health workers (CAHW)</t>
  </si>
  <si>
    <t>Frequency</t>
  </si>
  <si>
    <t>01.01.03</t>
  </si>
  <si>
    <t>Establish community run youth  veterinary pharmacies</t>
  </si>
  <si>
    <t>01.01.04</t>
  </si>
  <si>
    <t>Conduct Mass Livestock vaccination</t>
  </si>
  <si>
    <t>81599</t>
  </si>
  <si>
    <t>01.01.05</t>
  </si>
  <si>
    <t>Training on Improved Animal Husbadry practices</t>
  </si>
  <si>
    <t>01.01.06</t>
  </si>
  <si>
    <t>Support DRR and community Distater preparedeness plans</t>
  </si>
  <si>
    <t>02</t>
  </si>
  <si>
    <t>Increased access to Livelihood asset holdings</t>
  </si>
  <si>
    <t>02.02</t>
  </si>
  <si>
    <t xml:space="preserve">Support rehabilitation of degraded communal grazing lands </t>
  </si>
  <si>
    <t>02.02.01</t>
  </si>
  <si>
    <t>Rehabilitation  of degraded  communal grazing Lands</t>
  </si>
  <si>
    <t>02.02.02</t>
  </si>
  <si>
    <t>Reseeding of ragelands</t>
  </si>
  <si>
    <t>02.02.03</t>
  </si>
  <si>
    <t>Establishment of one livestock market</t>
  </si>
  <si>
    <t>02.02.04</t>
  </si>
  <si>
    <t>Construct/rehabilitate Livestock handling crushes</t>
  </si>
  <si>
    <t>02.02.05</t>
  </si>
  <si>
    <t>Village savings groups support</t>
  </si>
  <si>
    <t>Milk and meat value addition support to women groups</t>
  </si>
  <si>
    <t>03</t>
  </si>
  <si>
    <t>Effective and Efficient Programme Management</t>
  </si>
  <si>
    <t>M&amp;E and Project Staffing &amp; Support Costs</t>
  </si>
  <si>
    <t>03.03.01</t>
  </si>
  <si>
    <t>Planning,Monitoring &amp;Evaluation</t>
  </si>
  <si>
    <t>03.03.02</t>
  </si>
  <si>
    <t xml:space="preserve">Field Operational Costs </t>
  </si>
  <si>
    <t>82199</t>
  </si>
  <si>
    <t>03.03.03</t>
  </si>
  <si>
    <t>Project Staffing</t>
  </si>
  <si>
    <t>800</t>
  </si>
  <si>
    <t>Monthly</t>
  </si>
  <si>
    <t>03.03.04</t>
  </si>
  <si>
    <t>Programmatic&amp;Technical Support Costs</t>
  </si>
  <si>
    <t>SOM</t>
  </si>
  <si>
    <t>50199</t>
  </si>
  <si>
    <t>01.01.07</t>
  </si>
  <si>
    <t>03.01.01</t>
  </si>
  <si>
    <t xml:space="preserve"> Logframe Description</t>
  </si>
  <si>
    <t>Total Budget FY 18</t>
  </si>
  <si>
    <t>Total Budget FY 19</t>
  </si>
  <si>
    <t>Total Budget FY 20</t>
  </si>
  <si>
    <t>Total 3 Year Budget</t>
  </si>
  <si>
    <r>
      <t>From</t>
    </r>
    <r>
      <rPr>
        <sz val="8"/>
        <color theme="1"/>
        <rFont val="Arial"/>
        <family val="2"/>
      </rPr>
      <t xml:space="preserve"> (dd-MMM-YYYY)</t>
    </r>
    <r>
      <rPr>
        <b/>
        <sz val="10"/>
        <color theme="1"/>
        <rFont val="Arial"/>
        <family val="2"/>
      </rPr>
      <t>:</t>
    </r>
  </si>
  <si>
    <r>
      <t xml:space="preserve">To </t>
    </r>
    <r>
      <rPr>
        <i/>
        <sz val="8"/>
        <color theme="1"/>
        <rFont val="Arial"/>
        <family val="2"/>
      </rPr>
      <t xml:space="preserve"> </t>
    </r>
    <r>
      <rPr>
        <sz val="8"/>
        <color theme="1"/>
        <rFont val="Arial"/>
        <family val="2"/>
      </rPr>
      <t>(dd-MMM-YYYY)</t>
    </r>
    <r>
      <rPr>
        <b/>
        <sz val="10"/>
        <color theme="1"/>
        <rFont val="Arial"/>
        <family val="2"/>
      </rPr>
      <t>:</t>
    </r>
  </si>
  <si>
    <t>FY 18 Variance</t>
  </si>
  <si>
    <t>FY 19  Budget as per MOU</t>
  </si>
  <si>
    <t>FY 19 Budget</t>
  </si>
  <si>
    <t>FY 19 Cashflow</t>
  </si>
  <si>
    <t xml:space="preserve"> FY 18</t>
  </si>
  <si>
    <t xml:space="preserve"> FY 19 Budget</t>
  </si>
  <si>
    <t>Revised Budget</t>
  </si>
  <si>
    <t>FY 18 Budget</t>
  </si>
  <si>
    <t>FY 18 expenditure</t>
  </si>
  <si>
    <t>Variance</t>
  </si>
  <si>
    <t>Burnrate</t>
  </si>
  <si>
    <t>FY 19  Budget</t>
  </si>
  <si>
    <t>FY 19 expenditure</t>
  </si>
  <si>
    <t>FY 19 YTD Budget</t>
  </si>
  <si>
    <t>FY YTD  19 expenditure</t>
  </si>
  <si>
    <t xml:space="preserve">FY 18 </t>
  </si>
  <si>
    <t>FY19</t>
  </si>
  <si>
    <t>FY 20</t>
  </si>
  <si>
    <t>FY 19+FY 18 Variance</t>
  </si>
  <si>
    <t>Changes</t>
  </si>
  <si>
    <t>Revised FY 19 budget</t>
  </si>
  <si>
    <t>Move from livestock</t>
  </si>
  <si>
    <t>02.02.06</t>
  </si>
  <si>
    <t>A01</t>
  </si>
  <si>
    <t>Per Diem for Project staff</t>
  </si>
  <si>
    <t>A02</t>
  </si>
  <si>
    <t>Transport (Motor vehicle &amp; motor bike)</t>
  </si>
  <si>
    <t>A03</t>
  </si>
  <si>
    <t>Air Transport</t>
  </si>
  <si>
    <t>A04</t>
  </si>
  <si>
    <t>Review meetings</t>
  </si>
  <si>
    <t>A05</t>
  </si>
  <si>
    <t>End of project Evaluation</t>
  </si>
  <si>
    <t>03.01.02</t>
  </si>
  <si>
    <t>A06</t>
  </si>
  <si>
    <t>Bank charges</t>
  </si>
  <si>
    <t>A07</t>
  </si>
  <si>
    <t>Office supplies</t>
  </si>
  <si>
    <t>A08</t>
  </si>
  <si>
    <t>Office utilities (Water,electricity)</t>
  </si>
  <si>
    <t>A09</t>
  </si>
  <si>
    <t>Communication</t>
  </si>
  <si>
    <t>03.01.03</t>
  </si>
  <si>
    <t>A10</t>
  </si>
  <si>
    <t>Food security and livelihood manager</t>
  </si>
  <si>
    <t>A11</t>
  </si>
  <si>
    <t>Sector lead</t>
  </si>
  <si>
    <t>A12</t>
  </si>
  <si>
    <t>Project coordinator</t>
  </si>
  <si>
    <t>A13</t>
  </si>
  <si>
    <t>Programme officer-based in field</t>
  </si>
  <si>
    <t>A14</t>
  </si>
  <si>
    <t>Project Officer</t>
  </si>
  <si>
    <t>A15</t>
  </si>
  <si>
    <t>Project assistant-field based</t>
  </si>
  <si>
    <t>A16</t>
  </si>
  <si>
    <t>Finance officer</t>
  </si>
  <si>
    <t>A17</t>
  </si>
  <si>
    <t>Procurement officer</t>
  </si>
  <si>
    <t>03.01.04</t>
  </si>
  <si>
    <t>PBAS commitment</t>
  </si>
  <si>
    <t>Ledger</t>
  </si>
  <si>
    <t>Account Code</t>
  </si>
  <si>
    <t>Accounting Period</t>
  </si>
  <si>
    <t>Description</t>
  </si>
  <si>
    <t>2nd Base/Reporting Amount</t>
  </si>
  <si>
    <t>Transaction Amount</t>
  </si>
  <si>
    <t>Currency Code</t>
  </si>
  <si>
    <t>Currency Rate</t>
  </si>
  <si>
    <t>Transaction Date</t>
  </si>
  <si>
    <t>Journal No.</t>
  </si>
  <si>
    <t>Journal Line</t>
  </si>
  <si>
    <t>Journal Type</t>
  </si>
  <si>
    <t>Journal Source</t>
  </si>
  <si>
    <t>Transaction Reference</t>
  </si>
  <si>
    <t>Location Code (T0) Analysis Code</t>
  </si>
  <si>
    <t>Department Code / Cost Center (T1)  Analysis Code</t>
  </si>
  <si>
    <t>Project Expense Account (T2) Analysis Code</t>
  </si>
  <si>
    <t>Employee Number / Partner Code (T3)  Analysis Code</t>
  </si>
  <si>
    <t>Funding Source (T4)  Analysis Code</t>
  </si>
  <si>
    <t>Vehicle Number (T5)  Analysis Code</t>
  </si>
  <si>
    <t>Logframe Code (T6)  Analysis Code</t>
  </si>
  <si>
    <t>Programming Category (T7)   Analysis Code</t>
  </si>
  <si>
    <t>Optional (T8)  Analysis Code</t>
  </si>
  <si>
    <t>Allocation Type (T9)  Analysis Code</t>
  </si>
  <si>
    <t>Leap Codes</t>
  </si>
  <si>
    <t>Detailed T6 code</t>
  </si>
  <si>
    <t>A</t>
  </si>
  <si>
    <t>S209945</t>
  </si>
  <si>
    <t>2019/008</t>
  </si>
  <si>
    <t>WATER BILL FOR DOLLOW-april 2019</t>
  </si>
  <si>
    <t>USD</t>
  </si>
  <si>
    <t>INVPO</t>
  </si>
  <si>
    <t>USA</t>
  </si>
  <si>
    <t>834/835</t>
  </si>
  <si>
    <t>SODOL</t>
  </si>
  <si>
    <t>#</t>
  </si>
  <si>
    <t>84002</t>
  </si>
  <si>
    <t>M116838</t>
  </si>
  <si>
    <t>USAO0351</t>
  </si>
  <si>
    <t>S09</t>
  </si>
  <si>
    <t>Commsion</t>
  </si>
  <si>
    <t>CV</t>
  </si>
  <si>
    <t>JOS</t>
  </si>
  <si>
    <t>NRBC08001A</t>
  </si>
  <si>
    <t>87002</t>
  </si>
  <si>
    <t>08.70.01</t>
  </si>
  <si>
    <t>Vehicle Hire for the month of April-2019</t>
  </si>
  <si>
    <t>#0257</t>
  </si>
  <si>
    <t>82105</t>
  </si>
  <si>
    <t>CASUAL VEHICLE</t>
  </si>
  <si>
    <t>461</t>
  </si>
  <si>
    <t>BAY0008-MAY 2019 Staff Airtime</t>
  </si>
  <si>
    <t>JV</t>
  </si>
  <si>
    <t>EMY</t>
  </si>
  <si>
    <t>GSGLA05SO1907048</t>
  </si>
  <si>
    <t>SOBAY</t>
  </si>
  <si>
    <t>85001</t>
  </si>
  <si>
    <t>02.02.12</t>
  </si>
  <si>
    <t>STAFF TEA for the Month of APRIL 2019</t>
  </si>
  <si>
    <t>#0217</t>
  </si>
  <si>
    <t>Beneficiaries-Dam Rehab',</t>
  </si>
  <si>
    <t>AAX</t>
  </si>
  <si>
    <t>DOLC08037U</t>
  </si>
  <si>
    <t>80004</t>
  </si>
  <si>
    <t>Bank Charges</t>
  </si>
  <si>
    <t>Beneficiaries-Qorof Dam R</t>
  </si>
  <si>
    <t>DOLC08038U</t>
  </si>
  <si>
    <t>Bank Charge</t>
  </si>
  <si>
    <t>NRBC08016G</t>
  </si>
  <si>
    <t>Reimbu.Team Hse supplies-</t>
  </si>
  <si>
    <t>PNY</t>
  </si>
  <si>
    <t>DOLC08042U</t>
  </si>
  <si>
    <t>84099</t>
  </si>
  <si>
    <t>Adan A/llahi Sal -May'19</t>
  </si>
  <si>
    <t>AOL</t>
  </si>
  <si>
    <t>BAYC08120U</t>
  </si>
  <si>
    <t>80001</t>
  </si>
  <si>
    <t>Ali Dakane sal May'19</t>
  </si>
  <si>
    <t>M142070</t>
  </si>
  <si>
    <t>01.01.10</t>
  </si>
  <si>
    <t>Aden Abdi Sal-May'19</t>
  </si>
  <si>
    <t>M208356</t>
  </si>
  <si>
    <t>01.01.14</t>
  </si>
  <si>
    <t>Elmi M  Sala May'19</t>
  </si>
  <si>
    <t>M230344</t>
  </si>
  <si>
    <t>A/llahi Hussein sal-May'1</t>
  </si>
  <si>
    <t>01.02.07</t>
  </si>
  <si>
    <t>M103412</t>
  </si>
  <si>
    <t>Adan Guliye Sal May'19</t>
  </si>
  <si>
    <t>M116735</t>
  </si>
  <si>
    <t>BAYC08122U</t>
  </si>
  <si>
    <t>Hani A. Ahmed sal May'19</t>
  </si>
  <si>
    <t>BAY0009-JUN 2019 Staff Airtime</t>
  </si>
  <si>
    <t>GSGLA05SO1908031</t>
  </si>
  <si>
    <t>Casual under Gift Catalog</t>
  </si>
  <si>
    <t>DOLC08059U</t>
  </si>
  <si>
    <t>Casual cook Sal-May</t>
  </si>
  <si>
    <t>DOLC08063U</t>
  </si>
  <si>
    <t>Commission- Xidig co</t>
  </si>
  <si>
    <t>DOLC08082U</t>
  </si>
  <si>
    <t>Commission- Ubah Ali</t>
  </si>
  <si>
    <t>DOLC08086U</t>
  </si>
  <si>
    <t>Commission-Ibrahm Mdahir</t>
  </si>
  <si>
    <t>DOLC08092U</t>
  </si>
  <si>
    <t>Commission- Dayah Co.</t>
  </si>
  <si>
    <t>DOLC08100U</t>
  </si>
  <si>
    <t>RVSL(317)</t>
  </si>
  <si>
    <t>MYB</t>
  </si>
  <si>
    <t>DOLJ08018U</t>
  </si>
  <si>
    <t>RVSL(822/825)</t>
  </si>
  <si>
    <t>DOLJ08019U</t>
  </si>
  <si>
    <t>RVSL(NRBJ04041U)</t>
  </si>
  <si>
    <t>DOLJ08021U</t>
  </si>
  <si>
    <t>85003</t>
  </si>
  <si>
    <t>Masking tab</t>
  </si>
  <si>
    <t>PGK</t>
  </si>
  <si>
    <t>NRBJ08047U</t>
  </si>
  <si>
    <t>S2601</t>
  </si>
  <si>
    <t>81507</t>
  </si>
  <si>
    <t>Marker pen</t>
  </si>
  <si>
    <t>Biro Pen</t>
  </si>
  <si>
    <t>MANG  Note book A5</t>
  </si>
  <si>
    <t>Filip chart</t>
  </si>
  <si>
    <t>Sambusa</t>
  </si>
  <si>
    <t>Mandazi</t>
  </si>
  <si>
    <t>Tea</t>
  </si>
  <si>
    <t>Cold assorted soda</t>
  </si>
  <si>
    <t>Mineral water 500 ml (morning &amp; Afternoon )</t>
  </si>
  <si>
    <t>Conference hall for under 30 pax</t>
  </si>
  <si>
    <t>Lunch</t>
  </si>
  <si>
    <t>Charles - Mog. Work Permit &amp; Multiple Visa Fees</t>
  </si>
  <si>
    <t>GJV</t>
  </si>
  <si>
    <t>LIO</t>
  </si>
  <si>
    <t>NRBJ08076U</t>
  </si>
  <si>
    <t>87004</t>
  </si>
  <si>
    <t>M9209</t>
  </si>
  <si>
    <t>May '19 Basic Salary - Mugobo</t>
  </si>
  <si>
    <t>EWA</t>
  </si>
  <si>
    <t>NRBJ08058U</t>
  </si>
  <si>
    <t>80002</t>
  </si>
  <si>
    <t>M24238</t>
  </si>
  <si>
    <t>May '19 G&amp;S - Mugobo</t>
  </si>
  <si>
    <t>80112</t>
  </si>
  <si>
    <t>May '19 Hardship Allow. - Mugobo</t>
  </si>
  <si>
    <t>80199</t>
  </si>
  <si>
    <t>May '19 Wire Transfer Reimbursement - Mugobo</t>
  </si>
  <si>
    <t>May '19 Benfit - Mugobo</t>
  </si>
  <si>
    <t>80107</t>
  </si>
  <si>
    <t>SO S2601-S2603 FY19 P08</t>
  </si>
  <si>
    <t>MVE</t>
  </si>
  <si>
    <t>80000</t>
  </si>
  <si>
    <t>95.21.01</t>
  </si>
  <si>
    <t>S17</t>
  </si>
  <si>
    <t>80100</t>
  </si>
  <si>
    <t>81000</t>
  </si>
  <si>
    <t>82000</t>
  </si>
  <si>
    <t>82100</t>
  </si>
  <si>
    <t>82201</t>
  </si>
  <si>
    <t>84000</t>
  </si>
  <si>
    <t>85000</t>
  </si>
  <si>
    <t>87000</t>
  </si>
  <si>
    <t>Nxxx SO P08 FY19</t>
  </si>
  <si>
    <t>MV2</t>
  </si>
  <si>
    <t>N0101</t>
  </si>
  <si>
    <t>95.31.01</t>
  </si>
  <si>
    <t>PSC</t>
  </si>
  <si>
    <t>N0401</t>
  </si>
  <si>
    <t>N0501</t>
  </si>
  <si>
    <t>N0601</t>
  </si>
  <si>
    <t>N0701</t>
  </si>
  <si>
    <t>N0702</t>
  </si>
  <si>
    <t>N0704</t>
  </si>
  <si>
    <t>N0801</t>
  </si>
  <si>
    <t>N0901</t>
  </si>
  <si>
    <t>N1001</t>
  </si>
  <si>
    <t>N1101</t>
  </si>
  <si>
    <t>TSC</t>
  </si>
  <si>
    <t>N1202</t>
  </si>
  <si>
    <t>N1601</t>
  </si>
  <si>
    <t>N201</t>
  </si>
  <si>
    <t>N1401</t>
  </si>
  <si>
    <t>80200</t>
  </si>
  <si>
    <t>81100</t>
  </si>
  <si>
    <t>N0706</t>
  </si>
  <si>
    <t>85100</t>
  </si>
  <si>
    <t>86000</t>
  </si>
  <si>
    <t>86400</t>
  </si>
  <si>
    <t>87500</t>
  </si>
  <si>
    <t>SOS/Travel Insurance &amp; SALTI - Mugobo</t>
  </si>
  <si>
    <t>NRBJ08081U</t>
  </si>
  <si>
    <t>2019/009</t>
  </si>
  <si>
    <t>Penstrip</t>
  </si>
  <si>
    <t>#0001</t>
  </si>
  <si>
    <t>81501</t>
  </si>
  <si>
    <t>Alemycin erosal Spray</t>
  </si>
  <si>
    <t>Metalic Box for Drug Storage</t>
  </si>
  <si>
    <t>Sleeping bags for vet field activities</t>
  </si>
  <si>
    <t>Isomethamidum Chloride 1g</t>
  </si>
  <si>
    <t>Triqiun</t>
  </si>
  <si>
    <t>Albendazole 2.5%wv 1000ml</t>
  </si>
  <si>
    <t>#0207</t>
  </si>
  <si>
    <t>Albendazole Tablet of 300mg box of 60 bolus</t>
  </si>
  <si>
    <t>Oxytetracyclin LA  20% of 100ml</t>
  </si>
  <si>
    <t>Ivermectine 1% of 50ml</t>
  </si>
  <si>
    <t>Treatment Syringe 20ml Durable</t>
  </si>
  <si>
    <t>Treatment Needle 16G</t>
  </si>
  <si>
    <t>Treatment Needle 19 G</t>
  </si>
  <si>
    <t>Multivitamin of 100ml</t>
  </si>
  <si>
    <t>#0209</t>
  </si>
  <si>
    <t>Wheat flour bale 24kg</t>
  </si>
  <si>
    <t>423</t>
  </si>
  <si>
    <t>Maize floor, 2kg pack (1x12) per bale</t>
  </si>
  <si>
    <t>Peanut Butter paste 400gm jar</t>
  </si>
  <si>
    <t>Facial Tissue 200X2ply</t>
  </si>
  <si>
    <t>Rice 1 bale (24kg)</t>
  </si>
  <si>
    <t>Tinned Milk Nido brand 2.5kgs</t>
  </si>
  <si>
    <t>Fans</t>
  </si>
  <si>
    <t>Bulb (Energy saver-small)</t>
  </si>
  <si>
    <t>Vehicle Hire for the month of MAY-2019</t>
  </si>
  <si>
    <t>#0258</t>
  </si>
  <si>
    <t>Bank Comm. on DOL. June'19 Cash Projection</t>
  </si>
  <si>
    <t>NRBC09005A</t>
  </si>
  <si>
    <t>08.70.02</t>
  </si>
  <si>
    <t>STAFF TEA for the Month of May  2019</t>
  </si>
  <si>
    <t>#0218</t>
  </si>
  <si>
    <t>Gas cylinder with gas 13kgs-refilling only (Owners</t>
  </si>
  <si>
    <t>425</t>
  </si>
  <si>
    <t>Bottle water 20 Litres, for refilling and use in d</t>
  </si>
  <si>
    <t>RnR for Andrew Mugobo</t>
  </si>
  <si>
    <t>DOLC09066U</t>
  </si>
  <si>
    <t>Adan A/llahi Sal -June'19</t>
  </si>
  <si>
    <t>BAYC09164U</t>
  </si>
  <si>
    <t>Ali Dakane sal June'19</t>
  </si>
  <si>
    <t>Aden A.Jele Sal-June'19</t>
  </si>
  <si>
    <t>Commission-Nur Yare</t>
  </si>
  <si>
    <t>DOLC09084U</t>
  </si>
  <si>
    <t>Commission -Masha allah</t>
  </si>
  <si>
    <t>DOLC09091U</t>
  </si>
  <si>
    <t>Jun '19 Basic Salary - Ayieko</t>
  </si>
  <si>
    <t>NRBJ09062U</t>
  </si>
  <si>
    <t>SOSLD</t>
  </si>
  <si>
    <t>Jun '19 Basic Salary - Palula</t>
  </si>
  <si>
    <t>M22391</t>
  </si>
  <si>
    <t>Jun '19 G&amp;S - Ayieko</t>
  </si>
  <si>
    <t>Jun '19 G&amp;S - Palula</t>
  </si>
  <si>
    <t>Jun '19 Hardship Allow. - Ayieko</t>
  </si>
  <si>
    <t>Jun '19 Hardship Allow. - Palula</t>
  </si>
  <si>
    <t>Jun '19 Wire Transfer Reimbursement - Ayieko</t>
  </si>
  <si>
    <t>Jun '19 Benfit - Ayieko</t>
  </si>
  <si>
    <t>Jun '19 Benfit - Palula</t>
  </si>
  <si>
    <t>SO S2601-S2603 FY19 P09</t>
  </si>
  <si>
    <t>S2603</t>
  </si>
  <si>
    <t>Nxxx SO P09 FY19</t>
  </si>
  <si>
    <t>MV3</t>
  </si>
  <si>
    <t>86500</t>
  </si>
  <si>
    <t>2019/010</t>
  </si>
  <si>
    <t>WATER BILL FOR DOLLOW-may 2019</t>
  </si>
  <si>
    <t>2764/2763</t>
  </si>
  <si>
    <t>Construction of Animal Handling Crush - 90% paymen</t>
  </si>
  <si>
    <t>128</t>
  </si>
  <si>
    <t>Milk Container(stainless still 10 litre capacity)</t>
  </si>
  <si>
    <t>#0211</t>
  </si>
  <si>
    <t>WATER BILL FOR DOLLOW-june 2019</t>
  </si>
  <si>
    <t>2796/2778</t>
  </si>
  <si>
    <t>Commission</t>
  </si>
  <si>
    <t>NRBC10002A</t>
  </si>
  <si>
    <t>Casual Cook Sal-June</t>
  </si>
  <si>
    <t>BAE</t>
  </si>
  <si>
    <t>DOLC10008U</t>
  </si>
  <si>
    <t>Vehicle Hire for the month of June-2019</t>
  </si>
  <si>
    <t>#0259</t>
  </si>
  <si>
    <t>STAFF TEA for the Month of June  2019</t>
  </si>
  <si>
    <t>#0051</t>
  </si>
  <si>
    <t>Perdiem-G2G training- Nbi</t>
  </si>
  <si>
    <t>DOLC10017U</t>
  </si>
  <si>
    <t>82001</t>
  </si>
  <si>
    <t>Perdiem- G2G in nairobi</t>
  </si>
  <si>
    <t>DOLC10036U</t>
  </si>
  <si>
    <t>BAY0011-Adan Gullie July airtime.19.</t>
  </si>
  <si>
    <t>GSGLA05SO1910008</t>
  </si>
  <si>
    <t>BAY0011-Andrew Mugobo July airtime.19.</t>
  </si>
  <si>
    <t>BAY0011-Charles Otieno July airtime.19.</t>
  </si>
  <si>
    <t>BAY0011-Asrat Bekele July airtime.19.</t>
  </si>
  <si>
    <t>BAY0011-Eddie Paululo July airtime.19.</t>
  </si>
  <si>
    <t>Reimbu.Food Stuff- Team Hse</t>
  </si>
  <si>
    <t>DOLC10047U</t>
  </si>
  <si>
    <t>Casual Staff Under Gift C</t>
  </si>
  <si>
    <t>DOLC10067U</t>
  </si>
  <si>
    <t>Visa for Charkes Ayieko</t>
  </si>
  <si>
    <t>KES</t>
  </si>
  <si>
    <t>NRBC10012H</t>
  </si>
  <si>
    <t>SONRB</t>
  </si>
  <si>
    <t>82099</t>
  </si>
  <si>
    <t>R&amp;R allowance-Charles K. Otieno</t>
  </si>
  <si>
    <t>BAW</t>
  </si>
  <si>
    <t>SLDC10120U</t>
  </si>
  <si>
    <t>Transprtn allowance -AHP particpants</t>
  </si>
  <si>
    <t>DOLC10206U</t>
  </si>
  <si>
    <t>Bank charge</t>
  </si>
  <si>
    <t>DOLC10207U</t>
  </si>
  <si>
    <t>DOLC10208U</t>
  </si>
  <si>
    <t>Transpot Allowence -DDR T</t>
  </si>
  <si>
    <t>DOLC10099U</t>
  </si>
  <si>
    <t>Adan A/llahi Sal -July'19</t>
  </si>
  <si>
    <t>BAYC10115U</t>
  </si>
  <si>
    <t>Ali Dakane sal July'19</t>
  </si>
  <si>
    <t>Aden A.Jele Sal-July'19</t>
  </si>
  <si>
    <t>Elmi M  Sala July'19</t>
  </si>
  <si>
    <t>A/llahi Hussein sal-Jun'1</t>
  </si>
  <si>
    <t>Adan Gulie Frah</t>
  </si>
  <si>
    <t>Adan A/llahi Eid Bonus -July'19</t>
  </si>
  <si>
    <t>BAYC10116U</t>
  </si>
  <si>
    <t>Ali Dakane Eid Bonus July'19</t>
  </si>
  <si>
    <t>Aden A.Jele Eid Bonus-July'19</t>
  </si>
  <si>
    <t>Elmi M  Eid Bonusa July'19</t>
  </si>
  <si>
    <t>A/llahi Hussein Eid Bonus-Jul'1</t>
  </si>
  <si>
    <t>Adan Gulie -Idd Bonus</t>
  </si>
  <si>
    <t>Improved animal husbandry</t>
  </si>
  <si>
    <t>DOLC10114U</t>
  </si>
  <si>
    <t>Bank charg-Dayah co</t>
  </si>
  <si>
    <t>DOLC10155U</t>
  </si>
  <si>
    <t>Bank charg-Mubarak co</t>
  </si>
  <si>
    <t>DOLC10162U</t>
  </si>
  <si>
    <t>Bank charg-UbaH</t>
  </si>
  <si>
    <t>DOLC10166U</t>
  </si>
  <si>
    <t>Commission-Vehicle A,Idri</t>
  </si>
  <si>
    <t>DOLJ10005U</t>
  </si>
  <si>
    <t>DOLC10129U</t>
  </si>
  <si>
    <t>Commision-Dayah Trading</t>
  </si>
  <si>
    <t>DOLC10136U</t>
  </si>
  <si>
    <t>Commission-Dawo Enterpris</t>
  </si>
  <si>
    <t>DOLC10140U</t>
  </si>
  <si>
    <t>Commission- Massha allah</t>
  </si>
  <si>
    <t>DOLC10141U</t>
  </si>
  <si>
    <t>Jul '19 Basic Salary - Ayieko</t>
  </si>
  <si>
    <t>NRBJ10057U</t>
  </si>
  <si>
    <t>Jul '19 Basic Salary - Mugobo</t>
  </si>
  <si>
    <t>Merit Increase Arrears - Ayieko</t>
  </si>
  <si>
    <t>Merit Increase Arrears - Mugobo</t>
  </si>
  <si>
    <t>Jul '19 G&amp;S - Ayieko</t>
  </si>
  <si>
    <t>Jul '19 G&amp;S - Mugobo</t>
  </si>
  <si>
    <t>Jul '19 Hardship Allow. - Ayieko</t>
  </si>
  <si>
    <t>Jul '19 Hardship Allow. - Mugobo</t>
  </si>
  <si>
    <t>Jul '19 Wire Transfer Reimbursement - Ayieko</t>
  </si>
  <si>
    <t>Jul '19 Wire Transfer Reimbursement - Mugobo</t>
  </si>
  <si>
    <t>Jul '19 Benfit - Ayieko</t>
  </si>
  <si>
    <t>Jul '19 Benfit - Mugobo</t>
  </si>
  <si>
    <t>SO S2601-S2603 FY19 P10</t>
  </si>
  <si>
    <t>CAL</t>
  </si>
  <si>
    <t>Nxxx SO P10 FY19</t>
  </si>
  <si>
    <t>Revised T6 codes</t>
  </si>
  <si>
    <t>2018/005</t>
  </si>
  <si>
    <t>Feb '18 Basic Salary - Ayieko</t>
  </si>
  <si>
    <t>2/28/2018</t>
  </si>
  <si>
    <t>JVU</t>
  </si>
  <si>
    <t>NRBJ05054U</t>
  </si>
  <si>
    <t>SLD</t>
  </si>
  <si>
    <t>S05</t>
  </si>
  <si>
    <t>Feb '18 G&amp;S - Ayieko</t>
  </si>
  <si>
    <t>Feb '18 Hardship Allow. - Ayieko</t>
  </si>
  <si>
    <t>Feb '18 Wire Transfer Reimbursement - Ayieko</t>
  </si>
  <si>
    <t>Feb '18 Shelter - Ayieko</t>
  </si>
  <si>
    <t>Feb '18 Benfit - Ayieko</t>
  </si>
  <si>
    <t>Nxxx FY18 Period05</t>
  </si>
  <si>
    <t>MGR</t>
  </si>
  <si>
    <t>N1004</t>
  </si>
  <si>
    <t>`</t>
  </si>
  <si>
    <t>N1003</t>
  </si>
  <si>
    <t>N0301</t>
  </si>
  <si>
    <t>SOM FY18 Period05</t>
  </si>
  <si>
    <t>2018/006</t>
  </si>
  <si>
    <t>Revaluation</t>
  </si>
  <si>
    <t>SYSTM</t>
  </si>
  <si>
    <t>REVAL</t>
  </si>
  <si>
    <t>System - Revaluation</t>
  </si>
  <si>
    <t>Nxxx FY18 Period06</t>
  </si>
  <si>
    <t>3/31/2018</t>
  </si>
  <si>
    <t>AZE</t>
  </si>
  <si>
    <t>DOL</t>
  </si>
  <si>
    <t>SOM FY18 Period06</t>
  </si>
  <si>
    <t>Mar '18 Wire Transfer Reimbursement - Ayieko</t>
  </si>
  <si>
    <t>NRBJ060630U</t>
  </si>
  <si>
    <t>Mar '18 Wire Transfer Reimbursement - Mugobo</t>
  </si>
  <si>
    <t>Mar '18 Shelter - Ayieko</t>
  </si>
  <si>
    <t>Mar '18 Shelter - Mugobo</t>
  </si>
  <si>
    <t>Mar '18 Benfit - Ayieko</t>
  </si>
  <si>
    <t>Mar '18 Benfit - Mugobo</t>
  </si>
  <si>
    <t>Mar '18 Basic Salary - Ayieko</t>
  </si>
  <si>
    <t>Mar '18 Basic Salary - Mugobo</t>
  </si>
  <si>
    <t>Mar '18 G&amp;S - Ayieko</t>
  </si>
  <si>
    <t>Mar '18 G&amp;S - Mugobo</t>
  </si>
  <si>
    <t>Mar '18 Hardship Allow. - Ayieko</t>
  </si>
  <si>
    <t>Mar '18 Hardship Allow. - Mugobo</t>
  </si>
  <si>
    <t>2018/007</t>
  </si>
  <si>
    <t>A.Noor Sal-Mar'18</t>
  </si>
  <si>
    <t>CVU</t>
  </si>
  <si>
    <t>MIL</t>
  </si>
  <si>
    <t>BAYC07001U</t>
  </si>
  <si>
    <t>M58060</t>
  </si>
  <si>
    <t>01.01.12</t>
  </si>
  <si>
    <t>Sharmake Sal-Mar'18</t>
  </si>
  <si>
    <t>M91465</t>
  </si>
  <si>
    <t>Mariam Dahir-Sal Mar'18</t>
  </si>
  <si>
    <t>M208348</t>
  </si>
  <si>
    <t>Adan A/llahi Sal -Mar'18</t>
  </si>
  <si>
    <t>Said Hade Sal Mar'18</t>
  </si>
  <si>
    <t>M191151</t>
  </si>
  <si>
    <t>M.Subow Sal Mar'18</t>
  </si>
  <si>
    <t>M99884</t>
  </si>
  <si>
    <t>08.00.09</t>
  </si>
  <si>
    <t>Ali Dakane sal Mar'18</t>
  </si>
  <si>
    <t>BAYC07002U</t>
  </si>
  <si>
    <t>08.31.00</t>
  </si>
  <si>
    <t>Charles O Airtime fr Apri</t>
  </si>
  <si>
    <t>BAYC07003U</t>
  </si>
  <si>
    <t>Said Hade Sal Apr'18</t>
  </si>
  <si>
    <t>BAYC07190U</t>
  </si>
  <si>
    <t>M.Subow Sal Apr'18</t>
  </si>
  <si>
    <t>Ali Dakane sal Apr'18</t>
  </si>
  <si>
    <t>BAYC07191U</t>
  </si>
  <si>
    <t>Apr '18 Basic Salary - Ayieko</t>
  </si>
  <si>
    <t>NRBJ07056U</t>
  </si>
  <si>
    <t>Apr '18 Basic Salary - Palula</t>
  </si>
  <si>
    <t>Apr '18 G&amp;S - Ayieko</t>
  </si>
  <si>
    <t>Apr '18 G&amp;S - Palula</t>
  </si>
  <si>
    <t>Apr '18 Hardship Allow. - Ayieko</t>
  </si>
  <si>
    <t>Apr '18 Hardship Allow. - Palula</t>
  </si>
  <si>
    <t>Apr '18 Wire Transfer Reimbursement - Ayieko</t>
  </si>
  <si>
    <t>Apr '18 Shelter - Ayieko</t>
  </si>
  <si>
    <t>80114</t>
  </si>
  <si>
    <t>Apr '18 Shelter - Palula</t>
  </si>
  <si>
    <t>Apr '18 Benfit - Ayieko</t>
  </si>
  <si>
    <t>Apr '18 Benfit - Palula</t>
  </si>
  <si>
    <t>Per Diem In NRB - Charles</t>
  </si>
  <si>
    <t>NRBJ07064U</t>
  </si>
  <si>
    <t>82005</t>
  </si>
  <si>
    <t>SOM FY18 Period07</t>
  </si>
  <si>
    <t>Nxxx FY18 Period07</t>
  </si>
  <si>
    <t>N1501</t>
  </si>
  <si>
    <t>2018/008</t>
  </si>
  <si>
    <t>Commsion on May'18 DOL Cash Transfer</t>
  </si>
  <si>
    <t>RnR allowance for Chrales</t>
  </si>
  <si>
    <t>BAYC08001U</t>
  </si>
  <si>
    <t>M.subow.Airtime fr May18</t>
  </si>
  <si>
    <t>BAYC08011U</t>
  </si>
  <si>
    <t>Charles O.Airtime fr may1</t>
  </si>
  <si>
    <t>Eddie Pau.Airtime fr May1</t>
  </si>
  <si>
    <t>Team Hse Supplies-April'1</t>
  </si>
  <si>
    <t>DOLC08013U</t>
  </si>
  <si>
    <t>CBAHWs Trainin' Allwnce</t>
  </si>
  <si>
    <t>DOLC08023U</t>
  </si>
  <si>
    <t>Trainin' Allwnce-CBAHWs</t>
  </si>
  <si>
    <t>DOLC08024U</t>
  </si>
  <si>
    <t>Banj Charge</t>
  </si>
  <si>
    <t>Refresh G/cataloq W/shop</t>
  </si>
  <si>
    <t>DOLC08044U</t>
  </si>
  <si>
    <t>Hall rent CBAHWS trning d</t>
  </si>
  <si>
    <t>DOLC08084U</t>
  </si>
  <si>
    <t>DOLC08074U</t>
  </si>
  <si>
    <t>Gvt Partcipants in CBAHWS</t>
  </si>
  <si>
    <t>DOLC08089U</t>
  </si>
  <si>
    <t>Vetenery drugs for Giftca</t>
  </si>
  <si>
    <t>DOLC08098U</t>
  </si>
  <si>
    <t>Suplly of goats fr ramada</t>
  </si>
  <si>
    <t>DOLC08099U</t>
  </si>
  <si>
    <t>DOLC08079U</t>
  </si>
  <si>
    <t>Suplly of goats</t>
  </si>
  <si>
    <t>DOLC08090U</t>
  </si>
  <si>
    <t>Supply of Goats-3 village</t>
  </si>
  <si>
    <t>DOLC08102U</t>
  </si>
  <si>
    <t>Ali Dakane sal May'18</t>
  </si>
  <si>
    <t>BAYC08083U</t>
  </si>
  <si>
    <t>S06</t>
  </si>
  <si>
    <t>Said Hade Sal May'18</t>
  </si>
  <si>
    <t>BAYC08084U</t>
  </si>
  <si>
    <t>ECHO flight fee P.Eddie</t>
  </si>
  <si>
    <t>BAYC08085U</t>
  </si>
  <si>
    <t>S08</t>
  </si>
  <si>
    <t>Air time P.Eddie</t>
  </si>
  <si>
    <t>Commission - June '18 Doolow Projection</t>
  </si>
  <si>
    <t>NRBC08026A</t>
  </si>
  <si>
    <t>Refresh&amp;Lunch-CBAHWs Traini</t>
  </si>
  <si>
    <t>DOLC08116U</t>
  </si>
  <si>
    <t>Stationaries-CBAHWs train</t>
  </si>
  <si>
    <t>DOLC08117U</t>
  </si>
  <si>
    <t>81001</t>
  </si>
  <si>
    <t>Goats Supply fr 3 Villlag</t>
  </si>
  <si>
    <t>DOLC08123U</t>
  </si>
  <si>
    <t>Goats Supply-B/abor,Miskn</t>
  </si>
  <si>
    <t>DOLC08124U</t>
  </si>
  <si>
    <t>Saving group kits payment</t>
  </si>
  <si>
    <t>DOLC08138U</t>
  </si>
  <si>
    <t>81509</t>
  </si>
  <si>
    <t>ARP Assement-G/catalogue</t>
  </si>
  <si>
    <t>DOLJ08009U</t>
  </si>
  <si>
    <t>May '18 Basic Salary - Ayieko</t>
  </si>
  <si>
    <t>NRBJ08046U</t>
  </si>
  <si>
    <t>May '18 Basic Salary - Mugobo</t>
  </si>
  <si>
    <t>May '18 Basic Salary - Palula</t>
  </si>
  <si>
    <t>May '18 G&amp;S - Ayieko</t>
  </si>
  <si>
    <t>May '18 G&amp;S - Mugobo</t>
  </si>
  <si>
    <t>May '18 G&amp;S - Palula</t>
  </si>
  <si>
    <t>May '18 Hardship Allow. - Ayieko</t>
  </si>
  <si>
    <t>May '18 Hardship Allow. - Mugobo</t>
  </si>
  <si>
    <t>May '18 Hardship Allow. - Palula</t>
  </si>
  <si>
    <t>May '18 Wire Transfer Reimbursement - Ayieko</t>
  </si>
  <si>
    <t>May '18 Wire Transfer Reimbursement - Mugobo</t>
  </si>
  <si>
    <t>May '18 Shelter - Ayieko</t>
  </si>
  <si>
    <t>May '18 Shelter - Mugobo</t>
  </si>
  <si>
    <t>May '18 Shelter - Palula</t>
  </si>
  <si>
    <t>May '18 Benfit - Ayieko</t>
  </si>
  <si>
    <t>May '18 Benfit - Mugobo</t>
  </si>
  <si>
    <t>May '18 Benfit - Palula</t>
  </si>
  <si>
    <t>SOM FY18 Period08</t>
  </si>
  <si>
    <t>FBB</t>
  </si>
  <si>
    <t>Nxxx FY18 Period08</t>
  </si>
  <si>
    <t>JNI</t>
  </si>
  <si>
    <t>2018/009</t>
  </si>
  <si>
    <t>Jun '18 Basic Salary - Bekele</t>
  </si>
  <si>
    <t>NRBJ09057U</t>
  </si>
  <si>
    <t>M111892</t>
  </si>
  <si>
    <t>Jun '18 Basic Salary - Mugobo</t>
  </si>
  <si>
    <t>Jun '18 Basic Salary - Palula</t>
  </si>
  <si>
    <t>Jun '18 Retro Pay- Mugobo</t>
  </si>
  <si>
    <t>Jun '18 G&amp;S - Bekele</t>
  </si>
  <si>
    <t>Jun '18 G&amp;S - Mugobo</t>
  </si>
  <si>
    <t>Jun '18 G&amp;S - Palula</t>
  </si>
  <si>
    <t>Jun '18 Hardship Allow. - Bekele</t>
  </si>
  <si>
    <t>Jun '18 Hardship Allow. - Mugobo</t>
  </si>
  <si>
    <t>Jun '18 Hardship Allow. - Palula</t>
  </si>
  <si>
    <t>Jun '18 Wire Transfer Reimbursement - Mugobo</t>
  </si>
  <si>
    <t>Jun '18 Shelter - Bekele</t>
  </si>
  <si>
    <t>Jun '18 Shelter - Mugobo</t>
  </si>
  <si>
    <t>Jun '18 Shelter - Palula</t>
  </si>
  <si>
    <t>Jun '18 Benfit - Bekele</t>
  </si>
  <si>
    <t>Jun '18 Benfit - Mugobo</t>
  </si>
  <si>
    <t>Jun '18 Benfit - Palula</t>
  </si>
  <si>
    <t>M.subow.Airtime fr Jun 18</t>
  </si>
  <si>
    <t>BAYC09001U</t>
  </si>
  <si>
    <t>Eddie Pau.Airtime fr Jun</t>
  </si>
  <si>
    <t>NRBC09004A</t>
  </si>
  <si>
    <t>08.70.00</t>
  </si>
  <si>
    <t>Saving methodo trng wrnly villge</t>
  </si>
  <si>
    <t>DOLC09024U</t>
  </si>
  <si>
    <t>Saving methodo trng busly Villge</t>
  </si>
  <si>
    <t>DOLC09025U</t>
  </si>
  <si>
    <t>02.03.05</t>
  </si>
  <si>
    <t>Saving methodo trng qorof</t>
  </si>
  <si>
    <t>DOLC09035U</t>
  </si>
  <si>
    <t>Saving methodo trng Burab</t>
  </si>
  <si>
    <t>DOLC09036U</t>
  </si>
  <si>
    <t>Mariam Dahir-Sal June'18</t>
  </si>
  <si>
    <t>BAYC09083U</t>
  </si>
  <si>
    <t>Abdi Jelle Sal June'18</t>
  </si>
  <si>
    <t>Adan A/llahi Sal -June'18</t>
  </si>
  <si>
    <t>Said Hade Sal June'18</t>
  </si>
  <si>
    <t>Ali Dakane sal June'18</t>
  </si>
  <si>
    <t>Hani A. Ahmed sal June'18</t>
  </si>
  <si>
    <t>Adan Guliye Sal June'18</t>
  </si>
  <si>
    <t>Stationaries-A/husbandry</t>
  </si>
  <si>
    <t>DOLC09056U</t>
  </si>
  <si>
    <t>Vehicle rent-Benef'.Reg'.</t>
  </si>
  <si>
    <t>DOLC09059U</t>
  </si>
  <si>
    <t>Improv animal hasband trn</t>
  </si>
  <si>
    <t>DOLC09063U</t>
  </si>
  <si>
    <t>Improved animal hsbndry trning</t>
  </si>
  <si>
    <t>DOLC09064U</t>
  </si>
  <si>
    <t>Improved animal hsbndry t</t>
  </si>
  <si>
    <t>DOLC09065U</t>
  </si>
  <si>
    <t>Improved animal hsbndry trng</t>
  </si>
  <si>
    <t>DOLC09067U</t>
  </si>
  <si>
    <t>DOLC09068U</t>
  </si>
  <si>
    <t>Local authority participa</t>
  </si>
  <si>
    <t>DOLC09069U</t>
  </si>
  <si>
    <t>DOLC09070U</t>
  </si>
  <si>
    <t>DOLC09071U</t>
  </si>
  <si>
    <t>Improved animal hsbndry tring</t>
  </si>
  <si>
    <t>DOLC09072U</t>
  </si>
  <si>
    <t>Vehicle hire-Goat distrib</t>
  </si>
  <si>
    <t>DOLJ09024U</t>
  </si>
  <si>
    <t>SOM FY18 Period09</t>
  </si>
  <si>
    <t>JRO</t>
  </si>
  <si>
    <t>Nxxx FY18 Period09</t>
  </si>
  <si>
    <t>Rvsl Nxxx FY18 Period05</t>
  </si>
  <si>
    <t>NRBJ09078U</t>
  </si>
  <si>
    <t>SCR</t>
  </si>
  <si>
    <t>Rvsl Nxxx FY18 Period06</t>
  </si>
  <si>
    <t>Rvsl Nxxx FY18 Period07</t>
  </si>
  <si>
    <t>Rvsl Nxxx FY18 Period08</t>
  </si>
  <si>
    <t>Rvsl Nxxx FY18 Period09</t>
  </si>
  <si>
    <t>2018/010</t>
  </si>
  <si>
    <t>Ibrahim Mo.Airtime fr Jul</t>
  </si>
  <si>
    <t>DOLC10002U</t>
  </si>
  <si>
    <t>Gullie.Airtime fr July 18</t>
  </si>
  <si>
    <t>M.subow.Airtime -Jul18</t>
  </si>
  <si>
    <t>Andrew M.Airtime-Jul 18</t>
  </si>
  <si>
    <t>Asrat Bak. Airtime- July</t>
  </si>
  <si>
    <t>Eddie Pau.Airtime-July</t>
  </si>
  <si>
    <t>Team Hse food-June'18</t>
  </si>
  <si>
    <t>DOLC10022U</t>
  </si>
  <si>
    <t>Off.Electricity bill_june</t>
  </si>
  <si>
    <t>DOLC10024U</t>
  </si>
  <si>
    <t>Vehicle rent for June'18</t>
  </si>
  <si>
    <t>DOLC10025U</t>
  </si>
  <si>
    <t>Stationary fr saving grou</t>
  </si>
  <si>
    <t>DOLC10045U</t>
  </si>
  <si>
    <t>Supplly of goats fr Makash</t>
  </si>
  <si>
    <t>DOLC10051U</t>
  </si>
  <si>
    <t>Transport allow for Saving Dlw</t>
  </si>
  <si>
    <t>DOLC10054U</t>
  </si>
  <si>
    <t>Casual Enumerator Payment</t>
  </si>
  <si>
    <t>DOLC10074U</t>
  </si>
  <si>
    <t>Casual-Facilitatng SG Traini</t>
  </si>
  <si>
    <t>DOLC10082U</t>
  </si>
  <si>
    <t>R and R for Charles K.</t>
  </si>
  <si>
    <t>BAYC10080U</t>
  </si>
  <si>
    <t>M9128</t>
  </si>
  <si>
    <t>Mariam Dahir-Sal July'18</t>
  </si>
  <si>
    <t>BAYC10099U</t>
  </si>
  <si>
    <t>B100</t>
  </si>
  <si>
    <t>Abdi Jelle Sal July'18</t>
  </si>
  <si>
    <t>Adan A/llahi Sal -July'18</t>
  </si>
  <si>
    <t>Said Hade Sal July'18</t>
  </si>
  <si>
    <t>Ali Dakane sal July'18</t>
  </si>
  <si>
    <t>Adan Guliye Sal July'18</t>
  </si>
  <si>
    <t>Transportation allawnvce</t>
  </si>
  <si>
    <t>DOLC10093U</t>
  </si>
  <si>
    <t>Rama garore&amp;mikow trnsp a</t>
  </si>
  <si>
    <t>DOLC10094U</t>
  </si>
  <si>
    <t>Sudan Grass fr fodder pro</t>
  </si>
  <si>
    <t>DOLC10096U</t>
  </si>
  <si>
    <t>Casual Vehicle used fr A/</t>
  </si>
  <si>
    <t>DOLC10098U</t>
  </si>
  <si>
    <t>BAYJ10002U</t>
  </si>
  <si>
    <t>CFW Payments Qorof Villge</t>
  </si>
  <si>
    <t>DOLC10105U</t>
  </si>
  <si>
    <t>CFW Payments Busley  Vill</t>
  </si>
  <si>
    <t>DOLC10106U</t>
  </si>
  <si>
    <t>Casual Vehicle used for f</t>
  </si>
  <si>
    <t>DOLC10107U</t>
  </si>
  <si>
    <t>Motor bike for SG Supervision</t>
  </si>
  <si>
    <t>Jul 2018 Pension-Elizabeth</t>
  </si>
  <si>
    <t>JVL</t>
  </si>
  <si>
    <t>GAB</t>
  </si>
  <si>
    <t>NRBJ10012L</t>
  </si>
  <si>
    <t>NRB</t>
  </si>
  <si>
    <t>80104</t>
  </si>
  <si>
    <t>M203762</t>
  </si>
  <si>
    <t>Jul 2018 Salary-Elizabeth</t>
  </si>
  <si>
    <t>Jul '18 Basic Salary - Ayieko</t>
  </si>
  <si>
    <t>NRBJ10074U</t>
  </si>
  <si>
    <t>Jul '18 Basic Salary - Bekele</t>
  </si>
  <si>
    <t>Jul '18 Basic Salary - Mugobo</t>
  </si>
  <si>
    <t>Jul '18 Basic Salary - Palula</t>
  </si>
  <si>
    <t>Jul '18 Retro Basic - Bekele</t>
  </si>
  <si>
    <t>Jul '18 G&amp;S - Ayieko</t>
  </si>
  <si>
    <t>Jul '18 G&amp;S - Bekele</t>
  </si>
  <si>
    <t>Jul '18 G&amp;S - Mugobo</t>
  </si>
  <si>
    <t>Jul '18 G&amp;S - Palula</t>
  </si>
  <si>
    <t>Jul '18 Hardship Allow. - Ayieko</t>
  </si>
  <si>
    <t>Jul '18 Hardship Allow. - Bekele</t>
  </si>
  <si>
    <t>Jul '18 Hardship Allow. - Mugobo</t>
  </si>
  <si>
    <t>Jul '18 Hardship Allow. - Palula</t>
  </si>
  <si>
    <t>Jul '18 Wire Transfer Reimbursement - Ayieko</t>
  </si>
  <si>
    <t>Jul '18 Wire Transfer Reimbursement - Mugobo</t>
  </si>
  <si>
    <t>Jul '18 Shelter - Ayieko</t>
  </si>
  <si>
    <t>Jul '18 Shelter - Bekele</t>
  </si>
  <si>
    <t>Jul '18 Shelter - Mugobo</t>
  </si>
  <si>
    <t>Jul '18 Shelter - Palula</t>
  </si>
  <si>
    <t>Jul '18 Benfit - Ayieko</t>
  </si>
  <si>
    <t>Jul '18 Benfit - Bekele</t>
  </si>
  <si>
    <t>Jul '18 Benfit - Mugobo</t>
  </si>
  <si>
    <t>Jul '18 Benfit - Palula</t>
  </si>
  <si>
    <t>SOM FY18 Period10</t>
  </si>
  <si>
    <t>Nxxx FY18 Period10</t>
  </si>
  <si>
    <t>JTM</t>
  </si>
  <si>
    <t>2018/011</t>
  </si>
  <si>
    <t>Ibrahim Mo.Airtime fr Aug</t>
  </si>
  <si>
    <t>BAYC11001U</t>
  </si>
  <si>
    <t>Gullie.Airtime fr Aug 18</t>
  </si>
  <si>
    <t>M.subow.Airtime fr Aug 18</t>
  </si>
  <si>
    <t>Andrew M.Airtime fr Aug 1</t>
  </si>
  <si>
    <t>Asrat Bak. Airtime fr Aug</t>
  </si>
  <si>
    <t>charles Ot Airt for Aug</t>
  </si>
  <si>
    <t>Eddie Pau.Airtime fr Aug</t>
  </si>
  <si>
    <t>Casual Cleaner G/Hse-Jul</t>
  </si>
  <si>
    <t>DOLC11009U</t>
  </si>
  <si>
    <t>Vehicle rent- for Gift C</t>
  </si>
  <si>
    <t>DOLC11017U</t>
  </si>
  <si>
    <t>Perdiem while S4T sctor t</t>
  </si>
  <si>
    <t>DOLC11019U</t>
  </si>
  <si>
    <t>Casual Vehicle used Gift</t>
  </si>
  <si>
    <t>DOLC11022U</t>
  </si>
  <si>
    <t>R&amp;R Allowance - Asrat Bekele</t>
  </si>
  <si>
    <t>KSY</t>
  </si>
  <si>
    <t>NRBC11016G</t>
  </si>
  <si>
    <t>Staff I.D  for  Adan Gulie</t>
  </si>
  <si>
    <t>CVL</t>
  </si>
  <si>
    <t>NRBC11033B</t>
  </si>
  <si>
    <t>Accomo&amp;Transpot allaw DRR</t>
  </si>
  <si>
    <t>DOLC11032U</t>
  </si>
  <si>
    <t>Mariam Dahir-Sal Aug'18</t>
  </si>
  <si>
    <t>BAYC11041U</t>
  </si>
  <si>
    <t>Abdi Jelle Sal Aug'18</t>
  </si>
  <si>
    <t>Adan A/llahi Sal -Aug'18</t>
  </si>
  <si>
    <t>Said Hade Sal Aug'18</t>
  </si>
  <si>
    <t>Ali Dakane sal Aug'18</t>
  </si>
  <si>
    <t>Hani A. Ahmed sal Aug'18</t>
  </si>
  <si>
    <t>Adan Guliye Sal Aug'18</t>
  </si>
  <si>
    <t>01.03.16</t>
  </si>
  <si>
    <t>Facilitataor- GC Village</t>
  </si>
  <si>
    <t>DOLC11050U</t>
  </si>
  <si>
    <t>Gas, Curtains&amp; Cloth Hunger</t>
  </si>
  <si>
    <t>DOLC11076U</t>
  </si>
  <si>
    <t>Aug'18 Basic Salary - Ayieko</t>
  </si>
  <si>
    <t>NRBJ11057U</t>
  </si>
  <si>
    <t>Aug'18 Basic Salary - Bekele</t>
  </si>
  <si>
    <t>Aug'18 Basic Salary - Mugobo</t>
  </si>
  <si>
    <t>Aug'18 Basic Salary - Palula</t>
  </si>
  <si>
    <t>Aug'18 G&amp;S - Ayieko</t>
  </si>
  <si>
    <t>Aug'18 G&amp;S - Bekele</t>
  </si>
  <si>
    <t>Aug'18 G&amp;S - Palula</t>
  </si>
  <si>
    <t>Aug'18 Hardship Allow. - Ayieko</t>
  </si>
  <si>
    <t>Aug'18 Hardship Allow. - Bekele</t>
  </si>
  <si>
    <t>Aug'18 Hardship Allow. - Mugobo</t>
  </si>
  <si>
    <t>Aug'18 Hardship Allow. - Palula</t>
  </si>
  <si>
    <t>Aug'18 Wire Transfer Reimbursement - Ayieko</t>
  </si>
  <si>
    <t>Aug'18 Wire Transfer Reimbursement - Mugobo</t>
  </si>
  <si>
    <t>Aug'18 Shelter - Ayieko</t>
  </si>
  <si>
    <t>Aug'18 Shelter - Bekele</t>
  </si>
  <si>
    <t>Aug'18 Shelter - Mugobo</t>
  </si>
  <si>
    <t>Aug'18 Shelter - Palula</t>
  </si>
  <si>
    <t>Aug'18 Benfit - Ayieko</t>
  </si>
  <si>
    <t>Aug'18 Benfit - Bekele</t>
  </si>
  <si>
    <t>Aug'18 Benfit - Mugobo</t>
  </si>
  <si>
    <t>Aug'18 Benfit - Palula</t>
  </si>
  <si>
    <t>BAYJ11006U</t>
  </si>
  <si>
    <t>Supply of Goates fr Gc pr</t>
  </si>
  <si>
    <t>DOLC11083U</t>
  </si>
  <si>
    <t>DOLC11084U</t>
  </si>
  <si>
    <t>DOLC11085U</t>
  </si>
  <si>
    <t>DOLC11086U</t>
  </si>
  <si>
    <t>Team Hse Supplies-Water</t>
  </si>
  <si>
    <t>DOLC11095U</t>
  </si>
  <si>
    <t>SOM FY18 Period11</t>
  </si>
  <si>
    <t>KML</t>
  </si>
  <si>
    <t>Nxxx FY18 Period11</t>
  </si>
  <si>
    <t>Aug 2018 Pension -Elizabeth</t>
  </si>
  <si>
    <t>NRBJ11010L</t>
  </si>
  <si>
    <t>Aug 2018 Salary-Elizabeth</t>
  </si>
  <si>
    <t>2018/012</t>
  </si>
  <si>
    <t>RnR for Eddie Palula</t>
  </si>
  <si>
    <t>DOLC12002U</t>
  </si>
  <si>
    <t>Ibrahim Mo.Airtime fr Sep</t>
  </si>
  <si>
    <t>BAYC12029U</t>
  </si>
  <si>
    <t>Gullie.Airtime fr Sep 18</t>
  </si>
  <si>
    <t>Andrew M.Airtime fr Sep 1</t>
  </si>
  <si>
    <t>Asrat Bak. Airtime fr Sep</t>
  </si>
  <si>
    <t>Security Service-Dol.Aug</t>
  </si>
  <si>
    <t>DOLC12004U</t>
  </si>
  <si>
    <t>84003</t>
  </si>
  <si>
    <t>Vehicle rent for AUG'18</t>
  </si>
  <si>
    <t>DOLC12005U</t>
  </si>
  <si>
    <t>EarTags &amp; Eartag applicat</t>
  </si>
  <si>
    <t>DOLC12034U</t>
  </si>
  <si>
    <t>Reimbu-Animal Handling ma</t>
  </si>
  <si>
    <t>DOLC12035U</t>
  </si>
  <si>
    <t>SABAH YUSUF HAJI-Topup Oct'17</t>
  </si>
  <si>
    <t>NRBC12006A</t>
  </si>
  <si>
    <t>80102</t>
  </si>
  <si>
    <t>08.01.02</t>
  </si>
  <si>
    <t>Perdiem atteng QA&amp;S  in N</t>
  </si>
  <si>
    <t>DOLC12043U</t>
  </si>
  <si>
    <t>Bank chargge</t>
  </si>
  <si>
    <t>Commision</t>
  </si>
  <si>
    <t>NRBC12018A</t>
  </si>
  <si>
    <t>Team Hse Supplies-Aug&amp;Sep</t>
  </si>
  <si>
    <t>DOLC12080U</t>
  </si>
  <si>
    <t>Supplies Of Vet Drugs</t>
  </si>
  <si>
    <t>DOLC12082U</t>
  </si>
  <si>
    <t>Sait  training refreshmen</t>
  </si>
  <si>
    <t>DOLC12229U</t>
  </si>
  <si>
    <t>Stationaries DRR Training</t>
  </si>
  <si>
    <t>DOLC12107U</t>
  </si>
  <si>
    <t>SOM FY18 Period12</t>
  </si>
  <si>
    <t>Nxxx FY18 Period12</t>
  </si>
  <si>
    <t>N1102</t>
  </si>
  <si>
    <t>N0803</t>
  </si>
  <si>
    <t>Accomodation&amp;Food-Asrat</t>
  </si>
  <si>
    <t>BAYJ12014U</t>
  </si>
  <si>
    <t>Asrat airtime QA&amp;s worksh</t>
  </si>
  <si>
    <t>DOLC12156U</t>
  </si>
  <si>
    <t>Vehicle rent- for SEP'18</t>
  </si>
  <si>
    <t>DOLC12193U</t>
  </si>
  <si>
    <t>Animal handling crush construction</t>
  </si>
  <si>
    <t>DOLC12227U</t>
  </si>
  <si>
    <t>81503</t>
  </si>
  <si>
    <t>Casual Motor Bike Hired</t>
  </si>
  <si>
    <t>DOLC12123U</t>
  </si>
  <si>
    <t>Accomodation&amp;Food-Asrat Rvsl</t>
  </si>
  <si>
    <t>NRBJ12220U</t>
  </si>
  <si>
    <t>Asrat airtime QA&amp;s worksh Rvsl</t>
  </si>
  <si>
    <t>Casual Motor Bike Hired-Rvsl</t>
  </si>
  <si>
    <t>Asrat Bak. Airtime fr Sep-rvsl</t>
  </si>
  <si>
    <t>Hani A. Ahmed sal Sept'18</t>
  </si>
  <si>
    <t>BAYC12103U</t>
  </si>
  <si>
    <t>Hani A. Ahmed Gratuity Sept'18</t>
  </si>
  <si>
    <t>BAYC12104U</t>
  </si>
  <si>
    <t>Hani A. Ahmed  FY18 Foreign Workers</t>
  </si>
  <si>
    <t>SADC</t>
  </si>
  <si>
    <t>NRBJ12209U</t>
  </si>
  <si>
    <t>80103</t>
  </si>
  <si>
    <t>Adan A/llahi Sal -Sept'18</t>
  </si>
  <si>
    <t>Adan A/llahi Gratuity -Sept'18</t>
  </si>
  <si>
    <t>Adan Guliye Sal Sept'18-Rvsl</t>
  </si>
  <si>
    <t>Adan Guliye Gratuity Sept'18-Rvsl</t>
  </si>
  <si>
    <t>Adan Guliye Sal Sept'18</t>
  </si>
  <si>
    <t>Adan Guliye Gratuity Sept'18</t>
  </si>
  <si>
    <t>Adan Guliye  FY18 Foreign Workers</t>
  </si>
  <si>
    <t>FY 18 Repatriation Allowance-Asrat Bekele</t>
  </si>
  <si>
    <t>NRBJ12042U</t>
  </si>
  <si>
    <t>FY 18 Fragile context Allowance-Asrat Bekele</t>
  </si>
  <si>
    <t>Jul '18 Basic Salary - Bekele Rvsl</t>
  </si>
  <si>
    <t>NRBJ12153U</t>
  </si>
  <si>
    <t>Jul '18 Retro Basic - Bekele Rvsl</t>
  </si>
  <si>
    <t>Jul '18 G&amp;S - Bekele Rvsl</t>
  </si>
  <si>
    <t>Jul '18 Hardship Allow. - Bekele Rvsl</t>
  </si>
  <si>
    <t>Jun '18 Hardship Allow. - Bekele Rvsl</t>
  </si>
  <si>
    <t>Jul '18 Shelter - Bekele Rvsl</t>
  </si>
  <si>
    <t>Jul '18 Benfit - Bekele Rvsl</t>
  </si>
  <si>
    <t>R&amp;R Allowance - Asrat Bekele Rvsl</t>
  </si>
  <si>
    <t>Aug'18 Basic Salary - Bekele Rvsl</t>
  </si>
  <si>
    <t>Aug'18 G&amp;S - Bekele Rvsl</t>
  </si>
  <si>
    <t>Aug'18 Hardship Allow. - Bekele Rvsl</t>
  </si>
  <si>
    <t>Aug'18 Benfit - Bekele Rvsl</t>
  </si>
  <si>
    <t>FY 18 Repatriation Allowance-Asrat Bekele Rvsl</t>
  </si>
  <si>
    <t>FY 18 Fragile context Allowance-Asrat Bekele Rvsl</t>
  </si>
  <si>
    <t>Aden Abdi Sal-Sept'18</t>
  </si>
  <si>
    <t>Mariam Dahir-Gratuity Sept'18</t>
  </si>
  <si>
    <t>Aden Abdi Gratuity-Sept'18</t>
  </si>
  <si>
    <t>Mariam Dahir-Sal Sept'18</t>
  </si>
  <si>
    <t>Ali Dakane sal Sept'18</t>
  </si>
  <si>
    <t>Ali Dakane Gratuity Sept'18</t>
  </si>
  <si>
    <t>Sep '18 Basic Salary - Mugobo</t>
  </si>
  <si>
    <t>NRBJ12090U</t>
  </si>
  <si>
    <t>Sep '18 G&amp;S - Mugobo</t>
  </si>
  <si>
    <t>Sep '18 Hardship Allow. - Mugobo</t>
  </si>
  <si>
    <t>Sep '18 Wire Transfer Reimbursement - Mugobo</t>
  </si>
  <si>
    <t>Sep '18 Benfit - Mugobo</t>
  </si>
  <si>
    <t>MGQ Visa Fees - Charles</t>
  </si>
  <si>
    <t>NRBC12016G</t>
  </si>
  <si>
    <t>Row Labels</t>
  </si>
  <si>
    <t>Sum of 2nd Base/Reporting Amount</t>
  </si>
  <si>
    <t>Grand Total</t>
  </si>
  <si>
    <t>No</t>
  </si>
  <si>
    <t>ITEM</t>
  </si>
  <si>
    <t>DESCRIPTION</t>
  </si>
  <si>
    <t>UNIT</t>
  </si>
  <si>
    <t>m3</t>
  </si>
  <si>
    <t>m2</t>
  </si>
  <si>
    <t>QUANTITY</t>
  </si>
  <si>
    <t>SUBSTRUCTURE</t>
  </si>
  <si>
    <t>SUB TOTAL FOR SUBSTRUCTURE</t>
  </si>
  <si>
    <t>B</t>
  </si>
  <si>
    <t>SUPERSTRUCTURES</t>
  </si>
  <si>
    <t>SUB TOTAL FOR SUPERSTRUCTURE</t>
  </si>
  <si>
    <t>RATE (USD)</t>
  </si>
  <si>
    <t>AMOUNT (USD)</t>
  </si>
  <si>
    <t>Job</t>
  </si>
  <si>
    <t>Ls</t>
  </si>
  <si>
    <t>S.No.</t>
  </si>
  <si>
    <t>Total</t>
  </si>
  <si>
    <t>Amount</t>
  </si>
  <si>
    <t xml:space="preserve">Pcs </t>
  </si>
  <si>
    <t>Pcs</t>
  </si>
  <si>
    <t>Unit</t>
  </si>
  <si>
    <t xml:space="preserve">Any other solar accessories and solar packages including wiring assessories for the solar panels and any other that may have not been explicitly covered in this BOQ. Including  U/G Cables,Earthing etc 
</t>
  </si>
  <si>
    <t>AMOUNT
(USD)</t>
  </si>
  <si>
    <t xml:space="preserve">Ls </t>
  </si>
  <si>
    <t xml:space="preserve">Minor rehabilitation works of the HF building </t>
  </si>
  <si>
    <t xml:space="preserve">Solar system </t>
  </si>
  <si>
    <t>Remove and clean all the old ceilings for the new Maternity and delivery rooms</t>
  </si>
  <si>
    <t>WVUS Gift Catalogue</t>
  </si>
  <si>
    <t>Supply and installa 100mm uPVC pipe including joining and fitting required</t>
  </si>
  <si>
    <t xml:space="preserve">Lm </t>
  </si>
  <si>
    <t>Construct 600mmx600mmx1000mm deep Manholes made up of concrete block walls, plastered and painted as directed by the supervising engineer</t>
  </si>
  <si>
    <t xml:space="preserve">No </t>
  </si>
  <si>
    <t xml:space="preserve">TOTAL COST FOR TOILET </t>
  </si>
  <si>
    <t xml:space="preserve">Storage water tank and water connection </t>
  </si>
  <si>
    <t>Supply and fix 5000 ltr heavy duty HDPE water tank inluding All necessary plumbing fittings and connect to the toilets as directed by the engineer</t>
  </si>
  <si>
    <t xml:space="preserve">Lm  </t>
  </si>
  <si>
    <t xml:space="preserve">Supply and Installation Solar panels of  Monocrystalline or equivalent (Pmax= 550W, Voc= 49.9V, Vmp= 41.96V, Isc= 14A, Imp= 13.11A at standard test conditions). Provide data sheets for any alternative offered. Note that the Solar panels will be installed on the roof </t>
  </si>
  <si>
    <t>Solar Inverter (for 6.2kW capacity)</t>
  </si>
  <si>
    <t>Lithium/lead-acid solar battery (12V, 200Ah each)</t>
  </si>
  <si>
    <t>LSM</t>
  </si>
  <si>
    <t xml:space="preserve">Mounting Structure on the roof with high-grade extruded aluminum or galvanized steel for strength, corrosion resistance, and lightweight properties with all required fastenered </t>
  </si>
  <si>
    <t xml:space="preserve">Transportation, installation, testing and commissioning the solar system </t>
  </si>
  <si>
    <t>Supply and install Heavy duty PPR pipe 1.5-inch diameter including all its connectors  with its joints and sockets from HDPE water tank and distributes to the maternity ward, Toilet</t>
  </si>
  <si>
    <t xml:space="preserve">Toilet for maternity Room </t>
  </si>
  <si>
    <t>TOTAL REHABILITATIONS COST</t>
  </si>
  <si>
    <t>LMS</t>
  </si>
  <si>
    <t>BoQ for Solar System procurement and installation for Facility  Electricity Supply</t>
  </si>
  <si>
    <t>Grant Total for Rehabilitation of Dhobley HF+ Grand Total for for maternity room Toilet +Solar System procurement and installation for HF  Electricity Supply</t>
  </si>
  <si>
    <t xml:space="preserve"> Dhobley HF Rehabilitation-Dhobley</t>
  </si>
  <si>
    <t>Toilet for maternity room -BoQs</t>
  </si>
  <si>
    <t xml:space="preserve">Summary Sheet for activities: </t>
  </si>
  <si>
    <t>$</t>
  </si>
  <si>
    <r>
      <rPr>
        <b/>
        <sz val="12"/>
        <rFont val="Times New Roman"/>
        <family val="1"/>
      </rPr>
      <t>RATE
(USD)</t>
    </r>
  </si>
  <si>
    <r>
      <t xml:space="preserve">Ceiling: </t>
    </r>
    <r>
      <rPr>
        <sz val="12"/>
        <rFont val="Times New Roman"/>
        <family val="1"/>
      </rPr>
      <t>Supply and install 9mm thick Marine Plywood (BWP Grade)</t>
    </r>
  </si>
  <si>
    <r>
      <rPr>
        <b/>
        <sz val="12"/>
        <rFont val="Times New Roman"/>
        <family val="1"/>
      </rPr>
      <t xml:space="preserve">Metal Windows: </t>
    </r>
    <r>
      <rPr>
        <sz val="12"/>
        <rFont val="Times New Roman"/>
        <family val="1"/>
      </rPr>
      <t>Install new metal windows of current window size at the Pharmacy room applied two coats of anti rust paint and two coat of emulsion paint as will be directed by the supervising engineer</t>
    </r>
  </si>
  <si>
    <r>
      <rPr>
        <b/>
        <sz val="12"/>
        <rFont val="Times New Roman"/>
        <family val="1"/>
      </rPr>
      <t>Metal doors</t>
    </r>
    <r>
      <rPr>
        <sz val="12"/>
        <rFont val="Times New Roman"/>
        <family val="1"/>
      </rPr>
      <t>: Create door opening for the wall between the maternity room and install new metal Doors of 1.2mx2,1m applied two coats of anti rust paint and two coat of emulsion paint as will be directed by the supervising engineer</t>
    </r>
  </si>
  <si>
    <r>
      <rPr>
        <b/>
        <sz val="12"/>
        <rFont val="Times New Roman"/>
        <family val="1"/>
      </rPr>
      <t>Wash Basin:</t>
    </r>
    <r>
      <rPr>
        <sz val="12"/>
        <rFont val="Times New Roman"/>
        <family val="1"/>
      </rPr>
      <t xml:space="preserve"> Supply and install wash Basin for the maternity room, the grey water from the Wash Basin will be connected to the existing septic tank, the rate will include all piping, fittings, all labor, materials, accessories, tools and equipment necessary to complete the Work.</t>
    </r>
  </si>
  <si>
    <r>
      <rPr>
        <b/>
        <sz val="12"/>
        <rFont val="Times New Roman"/>
        <family val="1"/>
      </rPr>
      <t>Combined ramp and step entrance and landing</t>
    </r>
    <r>
      <rPr>
        <sz val="12"/>
        <rFont val="Times New Roman"/>
        <family val="1"/>
      </rPr>
      <t>: a ramp with a maximum slope of 1:12, at least 1m wide, with non-slip surfaces, handrails on both sides and landings. Steps have risers no higher than 150mm, treads at least 250mm deep, non-slip surfaces, as shown in the design and as directed by WV Engineer</t>
    </r>
  </si>
  <si>
    <r>
      <rPr>
        <b/>
        <sz val="12"/>
        <rFont val="Times New Roman"/>
        <family val="1"/>
      </rPr>
      <t>Tank Base</t>
    </r>
    <r>
      <rPr>
        <sz val="12"/>
        <rFont val="Times New Roman"/>
        <family val="1"/>
      </rPr>
      <t xml:space="preserve">: Construct 1.5mx1.5mx1.2m tank base of masonary block wall filled with hardcore under the tank, 25mm cement sand plaster (1:3) and applied with two coats of emulsion paint as will be directed by the supervising Engineer </t>
    </r>
  </si>
  <si>
    <r>
      <rPr>
        <b/>
        <sz val="12"/>
        <rFont val="Times New Roman"/>
        <family val="1"/>
      </rPr>
      <t xml:space="preserve">Tank Shade: </t>
    </r>
    <r>
      <rPr>
        <sz val="12"/>
        <rFont val="Times New Roman"/>
        <family val="1"/>
      </rPr>
      <t>Install 4 pcs of GI pipes with 3.5m height and Shade the plastic water tank with G28 sheets including timber truss and all other accessories</t>
    </r>
  </si>
  <si>
    <r>
      <rPr>
        <b/>
        <sz val="12"/>
        <rFont val="Times New Roman"/>
        <family val="1"/>
      </rPr>
      <t xml:space="preserve">Branding Services: </t>
    </r>
    <r>
      <rPr>
        <sz val="12"/>
        <rFont val="Times New Roman"/>
        <family val="1"/>
      </rPr>
      <t>Branding: using Sadolin WeatherGuard, or Crown Permacote Ultra Paint.-Provide well painted Logo for World vision, ECHO-(The Donor Logo) and MOH combined and printed both Somali and English on the wall of the rehabilitated Health Facility-Messagae wording-(Xaruntan caafimaad waxa dib-habeyn ku samaysay World Vision waxaana maalgalisay DG-ECHO) and English-(This Health Facility was rehabilitated by World Vision Somali with funding support from DG-ECHO). Remember This will be directed by the supervising engineer</t>
    </r>
  </si>
  <si>
    <r>
      <rPr>
        <b/>
        <sz val="12"/>
        <rFont val="Times New Roman"/>
        <family val="1"/>
      </rPr>
      <t>Site Clearance:</t>
    </r>
    <r>
      <rPr>
        <sz val="12"/>
        <rFont val="Times New Roman"/>
        <family val="1"/>
      </rPr>
      <t xml:space="preserve"> Clear obstacle trees, vegetation, small trees, scrubs, and bushes and Prepare site by stripping top 200 mm of soil to remove all debris</t>
    </r>
  </si>
  <si>
    <r>
      <rPr>
        <b/>
        <sz val="12"/>
        <rFont val="Times New Roman"/>
        <family val="1"/>
      </rPr>
      <t>Excavation:</t>
    </r>
    <r>
      <rPr>
        <sz val="12"/>
        <rFont val="Times New Roman"/>
        <family val="1"/>
      </rPr>
      <t xml:space="preserve"> Excavate for Stone Foundation and Remove surplus excavated material from site</t>
    </r>
  </si>
  <si>
    <r>
      <rPr>
        <b/>
        <sz val="12"/>
        <rFont val="Times New Roman"/>
        <family val="1"/>
      </rPr>
      <t>Stone Foundation:</t>
    </r>
    <r>
      <rPr>
        <sz val="12"/>
        <rFont val="Times New Roman"/>
        <family val="1"/>
      </rPr>
      <t xml:space="preserve"> 300mm Thick rubble stone foundation walling in cement and sand mortar (1:3)</t>
    </r>
  </si>
  <si>
    <r>
      <rPr>
        <b/>
        <sz val="12"/>
        <rFont val="Times New Roman"/>
        <family val="1"/>
      </rPr>
      <t>Hard Core:</t>
    </r>
    <r>
      <rPr>
        <sz val="12"/>
        <rFont val="Times New Roman"/>
        <family val="1"/>
      </rPr>
      <t xml:space="preserve"> 300 mm thick approved hardcore filling spread, well rammed and compacted in 150mm layers to receive a concrete surface bed</t>
    </r>
  </si>
  <si>
    <r>
      <rPr>
        <b/>
        <sz val="12"/>
        <rFont val="Times New Roman"/>
        <family val="1"/>
      </rPr>
      <t>Plinth beam:</t>
    </r>
    <r>
      <rPr>
        <sz val="12"/>
        <rFont val="Times New Roman"/>
        <family val="1"/>
      </rPr>
      <t xml:space="preserve"> Construct a Reinforced Concrete class 25, 200mm Plinth beam over the stone foundation. Use 4D12 reinforcement bars</t>
    </r>
  </si>
  <si>
    <r>
      <rPr>
        <b/>
        <sz val="12"/>
        <rFont val="Times New Roman"/>
        <family val="1"/>
      </rPr>
      <t>Floor slab:</t>
    </r>
    <r>
      <rPr>
        <sz val="12"/>
        <rFont val="Times New Roman"/>
        <family val="1"/>
      </rPr>
      <t xml:space="preserve"> 100mm thick floor slab with surface steel trowelled smooth. Use A142 BRC mesh for reinforcement</t>
    </r>
  </si>
  <si>
    <r>
      <rPr>
        <b/>
        <sz val="12"/>
        <rFont val="Times New Roman"/>
        <family val="1"/>
      </rPr>
      <t>WC Walling:</t>
    </r>
    <r>
      <rPr>
        <sz val="12"/>
        <rFont val="Times New Roman"/>
        <family val="1"/>
      </rPr>
      <t xml:space="preserve"> 200mm Thick, 3000 mm high Hollow block walling</t>
    </r>
  </si>
  <si>
    <r>
      <rPr>
        <b/>
        <sz val="12"/>
        <rFont val="Times New Roman"/>
        <family val="1"/>
      </rPr>
      <t>Ring Beam:</t>
    </r>
    <r>
      <rPr>
        <sz val="12"/>
        <rFont val="Times New Roman"/>
        <family val="1"/>
      </rPr>
      <t xml:space="preserve"> Construct a Reinforced Concrete class 25, 200mm Ring beam over the stone foundation. Use 4D12 reinforcement bars</t>
    </r>
  </si>
  <si>
    <r>
      <rPr>
        <b/>
        <sz val="12"/>
        <rFont val="Times New Roman"/>
        <family val="1"/>
      </rPr>
      <t>Top tie Beam:</t>
    </r>
    <r>
      <rPr>
        <sz val="12"/>
        <rFont val="Times New Roman"/>
        <family val="1"/>
      </rPr>
      <t xml:space="preserve"> Construct a Reinforced Concrete class 25, 200mm Top tie beam over the stone foundation. Use 4D12 reinforcement bars</t>
    </r>
  </si>
  <si>
    <r>
      <rPr>
        <b/>
        <sz val="12"/>
        <rFont val="Times New Roman"/>
        <family val="1"/>
      </rPr>
      <t>Roofing:</t>
    </r>
    <r>
      <rPr>
        <sz val="12"/>
        <rFont val="Times New Roman"/>
        <family val="1"/>
      </rPr>
      <t xml:space="preserve"> supply and Install 28 Gauge galvanized corrugated iron sheets fixed to sawn celcured cypress timber truss constructed of 100mm x 50mm Rafters, 100mm x 50mm wall plate, and 50mm Purlins.</t>
    </r>
  </si>
  <si>
    <r>
      <rPr>
        <b/>
        <sz val="12"/>
        <rFont val="Times New Roman"/>
        <family val="1"/>
      </rPr>
      <t>Ceiling:</t>
    </r>
    <r>
      <rPr>
        <sz val="12"/>
        <rFont val="Times New Roman"/>
        <family val="1"/>
      </rPr>
      <t xml:space="preserve"> Supply and install 9mm thick Marine Plywood (BWP Grade)</t>
    </r>
  </si>
  <si>
    <r>
      <rPr>
        <b/>
        <sz val="12"/>
        <rFont val="Times New Roman"/>
        <family val="1"/>
      </rPr>
      <t>Doors:</t>
    </r>
    <r>
      <rPr>
        <sz val="12"/>
        <rFont val="Times New Roman"/>
        <family val="1"/>
      </rPr>
      <t xml:space="preserve"> Supply and Install Steel single door, overall size 900mm wide x 2100mm high</t>
    </r>
  </si>
  <si>
    <r>
      <rPr>
        <b/>
        <sz val="12"/>
        <rFont val="Times New Roman"/>
        <family val="1"/>
      </rPr>
      <t>Vent Blocks:</t>
    </r>
    <r>
      <rPr>
        <sz val="12"/>
        <rFont val="Times New Roman"/>
        <family val="1"/>
      </rPr>
      <t xml:space="preserve"> Supply and Install Precast reinforced concrete ventilation blocks above the windows</t>
    </r>
  </si>
  <si>
    <r>
      <rPr>
        <b/>
        <sz val="12"/>
        <rFont val="Times New Roman"/>
        <family val="1"/>
      </rPr>
      <t>Floor finish:</t>
    </r>
    <r>
      <rPr>
        <sz val="12"/>
        <rFont val="Times New Roman"/>
        <family val="1"/>
      </rPr>
      <t xml:space="preserve"> Finish the floor with 30mm thick steel trowelled screed. Use Cement and sand mortar (1:3)</t>
    </r>
  </si>
  <si>
    <r>
      <rPr>
        <b/>
        <sz val="12"/>
        <rFont val="Times New Roman"/>
        <family val="1"/>
      </rPr>
      <t>Tiles:</t>
    </r>
    <r>
      <rPr>
        <sz val="12"/>
        <rFont val="Times New Roman"/>
        <family val="1"/>
      </rPr>
      <t xml:space="preserve"> Supply and Install Non-slip approved ceramic floor tiles size 300mm x 300mm x 8mm thick as approved by the Engineer, bedded on cement and sand screeds in floors, including 1000mm high skirting to a junction with floor and wall finish.</t>
    </r>
  </si>
  <si>
    <r>
      <rPr>
        <b/>
        <sz val="12"/>
        <rFont val="Times New Roman"/>
        <family val="1"/>
      </rPr>
      <t>Plaster:</t>
    </r>
    <r>
      <rPr>
        <sz val="12"/>
        <rFont val="Times New Roman"/>
        <family val="1"/>
      </rPr>
      <t xml:space="preserve"> Plaster12 mm Thick mortar rendering with steel float finish to masonry and concrete surfaces. Use Cement and sand mortar (1:3)</t>
    </r>
  </si>
  <si>
    <r>
      <rPr>
        <b/>
        <sz val="12"/>
        <rFont val="Times New Roman"/>
        <family val="1"/>
      </rPr>
      <t>Painting:</t>
    </r>
    <r>
      <rPr>
        <sz val="12"/>
        <rFont val="Times New Roman"/>
        <family val="1"/>
      </rPr>
      <t xml:space="preserve"> Prepare and apply three coats of Sadolin WeatherGuard, or Crown Permacote Ultra Paint paint to Plastering surfaces</t>
    </r>
  </si>
  <si>
    <r>
      <rPr>
        <b/>
        <sz val="12"/>
        <rFont val="Times New Roman"/>
        <family val="1"/>
      </rPr>
      <t>Handwashing Basin, Taps, Shower Head and Toilet Seat:</t>
    </r>
    <r>
      <rPr>
        <sz val="12"/>
        <rFont val="Times New Roman"/>
        <family val="1"/>
      </rPr>
      <t xml:space="preserve"> Supply and Install 3 Handwashing Basin of size 300mm x 450mm, two taps, one shower head and a raised toilet seat in the Maternity Room and Maternity WC</t>
    </r>
  </si>
  <si>
    <r>
      <rPr>
        <b/>
        <sz val="12"/>
        <rFont val="Times New Roman"/>
        <family val="1"/>
      </rPr>
      <t>Maternity and WC Water Supply:</t>
    </r>
    <r>
      <rPr>
        <sz val="12"/>
        <rFont val="Times New Roman"/>
        <family val="1"/>
      </rPr>
      <t xml:space="preserve"> uPVC, class "D", 1-inch pipes and including jointing, fittings, and fix as directed by the engineer to 25mm diameter outlet pipe to handwashing basin, to 25mm diameter inlet pipe, to near the toilet seats, to shower heads, and to the flushing toilet</t>
    </r>
  </si>
  <si>
    <r>
      <rPr>
        <b/>
        <sz val="12"/>
        <color rgb="FF000000"/>
        <rFont val="Times New Roman"/>
        <family val="1"/>
      </rPr>
      <t xml:space="preserve">Ceiling Fans, Lighting bulbs, wiring, switches: </t>
    </r>
    <r>
      <rPr>
        <sz val="12"/>
        <color rgb="FF000000"/>
        <rFont val="Times New Roman"/>
        <family val="1"/>
      </rPr>
      <t>Supply and Install 6 Ceiling fans (40W) and 10 lighting bulbs (10W), switches for each room, 2 sockets for each room and 10 AWG wires for wiring the whole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</si>
</sst>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_(* \(#,##0\);_(* &quot;-&quot;_);_(@_)"/>
    <numFmt numFmtId="44" formatCode="_(&quot;$&quot;* #,##0.00_);_(&quot;$&quot;* \(#,##0.00\);_(&quot;$&quot;* &quot;-&quot;??_);_(@_)"/>
    <numFmt numFmtId="43" formatCode="_(* #,##0.00_);_(* \(#,##0.00\);_(* &quot;-&quot;??_);_(@_)"/>
    <numFmt numFmtId="164" formatCode="_-* #,##0.00_-;\-* #,##0.00_-;_-* &quot;-&quot;??_-;_-@_-"/>
    <numFmt numFmtId="165" formatCode="[$-409]d\-mmm\-yyyy;@"/>
    <numFmt numFmtId="166" formatCode="_(* #,##0_);_(* \(#,##0\);_(* &quot;-&quot;??_);_(@_)"/>
    <numFmt numFmtId="167" formatCode="#,###\ ;[Red]\(#,##0\)"/>
    <numFmt numFmtId="168" formatCode="0#"/>
    <numFmt numFmtId="169" formatCode="##,##0.00"/>
    <numFmt numFmtId="170" formatCode="0.0000"/>
    <numFmt numFmtId="171" formatCode="##,##0.000000000"/>
    <numFmt numFmtId="172" formatCode="_-[$$-409]* #,##0.00_ ;_-[$$-409]* \-#,##0.00\ ;_-[$$-409]* &quot;-&quot;??_ ;_-@_ "/>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0"/>
      <color rgb="FFFF0000"/>
      <name val="Arial"/>
      <family val="2"/>
    </font>
    <font>
      <sz val="10"/>
      <name val="Arial"/>
      <family val="2"/>
    </font>
    <font>
      <b/>
      <sz val="10"/>
      <color theme="1"/>
      <name val="Arial"/>
      <family val="2"/>
    </font>
    <font>
      <b/>
      <u/>
      <sz val="12"/>
      <color theme="1"/>
      <name val="Arial"/>
      <family val="2"/>
    </font>
    <font>
      <b/>
      <sz val="12"/>
      <color theme="1"/>
      <name val="Arial"/>
      <family val="2"/>
    </font>
    <font>
      <sz val="10"/>
      <color theme="1"/>
      <name val="Arial"/>
      <family val="2"/>
    </font>
    <font>
      <i/>
      <sz val="10"/>
      <color theme="1"/>
      <name val="Arial"/>
      <family val="2"/>
    </font>
    <font>
      <sz val="8"/>
      <color theme="1"/>
      <name val="Arial"/>
      <family val="2"/>
    </font>
    <font>
      <i/>
      <sz val="8"/>
      <color theme="1"/>
      <name val="Arial"/>
      <family val="2"/>
    </font>
    <font>
      <b/>
      <sz val="11"/>
      <color theme="1"/>
      <name val="Arial"/>
      <family val="2"/>
    </font>
    <font>
      <b/>
      <sz val="10"/>
      <color theme="1"/>
      <name val="Calibri"/>
      <family val="2"/>
      <scheme val="minor"/>
    </font>
    <font>
      <sz val="11"/>
      <color theme="1"/>
      <name val="Arial"/>
      <family val="2"/>
    </font>
    <font>
      <i/>
      <sz val="11"/>
      <color theme="1"/>
      <name val="Arial"/>
      <family val="2"/>
    </font>
    <font>
      <sz val="10"/>
      <color theme="1"/>
      <name val="Calibri"/>
      <family val="2"/>
      <scheme val="minor"/>
    </font>
    <font>
      <b/>
      <u/>
      <sz val="11"/>
      <color theme="1"/>
      <name val="Arial"/>
      <family val="2"/>
    </font>
    <font>
      <sz val="11"/>
      <color rgb="FFFF0000"/>
      <name val="Calibri"/>
      <family val="2"/>
      <scheme val="minor"/>
    </font>
    <font>
      <sz val="10"/>
      <color rgb="FFFF0000"/>
      <name val="Arial"/>
      <family val="2"/>
    </font>
    <font>
      <b/>
      <sz val="10"/>
      <color indexed="18"/>
      <name val="Arial"/>
      <family val="2"/>
    </font>
    <font>
      <b/>
      <sz val="11"/>
      <color rgb="FFFF0000"/>
      <name val="Arial"/>
      <family val="2"/>
    </font>
    <font>
      <sz val="10"/>
      <color rgb="FFFF0000"/>
      <name val="Calibri"/>
      <family val="2"/>
      <scheme val="minor"/>
    </font>
    <font>
      <sz val="10"/>
      <color theme="9"/>
      <name val="Arial"/>
      <family val="2"/>
    </font>
    <font>
      <b/>
      <sz val="10"/>
      <color theme="9"/>
      <name val="Arial"/>
      <family val="2"/>
    </font>
    <font>
      <sz val="10"/>
      <name val="Times New Roman"/>
      <family val="1"/>
    </font>
    <font>
      <sz val="12"/>
      <name val="Times New Roman"/>
      <family val="1"/>
    </font>
    <font>
      <sz val="11"/>
      <color rgb="FF000000"/>
      <name val="Calibri"/>
      <family val="2"/>
      <scheme val="minor"/>
    </font>
    <font>
      <b/>
      <sz val="12"/>
      <color rgb="FF000000"/>
      <name val="Times New Roman"/>
      <family val="1"/>
    </font>
    <font>
      <b/>
      <sz val="16"/>
      <color theme="1"/>
      <name val="Calibri"/>
      <family val="2"/>
      <scheme val="minor"/>
    </font>
    <font>
      <sz val="10"/>
      <color rgb="FF000000"/>
      <name val="Times New Roman"/>
      <charset val="204"/>
    </font>
    <font>
      <sz val="11"/>
      <color theme="1"/>
      <name val="Calibri"/>
      <family val="2"/>
      <charset val="1"/>
      <scheme val="minor"/>
    </font>
    <font>
      <sz val="12"/>
      <color rgb="FF000000"/>
      <name val="Times New Roman"/>
      <family val="1"/>
    </font>
    <font>
      <b/>
      <sz val="12"/>
      <name val="Times New Roman"/>
      <family val="1"/>
    </font>
    <font>
      <b/>
      <sz val="12"/>
      <name val="Arial"/>
      <family val="2"/>
    </font>
    <font>
      <sz val="12"/>
      <color rgb="FF000000"/>
      <name val="Calibri"/>
      <family val="2"/>
    </font>
    <font>
      <sz val="12"/>
      <color theme="1"/>
      <name val="Calibri"/>
      <family val="2"/>
      <scheme val="minor"/>
    </font>
    <font>
      <b/>
      <sz val="12"/>
      <color theme="1"/>
      <name val="Calibri"/>
      <family val="2"/>
      <scheme val="minor"/>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rgb="FFFFFF00"/>
        <bgColor indexed="64"/>
      </patternFill>
    </fill>
    <fill>
      <patternFill patternType="solid">
        <fgColor theme="1"/>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s>
  <borders count="5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theme="0"/>
      </left>
      <right style="thin">
        <color theme="0"/>
      </right>
      <top style="thin">
        <color theme="0"/>
      </top>
      <bottom style="thin">
        <color theme="0"/>
      </bottom>
      <diagonal/>
    </border>
    <border>
      <left style="medium">
        <color indexed="64"/>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top style="thin">
        <color theme="0" tint="-0.249977111117893"/>
      </top>
      <bottom style="medium">
        <color indexed="64"/>
      </bottom>
      <diagonal/>
    </border>
    <border>
      <left/>
      <right style="medium">
        <color indexed="64"/>
      </right>
      <top style="thin">
        <color theme="0" tint="-0.249977111117893"/>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thin">
        <color indexed="23"/>
      </top>
      <bottom/>
      <diagonal/>
    </border>
    <border>
      <left/>
      <right/>
      <top style="thin">
        <color indexed="23"/>
      </top>
      <bottom style="medium">
        <color indexed="23"/>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style="medium">
        <color indexed="23"/>
      </top>
      <bottom style="medium">
        <color indexed="23"/>
      </bottom>
      <diagonal/>
    </border>
    <border>
      <left/>
      <right/>
      <top style="medium">
        <color indexed="23"/>
      </top>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1">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25" fillId="0" borderId="0"/>
    <xf numFmtId="43" fontId="1" fillId="0" borderId="0" applyFont="0" applyFill="0" applyBorder="0" applyAlignment="0" applyProtection="0"/>
    <xf numFmtId="43" fontId="25" fillId="0" borderId="0" applyFont="0" applyFill="0" applyBorder="0" applyAlignment="0" applyProtection="0"/>
    <xf numFmtId="0" fontId="26" fillId="0" borderId="0" applyFont="0" applyFill="0" applyBorder="0" applyAlignment="0" applyProtection="0"/>
    <xf numFmtId="0" fontId="25" fillId="0" borderId="0"/>
    <xf numFmtId="0" fontId="27" fillId="0" borderId="0"/>
    <xf numFmtId="44" fontId="2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5"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30" fillId="0" borderId="0"/>
    <xf numFmtId="0" fontId="1" fillId="0" borderId="0"/>
    <xf numFmtId="164" fontId="1" fillId="0" borderId="0" applyFont="0" applyFill="0" applyBorder="0" applyAlignment="0" applyProtection="0"/>
    <xf numFmtId="0" fontId="31" fillId="0" borderId="0"/>
    <xf numFmtId="44" fontId="1" fillId="0" borderId="0" applyFont="0" applyFill="0" applyBorder="0" applyAlignment="0" applyProtection="0"/>
  </cellStyleXfs>
  <cellXfs count="564">
    <xf numFmtId="0" fontId="0" fillId="0" borderId="0" xfId="0"/>
    <xf numFmtId="17" fontId="6" fillId="0" borderId="0" xfId="0" applyNumberFormat="1" applyFont="1" applyAlignment="1">
      <alignment horizontal="left"/>
    </xf>
    <xf numFmtId="0" fontId="7" fillId="0" borderId="0" xfId="0" applyFont="1" applyAlignment="1">
      <alignment horizontal="center"/>
    </xf>
    <xf numFmtId="0" fontId="7" fillId="0" borderId="0" xfId="0" applyFont="1" applyAlignment="1">
      <alignment horizontal="right"/>
    </xf>
    <xf numFmtId="0" fontId="7" fillId="0" borderId="0" xfId="0" applyFont="1" applyAlignment="1" applyProtection="1">
      <alignment horizontal="left"/>
      <protection locked="0"/>
    </xf>
    <xf numFmtId="0" fontId="8" fillId="0" borderId="0" xfId="0" applyFont="1"/>
    <xf numFmtId="0" fontId="8" fillId="0" borderId="8" xfId="0" applyFont="1" applyBorder="1"/>
    <xf numFmtId="0" fontId="9" fillId="0" borderId="0" xfId="0" applyFont="1" applyAlignment="1">
      <alignment horizontal="center"/>
    </xf>
    <xf numFmtId="0" fontId="1" fillId="0" borderId="0" xfId="0" applyFont="1"/>
    <xf numFmtId="166" fontId="8" fillId="0" borderId="0" xfId="1" applyNumberFormat="1" applyFont="1" applyFill="1" applyBorder="1" applyProtection="1"/>
    <xf numFmtId="166" fontId="1" fillId="0" borderId="0" xfId="1" applyNumberFormat="1" applyFont="1" applyFill="1" applyBorder="1" applyProtection="1"/>
    <xf numFmtId="0" fontId="8" fillId="0" borderId="0" xfId="0" applyFont="1" applyAlignment="1">
      <alignment horizontal="center"/>
    </xf>
    <xf numFmtId="166" fontId="8" fillId="0" borderId="0" xfId="1" applyNumberFormat="1" applyFont="1" applyProtection="1"/>
    <xf numFmtId="0" fontId="14" fillId="0" borderId="20" xfId="0" applyFont="1" applyBorder="1" applyAlignment="1" applyProtection="1">
      <alignment horizontal="center"/>
      <protection locked="0"/>
    </xf>
    <xf numFmtId="0" fontId="14" fillId="0" borderId="13" xfId="0" applyFont="1" applyBorder="1" applyAlignment="1" applyProtection="1">
      <alignment horizontal="center"/>
      <protection locked="0"/>
    </xf>
    <xf numFmtId="0" fontId="14" fillId="0" borderId="13" xfId="0" applyFont="1" applyBorder="1" applyProtection="1">
      <protection locked="0"/>
    </xf>
    <xf numFmtId="49" fontId="14" fillId="0" borderId="13" xfId="0" applyNumberFormat="1" applyFont="1" applyBorder="1" applyProtection="1">
      <protection locked="0"/>
    </xf>
    <xf numFmtId="1" fontId="14" fillId="3" borderId="13" xfId="0" applyNumberFormat="1" applyFont="1" applyFill="1" applyBorder="1" applyAlignment="1" applyProtection="1">
      <alignment horizontal="center"/>
      <protection locked="0"/>
    </xf>
    <xf numFmtId="1" fontId="14" fillId="3" borderId="21" xfId="0" applyNumberFormat="1" applyFont="1" applyFill="1" applyBorder="1" applyAlignment="1" applyProtection="1">
      <alignment horizontal="center"/>
      <protection locked="0"/>
    </xf>
    <xf numFmtId="41" fontId="14" fillId="0" borderId="13" xfId="1" applyNumberFormat="1" applyFont="1" applyFill="1" applyBorder="1" applyAlignment="1" applyProtection="1">
      <protection locked="0"/>
    </xf>
    <xf numFmtId="41" fontId="14" fillId="0" borderId="20" xfId="1" applyNumberFormat="1" applyFont="1" applyFill="1" applyBorder="1" applyAlignment="1" applyProtection="1">
      <protection locked="0"/>
    </xf>
    <xf numFmtId="167" fontId="14" fillId="0" borderId="13" xfId="1" applyNumberFormat="1" applyFont="1" applyFill="1" applyBorder="1" applyAlignment="1" applyProtection="1">
      <protection locked="0"/>
    </xf>
    <xf numFmtId="0" fontId="14" fillId="0" borderId="21" xfId="0" applyFont="1" applyBorder="1" applyProtection="1">
      <protection locked="0"/>
    </xf>
    <xf numFmtId="0" fontId="14" fillId="2" borderId="21" xfId="0" applyFont="1" applyFill="1" applyBorder="1" applyProtection="1">
      <protection locked="0"/>
    </xf>
    <xf numFmtId="0" fontId="14" fillId="3" borderId="13" xfId="0" applyFont="1" applyFill="1" applyBorder="1" applyAlignment="1" applyProtection="1">
      <alignment horizontal="center" wrapText="1"/>
      <protection locked="0"/>
    </xf>
    <xf numFmtId="168" fontId="14" fillId="3" borderId="13" xfId="0" applyNumberFormat="1" applyFont="1" applyFill="1" applyBorder="1" applyProtection="1">
      <protection locked="0"/>
    </xf>
    <xf numFmtId="0" fontId="14" fillId="3" borderId="13" xfId="0" applyFont="1" applyFill="1" applyBorder="1" applyProtection="1">
      <protection locked="0"/>
    </xf>
    <xf numFmtId="0" fontId="14" fillId="3" borderId="13" xfId="0" applyFont="1" applyFill="1" applyBorder="1" applyAlignment="1" applyProtection="1">
      <alignment horizontal="center"/>
      <protection locked="0"/>
    </xf>
    <xf numFmtId="49" fontId="14" fillId="3" borderId="13" xfId="0" applyNumberFormat="1" applyFont="1" applyFill="1" applyBorder="1" applyAlignment="1" applyProtection="1">
      <alignment horizontal="center"/>
      <protection locked="0"/>
    </xf>
    <xf numFmtId="41" fontId="14" fillId="3" borderId="13" xfId="1" applyNumberFormat="1" applyFont="1" applyFill="1" applyBorder="1" applyAlignment="1" applyProtection="1">
      <protection locked="0"/>
    </xf>
    <xf numFmtId="41" fontId="14" fillId="3" borderId="20" xfId="1" applyNumberFormat="1" applyFont="1" applyFill="1" applyBorder="1" applyAlignment="1" applyProtection="1">
      <protection locked="0"/>
    </xf>
    <xf numFmtId="41" fontId="14" fillId="3" borderId="21" xfId="1" applyNumberFormat="1" applyFont="1" applyFill="1" applyBorder="1" applyAlignment="1" applyProtection="1">
      <protection locked="0"/>
    </xf>
    <xf numFmtId="0" fontId="2" fillId="0" borderId="0" xfId="0" applyFont="1"/>
    <xf numFmtId="0" fontId="14" fillId="3" borderId="30" xfId="0" applyFont="1" applyFill="1" applyBorder="1" applyAlignment="1" applyProtection="1">
      <alignment wrapText="1"/>
      <protection locked="0"/>
    </xf>
    <xf numFmtId="41" fontId="14" fillId="3" borderId="22" xfId="1" applyNumberFormat="1" applyFont="1" applyFill="1" applyBorder="1" applyAlignment="1" applyProtection="1">
      <protection locked="0"/>
    </xf>
    <xf numFmtId="0" fontId="14" fillId="3" borderId="31" xfId="0" applyFont="1" applyFill="1" applyBorder="1" applyAlignment="1" applyProtection="1">
      <alignment wrapText="1"/>
      <protection locked="0"/>
    </xf>
    <xf numFmtId="0" fontId="14" fillId="3" borderId="15" xfId="0" applyFont="1" applyFill="1" applyBorder="1" applyAlignment="1" applyProtection="1">
      <alignment horizontal="center" wrapText="1"/>
      <protection locked="0"/>
    </xf>
    <xf numFmtId="168" fontId="14" fillId="3" borderId="15" xfId="0" applyNumberFormat="1" applyFont="1" applyFill="1" applyBorder="1" applyProtection="1">
      <protection locked="0"/>
    </xf>
    <xf numFmtId="0" fontId="14" fillId="3" borderId="15" xfId="0" applyFont="1" applyFill="1" applyBorder="1" applyProtection="1">
      <protection locked="0"/>
    </xf>
    <xf numFmtId="0" fontId="14" fillId="3" borderId="15" xfId="0" applyFont="1" applyFill="1" applyBorder="1" applyAlignment="1" applyProtection="1">
      <alignment horizontal="center"/>
      <protection locked="0"/>
    </xf>
    <xf numFmtId="49" fontId="14" fillId="3" borderId="15" xfId="0" applyNumberFormat="1" applyFont="1" applyFill="1" applyBorder="1" applyAlignment="1" applyProtection="1">
      <alignment horizontal="center"/>
      <protection locked="0"/>
    </xf>
    <xf numFmtId="41" fontId="14" fillId="3" borderId="16" xfId="1" applyNumberFormat="1" applyFont="1" applyFill="1" applyBorder="1" applyAlignment="1" applyProtection="1">
      <protection locked="0"/>
    </xf>
    <xf numFmtId="41" fontId="14" fillId="3" borderId="15" xfId="1" applyNumberFormat="1" applyFont="1" applyFill="1" applyBorder="1" applyAlignment="1" applyProtection="1">
      <protection locked="0"/>
    </xf>
    <xf numFmtId="41" fontId="14" fillId="3" borderId="32" xfId="1" applyNumberFormat="1" applyFont="1" applyFill="1" applyBorder="1" applyAlignment="1" applyProtection="1">
      <protection locked="0"/>
    </xf>
    <xf numFmtId="41" fontId="14" fillId="0" borderId="15" xfId="1" applyNumberFormat="1" applyFont="1" applyFill="1" applyBorder="1" applyAlignment="1" applyProtection="1">
      <protection locked="0"/>
    </xf>
    <xf numFmtId="167" fontId="14" fillId="0" borderId="15" xfId="1" applyNumberFormat="1" applyFont="1" applyFill="1" applyBorder="1" applyAlignment="1" applyProtection="1">
      <protection locked="0"/>
    </xf>
    <xf numFmtId="164" fontId="2" fillId="0" borderId="24" xfId="1" applyFont="1" applyBorder="1"/>
    <xf numFmtId="164" fontId="2" fillId="0" borderId="25" xfId="1" applyFont="1" applyBorder="1"/>
    <xf numFmtId="164" fontId="2" fillId="0" borderId="27" xfId="1" applyFont="1" applyBorder="1"/>
    <xf numFmtId="167" fontId="14" fillId="0" borderId="20" xfId="1" applyNumberFormat="1" applyFont="1" applyFill="1" applyBorder="1" applyAlignment="1" applyProtection="1">
      <protection locked="0"/>
    </xf>
    <xf numFmtId="167" fontId="14" fillId="0" borderId="33" xfId="1" applyNumberFormat="1" applyFont="1" applyFill="1" applyBorder="1" applyAlignment="1" applyProtection="1">
      <protection locked="0"/>
    </xf>
    <xf numFmtId="164" fontId="2" fillId="0" borderId="26" xfId="1" applyFont="1" applyBorder="1"/>
    <xf numFmtId="41" fontId="14" fillId="0" borderId="14" xfId="1" applyNumberFormat="1" applyFont="1" applyFill="1" applyBorder="1" applyAlignment="1" applyProtection="1">
      <protection locked="0"/>
    </xf>
    <xf numFmtId="167" fontId="14" fillId="0" borderId="7" xfId="1" applyNumberFormat="1" applyFont="1" applyFill="1" applyBorder="1" applyAlignment="1" applyProtection="1">
      <protection locked="0"/>
    </xf>
    <xf numFmtId="167" fontId="14" fillId="0" borderId="14" xfId="1" applyNumberFormat="1" applyFont="1" applyFill="1" applyBorder="1" applyAlignment="1" applyProtection="1">
      <protection locked="0"/>
    </xf>
    <xf numFmtId="49" fontId="13" fillId="7" borderId="25" xfId="0" applyNumberFormat="1" applyFont="1" applyFill="1" applyBorder="1" applyAlignment="1">
      <alignment horizontal="center" textRotation="90" wrapText="1"/>
    </xf>
    <xf numFmtId="49" fontId="13" fillId="7" borderId="26" xfId="0" applyNumberFormat="1" applyFont="1" applyFill="1" applyBorder="1" applyAlignment="1">
      <alignment horizontal="center" textRotation="90" wrapText="1"/>
    </xf>
    <xf numFmtId="49" fontId="13" fillId="7" borderId="25" xfId="0" applyNumberFormat="1" applyFont="1" applyFill="1" applyBorder="1" applyAlignment="1">
      <alignment horizontal="center" vertical="center" wrapText="1"/>
    </xf>
    <xf numFmtId="49" fontId="13" fillId="7" borderId="25" xfId="0" applyNumberFormat="1" applyFont="1" applyFill="1" applyBorder="1" applyAlignment="1">
      <alignment horizontal="center" vertical="center" wrapText="1" shrinkToFit="1"/>
    </xf>
    <xf numFmtId="49" fontId="13" fillId="7" borderId="25" xfId="0" applyNumberFormat="1" applyFont="1" applyFill="1" applyBorder="1" applyAlignment="1" applyProtection="1">
      <alignment horizontal="center" vertical="center" wrapText="1"/>
      <protection locked="0"/>
    </xf>
    <xf numFmtId="0" fontId="12" fillId="0" borderId="17" xfId="0" applyFont="1" applyBorder="1" applyAlignment="1" applyProtection="1">
      <alignment horizontal="center"/>
      <protection locked="0"/>
    </xf>
    <xf numFmtId="0" fontId="12" fillId="0" borderId="18" xfId="0" applyFont="1" applyBorder="1" applyAlignment="1" applyProtection="1">
      <alignment horizontal="center"/>
      <protection locked="0"/>
    </xf>
    <xf numFmtId="0" fontId="12" fillId="0" borderId="18" xfId="0" applyFont="1" applyBorder="1" applyProtection="1">
      <protection locked="0"/>
    </xf>
    <xf numFmtId="49" fontId="12" fillId="0" borderId="18" xfId="0" applyNumberFormat="1" applyFont="1" applyBorder="1" applyProtection="1">
      <protection locked="0"/>
    </xf>
    <xf numFmtId="1" fontId="12" fillId="6" borderId="18" xfId="0" applyNumberFormat="1" applyFont="1" applyFill="1" applyBorder="1" applyAlignment="1" applyProtection="1">
      <alignment horizontal="center"/>
      <protection locked="0"/>
    </xf>
    <xf numFmtId="1" fontId="12" fillId="6" borderId="19" xfId="0" applyNumberFormat="1" applyFont="1" applyFill="1" applyBorder="1" applyAlignment="1" applyProtection="1">
      <alignment horizontal="center"/>
      <protection locked="0"/>
    </xf>
    <xf numFmtId="0" fontId="12" fillId="6" borderId="29" xfId="0" applyFont="1" applyFill="1" applyBorder="1" applyAlignment="1" applyProtection="1">
      <alignment wrapText="1"/>
      <protection locked="0"/>
    </xf>
    <xf numFmtId="0" fontId="12" fillId="6" borderId="18" xfId="0" applyFont="1" applyFill="1" applyBorder="1" applyAlignment="1" applyProtection="1">
      <alignment horizontal="center" wrapText="1"/>
      <protection locked="0"/>
    </xf>
    <xf numFmtId="168" fontId="12" fillId="6" borderId="18" xfId="0" applyNumberFormat="1" applyFont="1" applyFill="1" applyBorder="1" applyProtection="1">
      <protection locked="0"/>
    </xf>
    <xf numFmtId="0" fontId="12" fillId="6" borderId="18" xfId="0" applyFont="1" applyFill="1" applyBorder="1" applyProtection="1">
      <protection locked="0"/>
    </xf>
    <xf numFmtId="0" fontId="12" fillId="6" borderId="18" xfId="0" applyFont="1" applyFill="1" applyBorder="1" applyAlignment="1" applyProtection="1">
      <alignment horizontal="center"/>
      <protection locked="0"/>
    </xf>
    <xf numFmtId="49" fontId="12" fillId="6" borderId="18" xfId="0" applyNumberFormat="1" applyFont="1" applyFill="1" applyBorder="1" applyAlignment="1" applyProtection="1">
      <alignment horizontal="center"/>
      <protection locked="0"/>
    </xf>
    <xf numFmtId="41" fontId="12" fillId="6" borderId="18" xfId="1" applyNumberFormat="1" applyFont="1" applyFill="1" applyBorder="1" applyAlignment="1" applyProtection="1">
      <protection locked="0"/>
    </xf>
    <xf numFmtId="41" fontId="12" fillId="6" borderId="17" xfId="1" applyNumberFormat="1" applyFont="1" applyFill="1" applyBorder="1" applyAlignment="1" applyProtection="1">
      <protection locked="0"/>
    </xf>
    <xf numFmtId="41" fontId="12" fillId="6" borderId="23" xfId="1" applyNumberFormat="1" applyFont="1" applyFill="1" applyBorder="1" applyAlignment="1" applyProtection="1">
      <protection locked="0"/>
    </xf>
    <xf numFmtId="167" fontId="12" fillId="6" borderId="17" xfId="1" applyNumberFormat="1" applyFont="1" applyFill="1" applyBorder="1" applyAlignment="1" applyProtection="1">
      <protection locked="0"/>
    </xf>
    <xf numFmtId="167" fontId="12" fillId="6" borderId="18" xfId="1" applyNumberFormat="1" applyFont="1" applyFill="1" applyBorder="1" applyAlignment="1" applyProtection="1">
      <protection locked="0"/>
    </xf>
    <xf numFmtId="0" fontId="12" fillId="0" borderId="20" xfId="0" applyFont="1" applyBorder="1" applyAlignment="1" applyProtection="1">
      <alignment horizontal="center"/>
      <protection locked="0"/>
    </xf>
    <xf numFmtId="0" fontId="12" fillId="0" borderId="13" xfId="0" applyFont="1" applyBorder="1" applyAlignment="1" applyProtection="1">
      <alignment horizontal="center"/>
      <protection locked="0"/>
    </xf>
    <xf numFmtId="0" fontId="12" fillId="0" borderId="13" xfId="0" applyFont="1" applyBorder="1" applyProtection="1">
      <protection locked="0"/>
    </xf>
    <xf numFmtId="49" fontId="12" fillId="0" borderId="13" xfId="0" applyNumberFormat="1" applyFont="1" applyBorder="1" applyProtection="1">
      <protection locked="0"/>
    </xf>
    <xf numFmtId="1" fontId="12" fillId="5" borderId="13" xfId="0" applyNumberFormat="1" applyFont="1" applyFill="1" applyBorder="1" applyAlignment="1" applyProtection="1">
      <alignment horizontal="center"/>
      <protection locked="0"/>
    </xf>
    <xf numFmtId="1" fontId="12" fillId="5" borderId="21" xfId="0" applyNumberFormat="1" applyFont="1" applyFill="1" applyBorder="1" applyAlignment="1" applyProtection="1">
      <alignment horizontal="center"/>
      <protection locked="0"/>
    </xf>
    <xf numFmtId="0" fontId="12" fillId="5" borderId="30" xfId="0" applyFont="1" applyFill="1" applyBorder="1" applyAlignment="1" applyProtection="1">
      <alignment wrapText="1"/>
      <protection locked="0"/>
    </xf>
    <xf numFmtId="0" fontId="12" fillId="5" borderId="13" xfId="0" applyFont="1" applyFill="1" applyBorder="1" applyAlignment="1" applyProtection="1">
      <alignment horizontal="center" wrapText="1"/>
      <protection locked="0"/>
    </xf>
    <xf numFmtId="168" fontId="12" fillId="5" borderId="13" xfId="0" applyNumberFormat="1" applyFont="1" applyFill="1" applyBorder="1" applyProtection="1">
      <protection locked="0"/>
    </xf>
    <xf numFmtId="0" fontId="12" fillId="5" borderId="13" xfId="0" applyFont="1" applyFill="1" applyBorder="1" applyProtection="1">
      <protection locked="0"/>
    </xf>
    <xf numFmtId="0" fontId="12" fillId="5" borderId="13" xfId="0" applyFont="1" applyFill="1" applyBorder="1" applyAlignment="1" applyProtection="1">
      <alignment horizontal="center"/>
      <protection locked="0"/>
    </xf>
    <xf numFmtId="49" fontId="12" fillId="5" borderId="13" xfId="0" applyNumberFormat="1" applyFont="1" applyFill="1" applyBorder="1" applyAlignment="1" applyProtection="1">
      <alignment horizontal="center"/>
      <protection locked="0"/>
    </xf>
    <xf numFmtId="41" fontId="12" fillId="5" borderId="13" xfId="1" applyNumberFormat="1" applyFont="1" applyFill="1" applyBorder="1" applyAlignment="1" applyProtection="1">
      <protection locked="0"/>
    </xf>
    <xf numFmtId="41" fontId="12" fillId="5" borderId="20" xfId="1" applyNumberFormat="1" applyFont="1" applyFill="1" applyBorder="1" applyAlignment="1" applyProtection="1">
      <protection locked="0"/>
    </xf>
    <xf numFmtId="41" fontId="12" fillId="5" borderId="22" xfId="1" applyNumberFormat="1" applyFont="1" applyFill="1" applyBorder="1" applyAlignment="1" applyProtection="1">
      <protection locked="0"/>
    </xf>
    <xf numFmtId="164" fontId="12" fillId="6" borderId="17" xfId="1" applyFont="1" applyFill="1" applyBorder="1" applyAlignment="1" applyProtection="1">
      <protection locked="0"/>
    </xf>
    <xf numFmtId="164" fontId="12" fillId="6" borderId="18" xfId="1" applyFont="1" applyFill="1" applyBorder="1" applyAlignment="1" applyProtection="1">
      <protection locked="0"/>
    </xf>
    <xf numFmtId="164" fontId="12" fillId="5" borderId="20" xfId="1" applyFont="1" applyFill="1" applyBorder="1" applyAlignment="1" applyProtection="1">
      <protection locked="0"/>
    </xf>
    <xf numFmtId="164" fontId="14" fillId="3" borderId="20" xfId="1" applyFont="1" applyFill="1" applyBorder="1" applyAlignment="1" applyProtection="1">
      <protection locked="0"/>
    </xf>
    <xf numFmtId="164" fontId="14" fillId="3" borderId="13" xfId="1" applyFont="1" applyFill="1" applyBorder="1" applyAlignment="1" applyProtection="1">
      <protection locked="0"/>
    </xf>
    <xf numFmtId="164" fontId="14" fillId="3" borderId="15" xfId="1" applyFont="1" applyFill="1" applyBorder="1" applyAlignment="1" applyProtection="1">
      <protection locked="0"/>
    </xf>
    <xf numFmtId="164" fontId="1" fillId="0" borderId="0" xfId="1" applyFont="1"/>
    <xf numFmtId="0" fontId="12" fillId="0" borderId="19" xfId="0" applyFont="1" applyBorder="1" applyProtection="1">
      <protection locked="0"/>
    </xf>
    <xf numFmtId="0" fontId="12" fillId="0" borderId="21" xfId="0" applyFont="1" applyBorder="1" applyProtection="1">
      <protection locked="0"/>
    </xf>
    <xf numFmtId="49" fontId="13" fillId="7" borderId="28" xfId="0" applyNumberFormat="1" applyFont="1" applyFill="1" applyBorder="1" applyAlignment="1">
      <alignment horizontal="center" textRotation="90" wrapText="1"/>
    </xf>
    <xf numFmtId="1" fontId="12" fillId="6" borderId="17" xfId="0" applyNumberFormat="1" applyFont="1" applyFill="1" applyBorder="1" applyAlignment="1" applyProtection="1">
      <alignment horizontal="center"/>
      <protection locked="0"/>
    </xf>
    <xf numFmtId="1" fontId="12" fillId="5" borderId="20" xfId="0" applyNumberFormat="1" applyFont="1" applyFill="1" applyBorder="1" applyAlignment="1" applyProtection="1">
      <alignment horizontal="center"/>
      <protection locked="0"/>
    </xf>
    <xf numFmtId="1" fontId="14" fillId="3" borderId="20" xfId="0" applyNumberFormat="1" applyFont="1" applyFill="1" applyBorder="1" applyAlignment="1" applyProtection="1">
      <alignment horizontal="center"/>
      <protection locked="0"/>
    </xf>
    <xf numFmtId="49" fontId="13" fillId="7" borderId="4" xfId="0" applyNumberFormat="1" applyFont="1" applyFill="1" applyBorder="1" applyAlignment="1">
      <alignment horizontal="center" vertical="center" wrapText="1"/>
    </xf>
    <xf numFmtId="0" fontId="12" fillId="6" borderId="37" xfId="0" quotePrefix="1" applyFont="1" applyFill="1" applyBorder="1" applyAlignment="1">
      <alignment horizontal="center"/>
    </xf>
    <xf numFmtId="0" fontId="12" fillId="5" borderId="38" xfId="0" quotePrefix="1" applyFont="1" applyFill="1" applyBorder="1" applyAlignment="1">
      <alignment horizontal="center"/>
    </xf>
    <xf numFmtId="0" fontId="14" fillId="3" borderId="38" xfId="0" quotePrefix="1" applyFont="1" applyFill="1" applyBorder="1" applyAlignment="1">
      <alignment horizontal="center"/>
    </xf>
    <xf numFmtId="49" fontId="13" fillId="7" borderId="24" xfId="0" applyNumberFormat="1" applyFont="1" applyFill="1" applyBorder="1" applyAlignment="1">
      <alignment horizontal="center" vertical="center"/>
    </xf>
    <xf numFmtId="0" fontId="12" fillId="7" borderId="25" xfId="0" applyFont="1" applyFill="1" applyBorder="1" applyAlignment="1">
      <alignment horizontal="center" wrapText="1"/>
    </xf>
    <xf numFmtId="3" fontId="12" fillId="7" borderId="25" xfId="0" applyNumberFormat="1" applyFont="1" applyFill="1" applyBorder="1" applyAlignment="1">
      <alignment horizontal="center" wrapText="1"/>
    </xf>
    <xf numFmtId="0" fontId="12" fillId="7" borderId="27" xfId="0" applyFont="1" applyFill="1" applyBorder="1" applyAlignment="1">
      <alignment horizontal="center" wrapText="1"/>
    </xf>
    <xf numFmtId="0" fontId="12" fillId="7" borderId="24" xfId="0" applyFont="1" applyFill="1" applyBorder="1" applyAlignment="1">
      <alignment horizontal="center" wrapText="1"/>
    </xf>
    <xf numFmtId="164" fontId="12" fillId="6" borderId="19" xfId="1" applyFont="1" applyFill="1" applyBorder="1" applyAlignment="1" applyProtection="1">
      <protection locked="0"/>
    </xf>
    <xf numFmtId="164" fontId="12" fillId="5" borderId="34" xfId="1" applyFont="1" applyFill="1" applyBorder="1" applyAlignment="1" applyProtection="1">
      <protection locked="0"/>
    </xf>
    <xf numFmtId="164" fontId="14" fillId="3" borderId="21" xfId="1" applyFont="1" applyFill="1" applyBorder="1" applyAlignment="1" applyProtection="1">
      <protection locked="0"/>
    </xf>
    <xf numFmtId="164" fontId="14" fillId="3" borderId="16" xfId="1" applyFont="1" applyFill="1" applyBorder="1" applyAlignment="1" applyProtection="1">
      <protection locked="0"/>
    </xf>
    <xf numFmtId="41" fontId="14" fillId="0" borderId="33" xfId="1" applyNumberFormat="1" applyFont="1" applyFill="1" applyBorder="1" applyAlignment="1" applyProtection="1">
      <protection locked="0"/>
    </xf>
    <xf numFmtId="41" fontId="12" fillId="6" borderId="40" xfId="1" applyNumberFormat="1" applyFont="1" applyFill="1" applyBorder="1" applyProtection="1"/>
    <xf numFmtId="164" fontId="12" fillId="5" borderId="38" xfId="1" applyFont="1" applyFill="1" applyBorder="1" applyAlignment="1" applyProtection="1">
      <protection locked="0"/>
    </xf>
    <xf numFmtId="41" fontId="14" fillId="0" borderId="38" xfId="1" applyNumberFormat="1" applyFont="1" applyFill="1" applyBorder="1" applyProtection="1"/>
    <xf numFmtId="41" fontId="12" fillId="6" borderId="37" xfId="1" applyNumberFormat="1" applyFont="1" applyFill="1" applyBorder="1" applyProtection="1"/>
    <xf numFmtId="164" fontId="14" fillId="3" borderId="38" xfId="1" applyFont="1" applyFill="1" applyBorder="1" applyAlignment="1" applyProtection="1">
      <protection locked="0"/>
    </xf>
    <xf numFmtId="164" fontId="2" fillId="0" borderId="4" xfId="1" applyFont="1" applyBorder="1"/>
    <xf numFmtId="167" fontId="12" fillId="6" borderId="19" xfId="1" applyNumberFormat="1" applyFont="1" applyFill="1" applyBorder="1" applyAlignment="1" applyProtection="1">
      <protection locked="0"/>
    </xf>
    <xf numFmtId="167" fontId="14" fillId="0" borderId="21" xfId="1" applyNumberFormat="1" applyFont="1" applyFill="1" applyBorder="1" applyAlignment="1" applyProtection="1">
      <protection locked="0"/>
    </xf>
    <xf numFmtId="167" fontId="14" fillId="0" borderId="16" xfId="1" applyNumberFormat="1" applyFont="1" applyFill="1" applyBorder="1" applyAlignment="1" applyProtection="1">
      <protection locked="0"/>
    </xf>
    <xf numFmtId="0" fontId="12" fillId="7" borderId="28" xfId="0" applyFont="1" applyFill="1" applyBorder="1" applyAlignment="1">
      <alignment horizontal="center" wrapText="1"/>
    </xf>
    <xf numFmtId="41" fontId="14" fillId="0" borderId="7" xfId="1" applyNumberFormat="1" applyFont="1" applyFill="1" applyBorder="1" applyAlignment="1" applyProtection="1">
      <protection locked="0"/>
    </xf>
    <xf numFmtId="167" fontId="14" fillId="0" borderId="6" xfId="1" applyNumberFormat="1" applyFont="1" applyFill="1" applyBorder="1" applyAlignment="1" applyProtection="1">
      <protection locked="0"/>
    </xf>
    <xf numFmtId="164" fontId="12" fillId="6" borderId="37" xfId="1" applyFont="1" applyFill="1" applyBorder="1" applyAlignment="1" applyProtection="1">
      <protection locked="0"/>
    </xf>
    <xf numFmtId="164" fontId="14" fillId="0" borderId="38" xfId="1" applyFont="1" applyFill="1" applyBorder="1" applyAlignment="1" applyProtection="1">
      <protection locked="0"/>
    </xf>
    <xf numFmtId="0" fontId="14" fillId="3" borderId="41" xfId="0" quotePrefix="1" applyFont="1" applyFill="1" applyBorder="1" applyAlignment="1">
      <alignment horizontal="center"/>
    </xf>
    <xf numFmtId="1" fontId="14" fillId="3" borderId="33" xfId="0" applyNumberFormat="1" applyFont="1" applyFill="1" applyBorder="1" applyAlignment="1" applyProtection="1">
      <alignment horizontal="center"/>
      <protection locked="0"/>
    </xf>
    <xf numFmtId="1" fontId="14" fillId="3" borderId="15" xfId="0" applyNumberFormat="1" applyFont="1" applyFill="1" applyBorder="1" applyAlignment="1" applyProtection="1">
      <alignment horizontal="center"/>
      <protection locked="0"/>
    </xf>
    <xf numFmtId="1" fontId="14" fillId="3" borderId="16" xfId="0" applyNumberFormat="1" applyFont="1" applyFill="1" applyBorder="1" applyAlignment="1" applyProtection="1">
      <alignment horizontal="center"/>
      <protection locked="0"/>
    </xf>
    <xf numFmtId="0" fontId="1" fillId="0" borderId="4" xfId="0" applyFont="1" applyBorder="1"/>
    <xf numFmtId="0" fontId="1" fillId="0" borderId="2" xfId="0" applyFont="1" applyBorder="1"/>
    <xf numFmtId="3" fontId="12" fillId="7" borderId="26" xfId="0" applyNumberFormat="1" applyFont="1" applyFill="1" applyBorder="1" applyAlignment="1">
      <alignment horizontal="center" wrapText="1"/>
    </xf>
    <xf numFmtId="41" fontId="12" fillId="6" borderId="19" xfId="1" applyNumberFormat="1" applyFont="1" applyFill="1" applyBorder="1" applyAlignment="1" applyProtection="1">
      <protection locked="0"/>
    </xf>
    <xf numFmtId="41" fontId="12" fillId="5" borderId="21" xfId="1" applyNumberFormat="1" applyFont="1" applyFill="1" applyBorder="1" applyAlignment="1" applyProtection="1">
      <protection locked="0"/>
    </xf>
    <xf numFmtId="0" fontId="12" fillId="7" borderId="4" xfId="0" applyFont="1" applyFill="1" applyBorder="1" applyAlignment="1">
      <alignment horizontal="center" wrapText="1"/>
    </xf>
    <xf numFmtId="41" fontId="12" fillId="6" borderId="37" xfId="1" applyNumberFormat="1" applyFont="1" applyFill="1" applyBorder="1" applyAlignment="1" applyProtection="1">
      <protection locked="0"/>
    </xf>
    <xf numFmtId="41" fontId="12" fillId="5" borderId="38" xfId="1" applyNumberFormat="1" applyFont="1" applyFill="1" applyBorder="1" applyAlignment="1" applyProtection="1">
      <protection locked="0"/>
    </xf>
    <xf numFmtId="41" fontId="14" fillId="3" borderId="38" xfId="1" applyNumberFormat="1" applyFont="1" applyFill="1" applyBorder="1" applyAlignment="1" applyProtection="1">
      <protection locked="0"/>
    </xf>
    <xf numFmtId="41" fontId="14" fillId="3" borderId="41" xfId="1" applyNumberFormat="1" applyFont="1" applyFill="1" applyBorder="1" applyAlignment="1" applyProtection="1">
      <protection locked="0"/>
    </xf>
    <xf numFmtId="167" fontId="12" fillId="6" borderId="37" xfId="1" applyNumberFormat="1" applyFont="1" applyFill="1" applyBorder="1" applyAlignment="1" applyProtection="1">
      <alignment horizontal="right"/>
      <protection locked="0"/>
    </xf>
    <xf numFmtId="164" fontId="12" fillId="5" borderId="38" xfId="1" applyFont="1" applyFill="1" applyBorder="1" applyAlignment="1" applyProtection="1">
      <alignment horizontal="right"/>
      <protection locked="0"/>
    </xf>
    <xf numFmtId="167" fontId="14" fillId="0" borderId="38" xfId="1" applyNumberFormat="1" applyFont="1" applyFill="1" applyBorder="1" applyAlignment="1" applyProtection="1">
      <alignment horizontal="right"/>
      <protection locked="0"/>
    </xf>
    <xf numFmtId="167" fontId="14" fillId="0" borderId="41" xfId="1" applyNumberFormat="1" applyFont="1" applyFill="1" applyBorder="1" applyAlignment="1" applyProtection="1">
      <alignment horizontal="right"/>
      <protection locked="0"/>
    </xf>
    <xf numFmtId="164" fontId="14" fillId="0" borderId="41" xfId="1" applyFont="1" applyFill="1" applyBorder="1" applyAlignment="1" applyProtection="1">
      <protection locked="0"/>
    </xf>
    <xf numFmtId="164" fontId="0" fillId="0" borderId="0" xfId="1" applyFont="1"/>
    <xf numFmtId="164" fontId="8" fillId="0" borderId="0" xfId="1" applyFont="1" applyFill="1" applyBorder="1"/>
    <xf numFmtId="9" fontId="8" fillId="0" borderId="0" xfId="2" applyFont="1" applyFill="1" applyBorder="1"/>
    <xf numFmtId="9" fontId="1" fillId="0" borderId="0" xfId="2" applyFont="1"/>
    <xf numFmtId="0" fontId="13" fillId="0" borderId="0" xfId="0" applyFont="1"/>
    <xf numFmtId="49" fontId="2" fillId="5" borderId="24" xfId="0" applyNumberFormat="1" applyFont="1" applyFill="1" applyBorder="1" applyAlignment="1">
      <alignment horizontal="center" vertical="center" wrapText="1"/>
    </xf>
    <xf numFmtId="49" fontId="2" fillId="5" borderId="25" xfId="0" applyNumberFormat="1" applyFont="1" applyFill="1" applyBorder="1" applyAlignment="1">
      <alignment horizontal="center" vertical="center" wrapText="1"/>
    </xf>
    <xf numFmtId="49" fontId="2" fillId="5" borderId="26" xfId="0" applyNumberFormat="1" applyFont="1" applyFill="1" applyBorder="1" applyAlignment="1">
      <alignment horizontal="center" vertical="center" wrapText="1"/>
    </xf>
    <xf numFmtId="49" fontId="2" fillId="7" borderId="4" xfId="0" applyNumberFormat="1" applyFont="1" applyFill="1" applyBorder="1" applyAlignment="1">
      <alignment horizontal="center" vertical="center" wrapText="1"/>
    </xf>
    <xf numFmtId="49" fontId="2" fillId="7" borderId="28" xfId="0" applyNumberFormat="1" applyFont="1" applyFill="1" applyBorder="1" applyAlignment="1">
      <alignment horizontal="center" textRotation="90" wrapText="1"/>
    </xf>
    <xf numFmtId="49" fontId="2" fillId="7" borderId="25" xfId="0" applyNumberFormat="1" applyFont="1" applyFill="1" applyBorder="1" applyAlignment="1">
      <alignment horizontal="center" textRotation="90" wrapText="1"/>
    </xf>
    <xf numFmtId="49" fontId="2" fillId="7" borderId="26" xfId="0" applyNumberFormat="1" applyFont="1" applyFill="1" applyBorder="1" applyAlignment="1">
      <alignment horizontal="center" textRotation="90" wrapText="1"/>
    </xf>
    <xf numFmtId="49" fontId="2" fillId="7" borderId="24" xfId="0" applyNumberFormat="1" applyFont="1" applyFill="1" applyBorder="1" applyAlignment="1">
      <alignment horizontal="center" vertical="center"/>
    </xf>
    <xf numFmtId="49" fontId="2" fillId="7" borderId="25" xfId="0" applyNumberFormat="1" applyFont="1" applyFill="1" applyBorder="1" applyAlignment="1">
      <alignment horizontal="center" vertical="center" wrapText="1"/>
    </xf>
    <xf numFmtId="49" fontId="2" fillId="7" borderId="25" xfId="0" applyNumberFormat="1" applyFont="1" applyFill="1" applyBorder="1" applyAlignment="1">
      <alignment horizontal="center" vertical="center" wrapText="1" shrinkToFit="1"/>
    </xf>
    <xf numFmtId="49" fontId="2" fillId="7" borderId="25" xfId="0" applyNumberFormat="1" applyFont="1" applyFill="1" applyBorder="1" applyAlignment="1" applyProtection="1">
      <alignment horizontal="center" vertical="center" wrapText="1"/>
      <protection locked="0"/>
    </xf>
    <xf numFmtId="166" fontId="12" fillId="7" borderId="3" xfId="1" applyNumberFormat="1" applyFont="1" applyFill="1" applyBorder="1" applyAlignment="1" applyProtection="1">
      <alignment horizontal="center" vertical="center" wrapText="1"/>
    </xf>
    <xf numFmtId="166" fontId="12" fillId="7" borderId="4" xfId="1" applyNumberFormat="1" applyFont="1" applyFill="1" applyBorder="1" applyAlignment="1" applyProtection="1">
      <alignment horizontal="center" vertical="center" wrapText="1"/>
    </xf>
    <xf numFmtId="164" fontId="12" fillId="7" borderId="3" xfId="1" applyFont="1" applyFill="1" applyBorder="1" applyAlignment="1" applyProtection="1">
      <alignment horizontal="center" vertical="center" wrapText="1"/>
    </xf>
    <xf numFmtId="9" fontId="12" fillId="7" borderId="3" xfId="2" applyFont="1" applyFill="1" applyBorder="1" applyAlignment="1" applyProtection="1">
      <alignment horizontal="center" vertical="center" wrapText="1"/>
    </xf>
    <xf numFmtId="0" fontId="16" fillId="0" borderId="0" xfId="0" applyFont="1"/>
    <xf numFmtId="0" fontId="16" fillId="0" borderId="39" xfId="0" applyFont="1" applyBorder="1"/>
    <xf numFmtId="164" fontId="13" fillId="0" borderId="24" xfId="1" applyFont="1" applyBorder="1"/>
    <xf numFmtId="164" fontId="13" fillId="0" borderId="25" xfId="1" applyFont="1" applyBorder="1"/>
    <xf numFmtId="164" fontId="13" fillId="0" borderId="27" xfId="1" applyFont="1" applyBorder="1"/>
    <xf numFmtId="164" fontId="13" fillId="0" borderId="4" xfId="1" applyFont="1" applyBorder="1"/>
    <xf numFmtId="9" fontId="13" fillId="0" borderId="4" xfId="2" applyFont="1" applyBorder="1"/>
    <xf numFmtId="0" fontId="5" fillId="0" borderId="17" xfId="0" applyFont="1" applyBorder="1" applyAlignment="1" applyProtection="1">
      <alignment horizontal="center"/>
      <protection locked="0"/>
    </xf>
    <xf numFmtId="0" fontId="5" fillId="0" borderId="18" xfId="0" applyFont="1" applyBorder="1" applyAlignment="1" applyProtection="1">
      <alignment horizontal="center"/>
      <protection locked="0"/>
    </xf>
    <xf numFmtId="0" fontId="5" fillId="0" borderId="18" xfId="0" applyFont="1" applyBorder="1" applyProtection="1">
      <protection locked="0"/>
    </xf>
    <xf numFmtId="49" fontId="5" fillId="0" borderId="18" xfId="0" applyNumberFormat="1" applyFont="1" applyBorder="1" applyProtection="1">
      <protection locked="0"/>
    </xf>
    <xf numFmtId="0" fontId="5" fillId="0" borderId="19" xfId="0" applyFont="1" applyBorder="1" applyProtection="1">
      <protection locked="0"/>
    </xf>
    <xf numFmtId="0" fontId="5" fillId="6" borderId="37" xfId="0" quotePrefix="1" applyFont="1" applyFill="1" applyBorder="1" applyAlignment="1">
      <alignment horizontal="center"/>
    </xf>
    <xf numFmtId="1" fontId="5" fillId="6" borderId="17" xfId="0" applyNumberFormat="1" applyFont="1" applyFill="1" applyBorder="1" applyAlignment="1" applyProtection="1">
      <alignment horizontal="center"/>
      <protection locked="0"/>
    </xf>
    <xf numFmtId="1" fontId="5" fillId="6" borderId="18" xfId="0" applyNumberFormat="1" applyFont="1" applyFill="1" applyBorder="1" applyAlignment="1" applyProtection="1">
      <alignment horizontal="center"/>
      <protection locked="0"/>
    </xf>
    <xf numFmtId="1" fontId="5" fillId="6" borderId="19" xfId="0" applyNumberFormat="1" applyFont="1" applyFill="1" applyBorder="1" applyAlignment="1" applyProtection="1">
      <alignment horizontal="center"/>
      <protection locked="0"/>
    </xf>
    <xf numFmtId="0" fontId="5" fillId="6" borderId="29" xfId="0" applyFont="1" applyFill="1" applyBorder="1" applyAlignment="1" applyProtection="1">
      <alignment wrapText="1"/>
      <protection locked="0"/>
    </xf>
    <xf numFmtId="0" fontId="5" fillId="6" borderId="18" xfId="0" applyFont="1" applyFill="1" applyBorder="1" applyAlignment="1" applyProtection="1">
      <alignment horizontal="center" wrapText="1"/>
      <protection locked="0"/>
    </xf>
    <xf numFmtId="168" fontId="5" fillId="6" borderId="18" xfId="0" applyNumberFormat="1" applyFont="1" applyFill="1" applyBorder="1" applyProtection="1">
      <protection locked="0"/>
    </xf>
    <xf numFmtId="0" fontId="5" fillId="6" borderId="18" xfId="0" applyFont="1" applyFill="1" applyBorder="1" applyProtection="1">
      <protection locked="0"/>
    </xf>
    <xf numFmtId="0" fontId="5" fillId="6" borderId="18" xfId="0" applyFont="1" applyFill="1" applyBorder="1" applyAlignment="1" applyProtection="1">
      <alignment horizontal="center"/>
      <protection locked="0"/>
    </xf>
    <xf numFmtId="49" fontId="5" fillId="6" borderId="18" xfId="0" applyNumberFormat="1" applyFont="1" applyFill="1" applyBorder="1" applyAlignment="1" applyProtection="1">
      <alignment horizontal="center"/>
      <protection locked="0"/>
    </xf>
    <xf numFmtId="41" fontId="5" fillId="6" borderId="18" xfId="1" applyNumberFormat="1" applyFont="1" applyFill="1" applyBorder="1" applyAlignment="1" applyProtection="1">
      <protection locked="0"/>
    </xf>
    <xf numFmtId="41" fontId="5" fillId="6" borderId="17" xfId="1" applyNumberFormat="1" applyFont="1" applyFill="1" applyBorder="1" applyAlignment="1" applyProtection="1">
      <protection locked="0"/>
    </xf>
    <xf numFmtId="41" fontId="5" fillId="6" borderId="23" xfId="1" applyNumberFormat="1" applyFont="1" applyFill="1" applyBorder="1" applyAlignment="1" applyProtection="1">
      <protection locked="0"/>
    </xf>
    <xf numFmtId="41" fontId="5" fillId="6" borderId="4" xfId="1" applyNumberFormat="1" applyFont="1" applyFill="1" applyBorder="1" applyProtection="1"/>
    <xf numFmtId="164" fontId="5" fillId="6" borderId="4" xfId="1" applyFont="1" applyFill="1" applyBorder="1" applyProtection="1"/>
    <xf numFmtId="9" fontId="5" fillId="6" borderId="4" xfId="2" applyFont="1" applyFill="1" applyBorder="1" applyProtection="1"/>
    <xf numFmtId="0" fontId="5" fillId="0" borderId="20" xfId="0" applyFont="1" applyBorder="1" applyAlignment="1" applyProtection="1">
      <alignment horizontal="center"/>
      <protection locked="0"/>
    </xf>
    <xf numFmtId="0" fontId="5" fillId="0" borderId="13" xfId="0" applyFont="1" applyBorder="1" applyAlignment="1" applyProtection="1">
      <alignment horizontal="center"/>
      <protection locked="0"/>
    </xf>
    <xf numFmtId="0" fontId="5" fillId="0" borderId="13" xfId="0" applyFont="1" applyBorder="1" applyProtection="1">
      <protection locked="0"/>
    </xf>
    <xf numFmtId="49" fontId="5" fillId="0" borderId="13" xfId="0" applyNumberFormat="1" applyFont="1" applyBorder="1" applyProtection="1">
      <protection locked="0"/>
    </xf>
    <xf numFmtId="0" fontId="5" fillId="0" borderId="21" xfId="0" applyFont="1" applyBorder="1" applyProtection="1">
      <protection locked="0"/>
    </xf>
    <xf numFmtId="0" fontId="5" fillId="5" borderId="38" xfId="0" quotePrefix="1" applyFont="1" applyFill="1" applyBorder="1" applyAlignment="1">
      <alignment horizontal="center"/>
    </xf>
    <xf numFmtId="1" fontId="5" fillId="5" borderId="20" xfId="0" applyNumberFormat="1" applyFont="1" applyFill="1" applyBorder="1" applyAlignment="1" applyProtection="1">
      <alignment horizontal="center"/>
      <protection locked="0"/>
    </xf>
    <xf numFmtId="1" fontId="5" fillId="5" borderId="13" xfId="0" applyNumberFormat="1" applyFont="1" applyFill="1" applyBorder="1" applyAlignment="1" applyProtection="1">
      <alignment horizontal="center"/>
      <protection locked="0"/>
    </xf>
    <xf numFmtId="1" fontId="5" fillId="5" borderId="21" xfId="0" applyNumberFormat="1" applyFont="1" applyFill="1" applyBorder="1" applyAlignment="1" applyProtection="1">
      <alignment horizontal="center"/>
      <protection locked="0"/>
    </xf>
    <xf numFmtId="0" fontId="5" fillId="5" borderId="30" xfId="0" applyFont="1" applyFill="1" applyBorder="1" applyAlignment="1" applyProtection="1">
      <alignment wrapText="1"/>
      <protection locked="0"/>
    </xf>
    <xf numFmtId="0" fontId="5" fillId="5" borderId="13" xfId="0" applyFont="1" applyFill="1" applyBorder="1" applyAlignment="1" applyProtection="1">
      <alignment horizontal="center" wrapText="1"/>
      <protection locked="0"/>
    </xf>
    <xf numFmtId="168" fontId="5" fillId="5" borderId="13" xfId="0" applyNumberFormat="1" applyFont="1" applyFill="1" applyBorder="1" applyProtection="1">
      <protection locked="0"/>
    </xf>
    <xf numFmtId="0" fontId="5" fillId="5" borderId="13" xfId="0" applyFont="1" applyFill="1" applyBorder="1" applyProtection="1">
      <protection locked="0"/>
    </xf>
    <xf numFmtId="0" fontId="5" fillId="5" borderId="13" xfId="0" applyFont="1" applyFill="1" applyBorder="1" applyAlignment="1" applyProtection="1">
      <alignment horizontal="center"/>
      <protection locked="0"/>
    </xf>
    <xf numFmtId="49" fontId="5" fillId="5" borderId="13" xfId="0" applyNumberFormat="1" applyFont="1" applyFill="1" applyBorder="1" applyAlignment="1" applyProtection="1">
      <alignment horizontal="center"/>
      <protection locked="0"/>
    </xf>
    <xf numFmtId="41" fontId="5" fillId="5" borderId="13" xfId="1" applyNumberFormat="1" applyFont="1" applyFill="1" applyBorder="1" applyAlignment="1" applyProtection="1">
      <protection locked="0"/>
    </xf>
    <xf numFmtId="41" fontId="5" fillId="5" borderId="20" xfId="1" applyNumberFormat="1" applyFont="1" applyFill="1" applyBorder="1" applyAlignment="1" applyProtection="1">
      <protection locked="0"/>
    </xf>
    <xf numFmtId="41" fontId="5" fillId="5" borderId="22" xfId="1" applyNumberFormat="1" applyFont="1" applyFill="1" applyBorder="1" applyAlignment="1" applyProtection="1">
      <protection locked="0"/>
    </xf>
    <xf numFmtId="164" fontId="5" fillId="5" borderId="37" xfId="1" applyFont="1" applyFill="1" applyBorder="1" applyAlignment="1" applyProtection="1">
      <protection locked="0"/>
    </xf>
    <xf numFmtId="9" fontId="5" fillId="5" borderId="37" xfId="2" applyFont="1" applyFill="1" applyBorder="1" applyAlignment="1" applyProtection="1">
      <protection locked="0"/>
    </xf>
    <xf numFmtId="0" fontId="8" fillId="0" borderId="20"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8" fillId="0" borderId="13" xfId="0" applyFont="1" applyBorder="1" applyProtection="1">
      <protection locked="0"/>
    </xf>
    <xf numFmtId="49" fontId="8" fillId="0" borderId="13" xfId="0" applyNumberFormat="1" applyFont="1" applyBorder="1" applyProtection="1">
      <protection locked="0"/>
    </xf>
    <xf numFmtId="0" fontId="8" fillId="3" borderId="38" xfId="0" quotePrefix="1" applyFont="1" applyFill="1" applyBorder="1" applyAlignment="1">
      <alignment horizontal="center"/>
    </xf>
    <xf numFmtId="1" fontId="8" fillId="3" borderId="20" xfId="0" applyNumberFormat="1" applyFont="1" applyFill="1" applyBorder="1" applyAlignment="1" applyProtection="1">
      <alignment horizontal="center"/>
      <protection locked="0"/>
    </xf>
    <xf numFmtId="1" fontId="8" fillId="3" borderId="13" xfId="0" applyNumberFormat="1" applyFont="1" applyFill="1" applyBorder="1" applyAlignment="1" applyProtection="1">
      <alignment horizontal="center"/>
      <protection locked="0"/>
    </xf>
    <xf numFmtId="1" fontId="8" fillId="3" borderId="21" xfId="0" applyNumberFormat="1" applyFont="1" applyFill="1" applyBorder="1" applyAlignment="1" applyProtection="1">
      <alignment horizontal="center"/>
      <protection locked="0"/>
    </xf>
    <xf numFmtId="0" fontId="8" fillId="3" borderId="30" xfId="0" applyFont="1" applyFill="1" applyBorder="1" applyAlignment="1" applyProtection="1">
      <alignment wrapText="1"/>
      <protection locked="0"/>
    </xf>
    <xf numFmtId="0" fontId="8" fillId="3" borderId="13" xfId="0" applyFont="1" applyFill="1" applyBorder="1" applyAlignment="1" applyProtection="1">
      <alignment horizontal="center" wrapText="1"/>
      <protection locked="0"/>
    </xf>
    <xf numFmtId="168" fontId="8" fillId="3" borderId="13" xfId="0" applyNumberFormat="1" applyFont="1" applyFill="1" applyBorder="1" applyProtection="1">
      <protection locked="0"/>
    </xf>
    <xf numFmtId="0" fontId="8" fillId="3" borderId="13" xfId="0" applyFont="1" applyFill="1" applyBorder="1" applyProtection="1">
      <protection locked="0"/>
    </xf>
    <xf numFmtId="0" fontId="8" fillId="3" borderId="13" xfId="0" applyFont="1" applyFill="1" applyBorder="1" applyAlignment="1" applyProtection="1">
      <alignment horizontal="center"/>
      <protection locked="0"/>
    </xf>
    <xf numFmtId="49" fontId="8" fillId="3" borderId="13" xfId="0" applyNumberFormat="1" applyFont="1" applyFill="1" applyBorder="1" applyAlignment="1" applyProtection="1">
      <alignment horizontal="center"/>
      <protection locked="0"/>
    </xf>
    <xf numFmtId="41" fontId="8" fillId="3" borderId="13" xfId="1" applyNumberFormat="1" applyFont="1" applyFill="1" applyBorder="1" applyAlignment="1" applyProtection="1">
      <protection locked="0"/>
    </xf>
    <xf numFmtId="41" fontId="8" fillId="3" borderId="20" xfId="1" applyNumberFormat="1" applyFont="1" applyFill="1" applyBorder="1" applyAlignment="1" applyProtection="1">
      <protection locked="0"/>
    </xf>
    <xf numFmtId="41" fontId="8" fillId="3" borderId="22" xfId="1" applyNumberFormat="1" applyFont="1" applyFill="1" applyBorder="1" applyAlignment="1" applyProtection="1">
      <protection locked="0"/>
    </xf>
    <xf numFmtId="41" fontId="8" fillId="0" borderId="38" xfId="1" applyNumberFormat="1" applyFont="1" applyFill="1" applyBorder="1" applyProtection="1"/>
    <xf numFmtId="164" fontId="8" fillId="0" borderId="38" xfId="1" applyFont="1" applyFill="1" applyBorder="1" applyProtection="1"/>
    <xf numFmtId="9" fontId="8" fillId="0" borderId="38" xfId="2" applyFont="1" applyFill="1" applyBorder="1" applyProtection="1"/>
    <xf numFmtId="0" fontId="8" fillId="2" borderId="21" xfId="0" applyFont="1" applyFill="1" applyBorder="1" applyProtection="1">
      <protection locked="0"/>
    </xf>
    <xf numFmtId="41" fontId="5" fillId="6" borderId="37" xfId="1" applyNumberFormat="1" applyFont="1" applyFill="1" applyBorder="1" applyProtection="1"/>
    <xf numFmtId="164" fontId="5" fillId="6" borderId="37" xfId="1" applyFont="1" applyFill="1" applyBorder="1" applyProtection="1"/>
    <xf numFmtId="9" fontId="5" fillId="6" borderId="37" xfId="2" applyFont="1" applyFill="1" applyBorder="1" applyProtection="1"/>
    <xf numFmtId="164" fontId="5" fillId="5" borderId="38" xfId="1" applyFont="1" applyFill="1" applyBorder="1" applyAlignment="1" applyProtection="1">
      <protection locked="0"/>
    </xf>
    <xf numFmtId="9" fontId="5" fillId="5" borderId="38" xfId="2" applyFont="1" applyFill="1" applyBorder="1" applyAlignment="1" applyProtection="1">
      <protection locked="0"/>
    </xf>
    <xf numFmtId="17" fontId="17" fillId="0" borderId="0" xfId="0" applyNumberFormat="1" applyFont="1" applyAlignment="1">
      <alignment horizontal="left"/>
    </xf>
    <xf numFmtId="0" fontId="12" fillId="0" borderId="0" xfId="0" applyFont="1" applyAlignment="1">
      <alignment horizontal="center"/>
    </xf>
    <xf numFmtId="0" fontId="12" fillId="0" borderId="0" xfId="0" applyFont="1" applyAlignment="1">
      <alignment horizontal="right"/>
    </xf>
    <xf numFmtId="0" fontId="12" fillId="0" borderId="0" xfId="0" applyFont="1" applyAlignment="1" applyProtection="1">
      <alignment horizontal="left"/>
      <protection locked="0"/>
    </xf>
    <xf numFmtId="0" fontId="14" fillId="0" borderId="0" xfId="0" applyFont="1"/>
    <xf numFmtId="0" fontId="14" fillId="0" borderId="8" xfId="0" applyFont="1" applyBorder="1"/>
    <xf numFmtId="0" fontId="15" fillId="0" borderId="0" xfId="0" applyFont="1" applyAlignment="1">
      <alignment horizontal="center"/>
    </xf>
    <xf numFmtId="166" fontId="14" fillId="0" borderId="0" xfId="1" applyNumberFormat="1" applyFont="1" applyFill="1" applyBorder="1" applyProtection="1"/>
    <xf numFmtId="164" fontId="12" fillId="0" borderId="0" xfId="1" quotePrefix="1" applyFont="1" applyFill="1" applyBorder="1" applyAlignment="1" applyProtection="1">
      <alignment horizontal="center"/>
      <protection locked="0"/>
    </xf>
    <xf numFmtId="0" fontId="14" fillId="0" borderId="0" xfId="0" applyFont="1" applyAlignment="1">
      <alignment horizontal="right"/>
    </xf>
    <xf numFmtId="164" fontId="14" fillId="0" borderId="0" xfId="1" applyFont="1"/>
    <xf numFmtId="0" fontId="14" fillId="0" borderId="0" xfId="0" applyFont="1" applyAlignment="1">
      <alignment horizontal="center"/>
    </xf>
    <xf numFmtId="166" fontId="14" fillId="0" borderId="0" xfId="1" applyNumberFormat="1" applyFont="1" applyProtection="1"/>
    <xf numFmtId="49" fontId="12" fillId="5" borderId="24" xfId="0" applyNumberFormat="1" applyFont="1" applyFill="1" applyBorder="1" applyAlignment="1">
      <alignment horizontal="center" vertical="center" wrapText="1"/>
    </xf>
    <xf numFmtId="49" fontId="12" fillId="5" borderId="25" xfId="0" applyNumberFormat="1" applyFont="1" applyFill="1" applyBorder="1" applyAlignment="1">
      <alignment horizontal="center" vertical="center" wrapText="1"/>
    </xf>
    <xf numFmtId="49" fontId="12" fillId="5" borderId="26" xfId="0" applyNumberFormat="1" applyFont="1" applyFill="1" applyBorder="1" applyAlignment="1">
      <alignment horizontal="center" vertical="center" wrapText="1"/>
    </xf>
    <xf numFmtId="49" fontId="12" fillId="7" borderId="4" xfId="0" applyNumberFormat="1" applyFont="1" applyFill="1" applyBorder="1" applyAlignment="1">
      <alignment horizontal="center" vertical="center" wrapText="1"/>
    </xf>
    <xf numFmtId="49" fontId="12" fillId="7" borderId="28" xfId="0" applyNumberFormat="1" applyFont="1" applyFill="1" applyBorder="1" applyAlignment="1">
      <alignment horizontal="center" textRotation="90" wrapText="1"/>
    </xf>
    <xf numFmtId="49" fontId="12" fillId="7" borderId="25" xfId="0" applyNumberFormat="1" applyFont="1" applyFill="1" applyBorder="1" applyAlignment="1">
      <alignment horizontal="center" textRotation="90" wrapText="1"/>
    </xf>
    <xf numFmtId="49" fontId="12" fillId="7" borderId="26" xfId="0" applyNumberFormat="1" applyFont="1" applyFill="1" applyBorder="1" applyAlignment="1">
      <alignment horizontal="center" textRotation="90" wrapText="1"/>
    </xf>
    <xf numFmtId="49" fontId="12" fillId="7" borderId="24" xfId="0" applyNumberFormat="1" applyFont="1" applyFill="1" applyBorder="1" applyAlignment="1">
      <alignment horizontal="center" vertical="center"/>
    </xf>
    <xf numFmtId="49" fontId="12" fillId="7" borderId="25" xfId="0" applyNumberFormat="1" applyFont="1" applyFill="1" applyBorder="1" applyAlignment="1">
      <alignment horizontal="center" vertical="center" wrapText="1"/>
    </xf>
    <xf numFmtId="49" fontId="12" fillId="7" borderId="25" xfId="0" applyNumberFormat="1" applyFont="1" applyFill="1" applyBorder="1" applyAlignment="1">
      <alignment horizontal="center" vertical="center" wrapText="1" shrinkToFit="1"/>
    </xf>
    <xf numFmtId="49" fontId="12" fillId="7" borderId="25" xfId="0" applyNumberFormat="1" applyFont="1" applyFill="1" applyBorder="1" applyAlignment="1" applyProtection="1">
      <alignment horizontal="center" vertical="center" wrapText="1"/>
      <protection locked="0"/>
    </xf>
    <xf numFmtId="164" fontId="12" fillId="7" borderId="28" xfId="1" applyFont="1" applyFill="1" applyBorder="1" applyAlignment="1" applyProtection="1">
      <alignment horizontal="center" vertical="center"/>
    </xf>
    <xf numFmtId="164" fontId="12" fillId="7" borderId="25" xfId="1" applyFont="1" applyFill="1" applyBorder="1" applyAlignment="1" applyProtection="1">
      <alignment horizontal="center" vertical="center"/>
    </xf>
    <xf numFmtId="164" fontId="12" fillId="7" borderId="27" xfId="1" applyFont="1" applyFill="1" applyBorder="1" applyAlignment="1" applyProtection="1">
      <alignment horizontal="center" vertical="center"/>
    </xf>
    <xf numFmtId="166" fontId="12" fillId="7" borderId="2" xfId="1" applyNumberFormat="1" applyFont="1" applyFill="1" applyBorder="1" applyAlignment="1" applyProtection="1">
      <alignment horizontal="center" vertical="center" wrapText="1"/>
    </xf>
    <xf numFmtId="167" fontId="12" fillId="7" borderId="28" xfId="1" applyNumberFormat="1" applyFont="1" applyFill="1" applyBorder="1" applyAlignment="1" applyProtection="1">
      <alignment horizontal="center" vertical="center"/>
    </xf>
    <xf numFmtId="167" fontId="12" fillId="7" borderId="25" xfId="1" applyNumberFormat="1" applyFont="1" applyFill="1" applyBorder="1" applyAlignment="1" applyProtection="1">
      <alignment horizontal="center" vertical="center"/>
    </xf>
    <xf numFmtId="167" fontId="12" fillId="7" borderId="26" xfId="1" applyNumberFormat="1" applyFont="1" applyFill="1" applyBorder="1" applyAlignment="1" applyProtection="1">
      <alignment horizontal="center" vertical="center"/>
    </xf>
    <xf numFmtId="167" fontId="12" fillId="7" borderId="4" xfId="1" applyNumberFormat="1" applyFont="1" applyFill="1" applyBorder="1" applyAlignment="1" applyProtection="1">
      <alignment horizontal="right" vertical="center"/>
    </xf>
    <xf numFmtId="164" fontId="12" fillId="7" borderId="4" xfId="1" applyFont="1" applyFill="1" applyBorder="1" applyAlignment="1" applyProtection="1">
      <alignment horizontal="center" vertical="center"/>
    </xf>
    <xf numFmtId="0" fontId="12" fillId="0" borderId="0" xfId="0" applyFont="1"/>
    <xf numFmtId="0" fontId="14" fillId="0" borderId="39" xfId="0" applyFont="1" applyBorder="1"/>
    <xf numFmtId="164" fontId="12" fillId="0" borderId="24" xfId="1" applyFont="1" applyBorder="1"/>
    <xf numFmtId="164" fontId="12" fillId="0" borderId="25" xfId="1" applyFont="1" applyBorder="1"/>
    <xf numFmtId="164" fontId="12" fillId="0" borderId="28" xfId="1" applyFont="1" applyBorder="1"/>
    <xf numFmtId="164" fontId="12" fillId="0" borderId="2" xfId="1" applyFont="1" applyBorder="1"/>
    <xf numFmtId="164" fontId="12" fillId="0" borderId="4" xfId="1" applyFont="1" applyBorder="1"/>
    <xf numFmtId="164" fontId="12" fillId="0" borderId="4" xfId="1" applyFont="1" applyBorder="1" applyAlignment="1">
      <alignment horizontal="right"/>
    </xf>
    <xf numFmtId="0" fontId="18" fillId="0" borderId="0" xfId="0" applyFont="1"/>
    <xf numFmtId="164" fontId="0" fillId="0" borderId="42" xfId="1" applyFont="1" applyFill="1" applyBorder="1" applyAlignment="1"/>
    <xf numFmtId="164" fontId="0" fillId="0" borderId="43" xfId="1" applyFont="1" applyFill="1" applyBorder="1" applyAlignment="1"/>
    <xf numFmtId="0" fontId="3" fillId="0" borderId="0" xfId="0" applyFont="1"/>
    <xf numFmtId="0" fontId="5" fillId="5" borderId="0" xfId="0" applyFont="1" applyFill="1"/>
    <xf numFmtId="164" fontId="5" fillId="5" borderId="0" xfId="1" applyFont="1" applyFill="1"/>
    <xf numFmtId="14" fontId="5" fillId="5" borderId="0" xfId="0" applyNumberFormat="1" applyFont="1" applyFill="1"/>
    <xf numFmtId="14" fontId="0" fillId="0" borderId="0" xfId="0" applyNumberFormat="1"/>
    <xf numFmtId="0" fontId="0" fillId="0" borderId="42" xfId="0" applyBorder="1"/>
    <xf numFmtId="14" fontId="0" fillId="0" borderId="42" xfId="0" applyNumberFormat="1" applyBorder="1"/>
    <xf numFmtId="0" fontId="0" fillId="0" borderId="43" xfId="0" applyBorder="1"/>
    <xf numFmtId="14" fontId="0" fillId="0" borderId="43" xfId="0" applyNumberFormat="1" applyBorder="1"/>
    <xf numFmtId="0" fontId="3" fillId="5" borderId="0" xfId="0" applyFont="1" applyFill="1"/>
    <xf numFmtId="164" fontId="1" fillId="0" borderId="0" xfId="0" applyNumberFormat="1" applyFont="1"/>
    <xf numFmtId="0" fontId="5" fillId="5" borderId="0" xfId="1" applyNumberFormat="1" applyFont="1" applyFill="1" applyAlignment="1">
      <alignment horizontal="right"/>
    </xf>
    <xf numFmtId="0" fontId="0" fillId="0" borderId="0" xfId="1" applyNumberFormat="1" applyFont="1" applyAlignment="1">
      <alignment horizontal="right"/>
    </xf>
    <xf numFmtId="0" fontId="0" fillId="0" borderId="42" xfId="1" applyNumberFormat="1" applyFont="1" applyFill="1" applyBorder="1" applyAlignment="1">
      <alignment horizontal="right"/>
    </xf>
    <xf numFmtId="0" fontId="0" fillId="0" borderId="43" xfId="1" applyNumberFormat="1" applyFont="1" applyFill="1" applyBorder="1" applyAlignment="1">
      <alignment horizontal="right"/>
    </xf>
    <xf numFmtId="169" fontId="0" fillId="0" borderId="42" xfId="0" applyNumberFormat="1" applyBorder="1"/>
    <xf numFmtId="164" fontId="0" fillId="0" borderId="0" xfId="1" applyFont="1" applyFill="1"/>
    <xf numFmtId="0" fontId="0" fillId="0" borderId="0" xfId="1" applyNumberFormat="1" applyFont="1" applyFill="1" applyAlignment="1">
      <alignment horizontal="right"/>
    </xf>
    <xf numFmtId="0" fontId="18" fillId="4" borderId="42" xfId="0" applyFont="1" applyFill="1" applyBorder="1"/>
    <xf numFmtId="169" fontId="18" fillId="4" borderId="42" xfId="0" applyNumberFormat="1" applyFont="1" applyFill="1" applyBorder="1"/>
    <xf numFmtId="14" fontId="18" fillId="4" borderId="42" xfId="0" applyNumberFormat="1" applyFont="1" applyFill="1" applyBorder="1"/>
    <xf numFmtId="0" fontId="18" fillId="4" borderId="0" xfId="0" applyFont="1" applyFill="1"/>
    <xf numFmtId="0" fontId="0" fillId="8" borderId="0" xfId="0" applyFill="1"/>
    <xf numFmtId="164" fontId="0" fillId="8" borderId="0" xfId="1" applyFont="1" applyFill="1"/>
    <xf numFmtId="14" fontId="0" fillId="8" borderId="0" xfId="0" applyNumberFormat="1" applyFill="1"/>
    <xf numFmtId="0" fontId="0" fillId="0" borderId="13" xfId="0" applyBorder="1"/>
    <xf numFmtId="164" fontId="2" fillId="0" borderId="13" xfId="0" applyNumberFormat="1" applyFont="1" applyBorder="1"/>
    <xf numFmtId="0" fontId="8" fillId="0" borderId="21" xfId="0" applyFont="1" applyBorder="1" applyProtection="1">
      <protection locked="0"/>
    </xf>
    <xf numFmtId="0" fontId="8" fillId="0" borderId="38" xfId="0" quotePrefix="1" applyFont="1" applyBorder="1" applyAlignment="1">
      <alignment horizontal="center"/>
    </xf>
    <xf numFmtId="1" fontId="8" fillId="0" borderId="20" xfId="0" applyNumberFormat="1" applyFont="1" applyBorder="1" applyAlignment="1" applyProtection="1">
      <alignment horizontal="center"/>
      <protection locked="0"/>
    </xf>
    <xf numFmtId="1" fontId="8" fillId="0" borderId="13" xfId="0" applyNumberFormat="1" applyFont="1" applyBorder="1" applyAlignment="1" applyProtection="1">
      <alignment horizontal="center"/>
      <protection locked="0"/>
    </xf>
    <xf numFmtId="1" fontId="8" fillId="0" borderId="21" xfId="0" applyNumberFormat="1" applyFont="1" applyBorder="1" applyAlignment="1" applyProtection="1">
      <alignment horizontal="center"/>
      <protection locked="0"/>
    </xf>
    <xf numFmtId="0" fontId="8" fillId="0" borderId="30" xfId="0" applyFont="1" applyBorder="1" applyAlignment="1" applyProtection="1">
      <alignment wrapText="1"/>
      <protection locked="0"/>
    </xf>
    <xf numFmtId="0" fontId="8" fillId="0" borderId="13" xfId="0" applyFont="1" applyBorder="1" applyAlignment="1" applyProtection="1">
      <alignment horizontal="center" wrapText="1"/>
      <protection locked="0"/>
    </xf>
    <xf numFmtId="168" fontId="8" fillId="0" borderId="13" xfId="0" applyNumberFormat="1" applyFont="1" applyBorder="1" applyProtection="1">
      <protection locked="0"/>
    </xf>
    <xf numFmtId="49" fontId="8" fillId="0" borderId="13" xfId="0" applyNumberFormat="1" applyFont="1" applyBorder="1" applyAlignment="1" applyProtection="1">
      <alignment horizontal="center"/>
      <protection locked="0"/>
    </xf>
    <xf numFmtId="41" fontId="8" fillId="0" borderId="13" xfId="1" applyNumberFormat="1" applyFont="1" applyFill="1" applyBorder="1" applyAlignment="1" applyProtection="1">
      <protection locked="0"/>
    </xf>
    <xf numFmtId="41" fontId="8" fillId="0" borderId="20" xfId="1" applyNumberFormat="1" applyFont="1" applyFill="1" applyBorder="1" applyAlignment="1" applyProtection="1">
      <protection locked="0"/>
    </xf>
    <xf numFmtId="41" fontId="8" fillId="0" borderId="22" xfId="1" applyNumberFormat="1" applyFont="1" applyFill="1" applyBorder="1" applyAlignment="1" applyProtection="1">
      <protection locked="0"/>
    </xf>
    <xf numFmtId="41" fontId="8" fillId="0" borderId="21" xfId="1" applyNumberFormat="1" applyFont="1" applyFill="1" applyBorder="1" applyAlignment="1" applyProtection="1">
      <protection locked="0"/>
    </xf>
    <xf numFmtId="164" fontId="8" fillId="0" borderId="38" xfId="1" applyFont="1" applyFill="1" applyBorder="1" applyAlignment="1" applyProtection="1">
      <protection locked="0"/>
    </xf>
    <xf numFmtId="9" fontId="8" fillId="0" borderId="38" xfId="2" applyFont="1" applyFill="1" applyBorder="1" applyAlignment="1" applyProtection="1">
      <protection locked="0"/>
    </xf>
    <xf numFmtId="0" fontId="8" fillId="0" borderId="31" xfId="0" applyFont="1" applyBorder="1" applyAlignment="1" applyProtection="1">
      <alignment wrapText="1"/>
      <protection locked="0"/>
    </xf>
    <xf numFmtId="0" fontId="8" fillId="0" borderId="15" xfId="0" applyFont="1" applyBorder="1" applyAlignment="1" applyProtection="1">
      <alignment horizontal="center" wrapText="1"/>
      <protection locked="0"/>
    </xf>
    <xf numFmtId="168" fontId="8" fillId="0" borderId="15" xfId="0" applyNumberFormat="1" applyFont="1" applyBorder="1" applyProtection="1">
      <protection locked="0"/>
    </xf>
    <xf numFmtId="0" fontId="8" fillId="0" borderId="15" xfId="0" applyFont="1" applyBorder="1" applyProtection="1">
      <protection locked="0"/>
    </xf>
    <xf numFmtId="0" fontId="8" fillId="0" borderId="15" xfId="0" applyFont="1" applyBorder="1" applyAlignment="1" applyProtection="1">
      <alignment horizontal="center"/>
      <protection locked="0"/>
    </xf>
    <xf numFmtId="49" fontId="8" fillId="0" borderId="15" xfId="0" applyNumberFormat="1" applyFont="1" applyBorder="1" applyAlignment="1" applyProtection="1">
      <alignment horizontal="center"/>
      <protection locked="0"/>
    </xf>
    <xf numFmtId="41" fontId="8" fillId="0" borderId="16" xfId="1" applyNumberFormat="1" applyFont="1" applyFill="1" applyBorder="1" applyAlignment="1" applyProtection="1">
      <protection locked="0"/>
    </xf>
    <xf numFmtId="41" fontId="8" fillId="0" borderId="15" xfId="1" applyNumberFormat="1" applyFont="1" applyFill="1" applyBorder="1" applyAlignment="1" applyProtection="1">
      <protection locked="0"/>
    </xf>
    <xf numFmtId="41" fontId="8" fillId="0" borderId="32" xfId="1" applyNumberFormat="1" applyFont="1" applyFill="1" applyBorder="1" applyAlignment="1" applyProtection="1">
      <protection locked="0"/>
    </xf>
    <xf numFmtId="170" fontId="5" fillId="5" borderId="0" xfId="0" applyNumberFormat="1" applyFont="1" applyFill="1" applyAlignment="1">
      <alignment horizontal="left"/>
    </xf>
    <xf numFmtId="170" fontId="0" fillId="0" borderId="0" xfId="0" applyNumberFormat="1" applyAlignment="1">
      <alignment horizontal="left"/>
    </xf>
    <xf numFmtId="170" fontId="0" fillId="0" borderId="42" xfId="0" applyNumberFormat="1" applyBorder="1" applyAlignment="1">
      <alignment horizontal="left"/>
    </xf>
    <xf numFmtId="170" fontId="0" fillId="0" borderId="43" xfId="0" applyNumberFormat="1" applyBorder="1" applyAlignment="1">
      <alignment horizontal="left"/>
    </xf>
    <xf numFmtId="170" fontId="0" fillId="8" borderId="0" xfId="0" applyNumberFormat="1" applyFill="1" applyAlignment="1">
      <alignment horizontal="left"/>
    </xf>
    <xf numFmtId="170" fontId="18" fillId="4" borderId="42" xfId="0" applyNumberFormat="1" applyFont="1" applyFill="1" applyBorder="1" applyAlignment="1">
      <alignment horizontal="left"/>
    </xf>
    <xf numFmtId="164" fontId="2" fillId="0" borderId="0" xfId="1" applyFont="1" applyFill="1"/>
    <xf numFmtId="164" fontId="12" fillId="7" borderId="4" xfId="1" applyFont="1" applyFill="1" applyBorder="1" applyAlignment="1" applyProtection="1">
      <alignment horizontal="center" vertical="center" wrapText="1"/>
    </xf>
    <xf numFmtId="164" fontId="21" fillId="6" borderId="37" xfId="1" applyFont="1" applyFill="1" applyBorder="1" applyAlignment="1" applyProtection="1">
      <protection locked="0"/>
    </xf>
    <xf numFmtId="17" fontId="12" fillId="7" borderId="4" xfId="1" applyNumberFormat="1" applyFont="1" applyFill="1" applyBorder="1" applyAlignment="1" applyProtection="1">
      <alignment horizontal="center" vertical="center" wrapText="1"/>
    </xf>
    <xf numFmtId="0" fontId="22" fillId="0" borderId="0" xfId="0" applyFont="1"/>
    <xf numFmtId="164" fontId="3" fillId="7" borderId="4" xfId="1" applyFont="1" applyFill="1" applyBorder="1" applyAlignment="1" applyProtection="1">
      <alignment horizontal="center" vertical="center" wrapText="1"/>
    </xf>
    <xf numFmtId="164" fontId="5" fillId="6" borderId="37" xfId="1" applyFont="1" applyFill="1" applyBorder="1" applyAlignment="1" applyProtection="1">
      <protection locked="0"/>
    </xf>
    <xf numFmtId="164" fontId="3" fillId="6" borderId="37" xfId="1" applyFont="1" applyFill="1" applyBorder="1" applyAlignment="1" applyProtection="1">
      <protection locked="0"/>
    </xf>
    <xf numFmtId="164" fontId="19" fillId="0" borderId="38" xfId="1" applyFont="1" applyFill="1" applyBorder="1" applyAlignment="1" applyProtection="1">
      <protection locked="0"/>
    </xf>
    <xf numFmtId="164" fontId="3" fillId="5" borderId="38" xfId="1" applyFont="1" applyFill="1" applyBorder="1" applyAlignment="1" applyProtection="1">
      <protection locked="0"/>
    </xf>
    <xf numFmtId="164" fontId="19" fillId="8" borderId="38" xfId="1" applyFont="1" applyFill="1" applyBorder="1" applyAlignment="1" applyProtection="1">
      <protection locked="0"/>
    </xf>
    <xf numFmtId="164" fontId="5" fillId="0" borderId="4" xfId="1" applyFont="1" applyBorder="1"/>
    <xf numFmtId="164" fontId="23" fillId="0" borderId="38" xfId="1" applyFont="1" applyFill="1" applyBorder="1" applyAlignment="1" applyProtection="1">
      <protection locked="0"/>
    </xf>
    <xf numFmtId="164" fontId="23" fillId="8" borderId="38" xfId="1" applyFont="1" applyFill="1" applyBorder="1" applyAlignment="1" applyProtection="1">
      <protection locked="0"/>
    </xf>
    <xf numFmtId="164" fontId="24" fillId="5" borderId="38" xfId="1" applyFont="1" applyFill="1" applyBorder="1" applyAlignment="1" applyProtection="1">
      <protection locked="0"/>
    </xf>
    <xf numFmtId="164" fontId="7" fillId="0" borderId="4" xfId="1" applyFont="1" applyBorder="1"/>
    <xf numFmtId="164" fontId="13" fillId="0" borderId="0" xfId="0" applyNumberFormat="1" applyFont="1"/>
    <xf numFmtId="164" fontId="14" fillId="8" borderId="38" xfId="1" applyFont="1" applyFill="1" applyBorder="1" applyAlignment="1" applyProtection="1">
      <protection locked="0"/>
    </xf>
    <xf numFmtId="41" fontId="5" fillId="6" borderId="44" xfId="1" applyNumberFormat="1" applyFont="1" applyFill="1" applyBorder="1" applyProtection="1"/>
    <xf numFmtId="164" fontId="8" fillId="8" borderId="38" xfId="1" applyFont="1" applyFill="1" applyBorder="1" applyProtection="1"/>
    <xf numFmtId="166" fontId="12" fillId="9" borderId="36" xfId="1" applyNumberFormat="1" applyFont="1" applyFill="1" applyBorder="1" applyAlignment="1" applyProtection="1">
      <alignment horizontal="center" vertical="center" wrapText="1"/>
    </xf>
    <xf numFmtId="41" fontId="5" fillId="9" borderId="44" xfId="1" applyNumberFormat="1" applyFont="1" applyFill="1" applyBorder="1" applyProtection="1"/>
    <xf numFmtId="164" fontId="5" fillId="9" borderId="38" xfId="1" applyFont="1" applyFill="1" applyBorder="1" applyAlignment="1" applyProtection="1">
      <protection locked="0"/>
    </xf>
    <xf numFmtId="164" fontId="8" fillId="9" borderId="38" xfId="1" applyFont="1" applyFill="1" applyBorder="1" applyProtection="1"/>
    <xf numFmtId="164" fontId="8" fillId="9" borderId="37" xfId="1" applyFont="1" applyFill="1" applyBorder="1" applyProtection="1"/>
    <xf numFmtId="164" fontId="8" fillId="9" borderId="44" xfId="1" applyFont="1" applyFill="1" applyBorder="1" applyProtection="1"/>
    <xf numFmtId="164" fontId="5" fillId="6" borderId="4" xfId="1" applyFont="1" applyFill="1" applyBorder="1" applyAlignment="1" applyProtection="1">
      <protection locked="0"/>
    </xf>
    <xf numFmtId="164" fontId="2" fillId="8" borderId="13" xfId="0" applyNumberFormat="1" applyFont="1" applyFill="1" applyBorder="1"/>
    <xf numFmtId="164" fontId="19" fillId="0" borderId="38" xfId="1" applyFont="1" applyFill="1" applyBorder="1" applyProtection="1"/>
    <xf numFmtId="164" fontId="16" fillId="0" borderId="0" xfId="0" applyNumberFormat="1" applyFont="1"/>
    <xf numFmtId="0" fontId="5" fillId="0" borderId="38" xfId="0" quotePrefix="1" applyFont="1" applyBorder="1" applyAlignment="1">
      <alignment horizontal="center"/>
    </xf>
    <xf numFmtId="164" fontId="5" fillId="0" borderId="38" xfId="1" applyFont="1" applyFill="1" applyBorder="1" applyProtection="1"/>
    <xf numFmtId="164" fontId="5" fillId="0" borderId="38" xfId="1" applyFont="1" applyFill="1" applyBorder="1" applyAlignment="1" applyProtection="1">
      <protection locked="0"/>
    </xf>
    <xf numFmtId="164" fontId="12" fillId="0" borderId="38" xfId="1" applyFont="1" applyFill="1" applyBorder="1" applyAlignment="1" applyProtection="1">
      <protection locked="0"/>
    </xf>
    <xf numFmtId="0" fontId="5" fillId="10" borderId="38" xfId="0" quotePrefix="1" applyFont="1" applyFill="1" applyBorder="1" applyAlignment="1">
      <alignment horizontal="center"/>
    </xf>
    <xf numFmtId="164" fontId="5" fillId="10" borderId="38" xfId="1" applyFont="1" applyFill="1" applyBorder="1" applyProtection="1"/>
    <xf numFmtId="164" fontId="5" fillId="10" borderId="38" xfId="1" applyFont="1" applyFill="1" applyBorder="1" applyAlignment="1" applyProtection="1">
      <protection locked="0"/>
    </xf>
    <xf numFmtId="164" fontId="3" fillId="10" borderId="38" xfId="1" applyFont="1" applyFill="1" applyBorder="1" applyAlignment="1" applyProtection="1">
      <protection locked="0"/>
    </xf>
    <xf numFmtId="164" fontId="12" fillId="10" borderId="38" xfId="1" applyFont="1" applyFill="1" applyBorder="1" applyAlignment="1" applyProtection="1">
      <protection locked="0"/>
    </xf>
    <xf numFmtId="164" fontId="24" fillId="10" borderId="38" xfId="1" applyFont="1" applyFill="1" applyBorder="1" applyAlignment="1" applyProtection="1">
      <protection locked="0"/>
    </xf>
    <xf numFmtId="1" fontId="5" fillId="10" borderId="20" xfId="0" applyNumberFormat="1" applyFont="1" applyFill="1" applyBorder="1" applyAlignment="1" applyProtection="1">
      <alignment horizontal="center"/>
      <protection locked="0"/>
    </xf>
    <xf numFmtId="1" fontId="5" fillId="10" borderId="13" xfId="0" applyNumberFormat="1" applyFont="1" applyFill="1" applyBorder="1" applyAlignment="1" applyProtection="1">
      <alignment horizontal="center"/>
      <protection locked="0"/>
    </xf>
    <xf numFmtId="1" fontId="5" fillId="10" borderId="21" xfId="0" applyNumberFormat="1" applyFont="1" applyFill="1" applyBorder="1" applyAlignment="1" applyProtection="1">
      <alignment horizontal="center"/>
      <protection locked="0"/>
    </xf>
    <xf numFmtId="0" fontId="5" fillId="10" borderId="30" xfId="0" applyFont="1" applyFill="1" applyBorder="1" applyAlignment="1" applyProtection="1">
      <alignment wrapText="1"/>
      <protection locked="0"/>
    </xf>
    <xf numFmtId="0" fontId="5" fillId="10" borderId="13" xfId="0" applyFont="1" applyFill="1" applyBorder="1" applyAlignment="1" applyProtection="1">
      <alignment horizontal="center" wrapText="1"/>
      <protection locked="0"/>
    </xf>
    <xf numFmtId="168" fontId="5" fillId="10" borderId="13" xfId="0" applyNumberFormat="1" applyFont="1" applyFill="1" applyBorder="1" applyProtection="1">
      <protection locked="0"/>
    </xf>
    <xf numFmtId="0" fontId="5" fillId="10" borderId="13" xfId="0" applyFont="1" applyFill="1" applyBorder="1" applyProtection="1">
      <protection locked="0"/>
    </xf>
    <xf numFmtId="0" fontId="5" fillId="10" borderId="13" xfId="0" applyFont="1" applyFill="1" applyBorder="1" applyAlignment="1" applyProtection="1">
      <alignment horizontal="center"/>
      <protection locked="0"/>
    </xf>
    <xf numFmtId="49" fontId="5" fillId="10" borderId="13" xfId="0" applyNumberFormat="1" applyFont="1" applyFill="1" applyBorder="1" applyAlignment="1" applyProtection="1">
      <alignment horizontal="center"/>
      <protection locked="0"/>
    </xf>
    <xf numFmtId="41" fontId="5" fillId="10" borderId="21" xfId="1" applyNumberFormat="1" applyFont="1" applyFill="1" applyBorder="1" applyAlignment="1" applyProtection="1">
      <protection locked="0"/>
    </xf>
    <xf numFmtId="41" fontId="5" fillId="10" borderId="13" xfId="1" applyNumberFormat="1" applyFont="1" applyFill="1" applyBorder="1" applyAlignment="1" applyProtection="1">
      <protection locked="0"/>
    </xf>
    <xf numFmtId="41" fontId="5" fillId="10" borderId="22" xfId="1" applyNumberFormat="1" applyFont="1" applyFill="1" applyBorder="1" applyAlignment="1" applyProtection="1">
      <protection locked="0"/>
    </xf>
    <xf numFmtId="0" fontId="13" fillId="10" borderId="0" xfId="0" applyFont="1" applyFill="1"/>
    <xf numFmtId="9" fontId="5" fillId="10" borderId="38" xfId="2" applyFont="1" applyFill="1" applyBorder="1" applyAlignment="1" applyProtection="1">
      <protection locked="0"/>
    </xf>
    <xf numFmtId="41" fontId="5" fillId="10" borderId="38" xfId="1" applyNumberFormat="1" applyFont="1" applyFill="1" applyBorder="1" applyProtection="1"/>
    <xf numFmtId="9" fontId="5" fillId="10" borderId="38" xfId="2" applyFont="1" applyFill="1" applyBorder="1" applyProtection="1"/>
    <xf numFmtId="0" fontId="5" fillId="10" borderId="31" xfId="0" applyFont="1" applyFill="1" applyBorder="1" applyAlignment="1" applyProtection="1">
      <alignment wrapText="1"/>
      <protection locked="0"/>
    </xf>
    <xf numFmtId="0" fontId="5" fillId="10" borderId="15" xfId="0" applyFont="1" applyFill="1" applyBorder="1" applyAlignment="1" applyProtection="1">
      <alignment horizontal="center" wrapText="1"/>
      <protection locked="0"/>
    </xf>
    <xf numFmtId="168" fontId="5" fillId="10" borderId="15" xfId="0" applyNumberFormat="1" applyFont="1" applyFill="1" applyBorder="1" applyProtection="1">
      <protection locked="0"/>
    </xf>
    <xf numFmtId="0" fontId="5" fillId="10" borderId="15" xfId="0" applyFont="1" applyFill="1" applyBorder="1" applyProtection="1">
      <protection locked="0"/>
    </xf>
    <xf numFmtId="0" fontId="5" fillId="10" borderId="15" xfId="0" applyFont="1" applyFill="1" applyBorder="1" applyAlignment="1" applyProtection="1">
      <alignment horizontal="center"/>
      <protection locked="0"/>
    </xf>
    <xf numFmtId="49" fontId="5" fillId="10" borderId="15" xfId="0" applyNumberFormat="1" applyFont="1" applyFill="1" applyBorder="1" applyAlignment="1" applyProtection="1">
      <alignment horizontal="center"/>
      <protection locked="0"/>
    </xf>
    <xf numFmtId="41" fontId="5" fillId="10" borderId="16" xfId="1" applyNumberFormat="1" applyFont="1" applyFill="1" applyBorder="1" applyAlignment="1" applyProtection="1">
      <protection locked="0"/>
    </xf>
    <xf numFmtId="41" fontId="5" fillId="10" borderId="15" xfId="1" applyNumberFormat="1" applyFont="1" applyFill="1" applyBorder="1" applyAlignment="1" applyProtection="1">
      <protection locked="0"/>
    </xf>
    <xf numFmtId="41" fontId="5" fillId="10" borderId="32" xfId="1" applyNumberFormat="1" applyFont="1" applyFill="1" applyBorder="1" applyAlignment="1" applyProtection="1">
      <protection locked="0"/>
    </xf>
    <xf numFmtId="1" fontId="5" fillId="0" borderId="20" xfId="0" applyNumberFormat="1" applyFont="1" applyBorder="1" applyAlignment="1" applyProtection="1">
      <alignment horizontal="center"/>
      <protection locked="0"/>
    </xf>
    <xf numFmtId="9" fontId="5" fillId="0" borderId="38" xfId="2" applyFont="1" applyFill="1" applyBorder="1" applyAlignment="1" applyProtection="1">
      <protection locked="0"/>
    </xf>
    <xf numFmtId="0" fontId="0" fillId="0" borderId="0" xfId="0" pivotButton="1"/>
    <xf numFmtId="0" fontId="0" fillId="0" borderId="0" xfId="0" applyAlignment="1">
      <alignment horizontal="left"/>
    </xf>
    <xf numFmtId="169" fontId="0" fillId="0" borderId="43" xfId="0" applyNumberFormat="1" applyBorder="1"/>
    <xf numFmtId="171" fontId="0" fillId="0" borderId="42" xfId="0" applyNumberFormat="1" applyBorder="1"/>
    <xf numFmtId="171" fontId="0" fillId="0" borderId="43" xfId="0" applyNumberFormat="1" applyBorder="1"/>
    <xf numFmtId="0" fontId="0" fillId="0" borderId="0" xfId="0" applyAlignment="1">
      <alignment wrapText="1"/>
    </xf>
    <xf numFmtId="164" fontId="5" fillId="7" borderId="48" xfId="1" applyFont="1" applyFill="1" applyBorder="1" applyAlignment="1" applyProtection="1">
      <alignment horizontal="center" vertical="center"/>
    </xf>
    <xf numFmtId="0" fontId="20" fillId="0" borderId="49" xfId="0" applyFont="1" applyBorder="1" applyAlignment="1">
      <alignment horizontal="center"/>
    </xf>
    <xf numFmtId="0" fontId="20" fillId="8" borderId="49" xfId="0" applyFont="1" applyFill="1" applyBorder="1" applyAlignment="1">
      <alignment horizontal="center" wrapText="1"/>
    </xf>
    <xf numFmtId="0" fontId="20" fillId="0" borderId="50" xfId="0" applyFont="1" applyBorder="1" applyAlignment="1">
      <alignment horizontal="center"/>
    </xf>
    <xf numFmtId="0" fontId="20" fillId="8" borderId="50" xfId="0" applyFont="1" applyFill="1" applyBorder="1" applyAlignment="1">
      <alignment horizontal="center" wrapText="1"/>
    </xf>
    <xf numFmtId="172" fontId="0" fillId="0" borderId="0" xfId="0" applyNumberFormat="1"/>
    <xf numFmtId="0" fontId="2" fillId="13" borderId="51" xfId="0" applyFont="1" applyFill="1" applyBorder="1"/>
    <xf numFmtId="172" fontId="2" fillId="13" borderId="51" xfId="0" applyNumberFormat="1" applyFont="1" applyFill="1" applyBorder="1"/>
    <xf numFmtId="0" fontId="0" fillId="0" borderId="51" xfId="0" applyBorder="1"/>
    <xf numFmtId="0" fontId="0" fillId="0" borderId="51" xfId="0" applyBorder="1" applyAlignment="1">
      <alignment wrapText="1"/>
    </xf>
    <xf numFmtId="172" fontId="0" fillId="0" borderId="51" xfId="0" applyNumberFormat="1" applyBorder="1"/>
    <xf numFmtId="0" fontId="0" fillId="13" borderId="51" xfId="0" applyFill="1" applyBorder="1"/>
    <xf numFmtId="164" fontId="12" fillId="0" borderId="45" xfId="1" applyFont="1" applyBorder="1" applyAlignment="1">
      <alignment horizontal="center"/>
    </xf>
    <xf numFmtId="164" fontId="12" fillId="0" borderId="46" xfId="1" applyFont="1" applyBorder="1" applyAlignment="1">
      <alignment horizontal="center"/>
    </xf>
    <xf numFmtId="164" fontId="12" fillId="0" borderId="47" xfId="1" applyFont="1" applyBorder="1" applyAlignment="1">
      <alignment horizontal="center"/>
    </xf>
    <xf numFmtId="164" fontId="12" fillId="0" borderId="35" xfId="1" applyFont="1" applyBorder="1" applyAlignment="1">
      <alignment horizontal="center"/>
    </xf>
    <xf numFmtId="164" fontId="12" fillId="0" borderId="5" xfId="1" applyFont="1" applyBorder="1" applyAlignment="1">
      <alignment horizontal="center"/>
    </xf>
    <xf numFmtId="164" fontId="12" fillId="0" borderId="36" xfId="1" applyFont="1" applyBorder="1" applyAlignment="1">
      <alignment horizontal="center"/>
    </xf>
    <xf numFmtId="0" fontId="12" fillId="0" borderId="45" xfId="0" applyFont="1" applyBorder="1" applyAlignment="1">
      <alignment horizontal="center"/>
    </xf>
    <xf numFmtId="0" fontId="12" fillId="0" borderId="46" xfId="0" applyFont="1" applyBorder="1" applyAlignment="1">
      <alignment horizontal="center"/>
    </xf>
    <xf numFmtId="0" fontId="12" fillId="0" borderId="47" xfId="0" applyFont="1" applyBorder="1" applyAlignment="1">
      <alignment horizontal="center"/>
    </xf>
    <xf numFmtId="0" fontId="12" fillId="0" borderId="35" xfId="0" applyFont="1" applyBorder="1" applyAlignment="1">
      <alignment horizontal="center"/>
    </xf>
    <xf numFmtId="0" fontId="12" fillId="0" borderId="5" xfId="0" applyFont="1" applyBorder="1" applyAlignment="1">
      <alignment horizontal="center"/>
    </xf>
    <xf numFmtId="0" fontId="12" fillId="0" borderId="36" xfId="0" applyFont="1" applyBorder="1" applyAlignment="1">
      <alignment horizontal="center"/>
    </xf>
    <xf numFmtId="164" fontId="12" fillId="0" borderId="48" xfId="1" applyFont="1" applyBorder="1" applyAlignment="1"/>
    <xf numFmtId="164" fontId="12" fillId="0" borderId="39" xfId="1" applyFont="1" applyBorder="1" applyAlignment="1"/>
    <xf numFmtId="49" fontId="12" fillId="4" borderId="1" xfId="3" applyNumberFormat="1" applyFont="1" applyFill="1" applyBorder="1" applyAlignment="1" applyProtection="1">
      <alignment horizontal="left" indent="1"/>
      <protection locked="0"/>
    </xf>
    <xf numFmtId="49" fontId="12" fillId="4" borderId="3" xfId="3" applyNumberFormat="1" applyFont="1" applyFill="1" applyBorder="1" applyAlignment="1" applyProtection="1">
      <alignment horizontal="left" indent="1"/>
      <protection locked="0"/>
    </xf>
    <xf numFmtId="0" fontId="12" fillId="5" borderId="1" xfId="3" applyFont="1" applyFill="1" applyBorder="1" applyAlignment="1">
      <alignment horizontal="center" vertical="center"/>
    </xf>
    <xf numFmtId="0" fontId="12" fillId="5" borderId="3" xfId="3" applyFont="1" applyFill="1" applyBorder="1" applyAlignment="1">
      <alignment horizontal="center" vertical="center"/>
    </xf>
    <xf numFmtId="49" fontId="12" fillId="4" borderId="9" xfId="3" applyNumberFormat="1" applyFont="1" applyFill="1" applyBorder="1" applyAlignment="1" applyProtection="1">
      <alignment horizontal="left" indent="1"/>
      <protection locked="0"/>
    </xf>
    <xf numFmtId="49" fontId="12" fillId="4" borderId="10" xfId="3" applyNumberFormat="1" applyFont="1" applyFill="1" applyBorder="1" applyAlignment="1" applyProtection="1">
      <alignment horizontal="left" indent="1"/>
      <protection locked="0"/>
    </xf>
    <xf numFmtId="165" fontId="12" fillId="0" borderId="9" xfId="3" applyNumberFormat="1" applyFont="1" applyBorder="1" applyAlignment="1" applyProtection="1">
      <alignment horizontal="center" vertical="center"/>
      <protection locked="0"/>
    </xf>
    <xf numFmtId="165" fontId="12" fillId="0" borderId="10" xfId="3" applyNumberFormat="1" applyFont="1" applyBorder="1" applyAlignment="1" applyProtection="1">
      <alignment horizontal="center" vertical="center"/>
      <protection locked="0"/>
    </xf>
    <xf numFmtId="49" fontId="12" fillId="4" borderId="11" xfId="3" applyNumberFormat="1" applyFont="1" applyFill="1" applyBorder="1" applyAlignment="1" applyProtection="1">
      <alignment horizontal="left" indent="1"/>
      <protection locked="0"/>
    </xf>
    <xf numFmtId="49" fontId="12" fillId="4" borderId="12" xfId="3" applyNumberFormat="1" applyFont="1" applyFill="1" applyBorder="1" applyAlignment="1" applyProtection="1">
      <alignment horizontal="left" indent="1"/>
      <protection locked="0"/>
    </xf>
    <xf numFmtId="165" fontId="12" fillId="0" borderId="11" xfId="3" applyNumberFormat="1" applyFont="1" applyBorder="1" applyAlignment="1" applyProtection="1">
      <alignment horizontal="center" vertical="center"/>
      <protection locked="0"/>
    </xf>
    <xf numFmtId="165" fontId="12" fillId="0" borderId="12" xfId="3" applyNumberFormat="1" applyFont="1" applyBorder="1" applyAlignment="1" applyProtection="1">
      <alignment horizontal="center" vertical="center"/>
      <protection locked="0"/>
    </xf>
    <xf numFmtId="0" fontId="29" fillId="12" borderId="51" xfId="0" applyFont="1" applyFill="1" applyBorder="1" applyAlignment="1">
      <alignment horizontal="center"/>
    </xf>
    <xf numFmtId="0" fontId="28" fillId="11" borderId="52" xfId="16" applyFont="1" applyFill="1" applyBorder="1" applyAlignment="1">
      <alignment horizontal="left" vertical="center"/>
    </xf>
    <xf numFmtId="164" fontId="5" fillId="7" borderId="48" xfId="1" applyFont="1" applyFill="1" applyBorder="1" applyAlignment="1" applyProtection="1">
      <alignment horizontal="center" vertical="center"/>
    </xf>
    <xf numFmtId="164" fontId="5" fillId="7" borderId="44" xfId="1" applyFont="1" applyFill="1" applyBorder="1" applyAlignment="1" applyProtection="1">
      <alignment horizontal="center" vertical="center"/>
    </xf>
    <xf numFmtId="164" fontId="5" fillId="7" borderId="39" xfId="1" applyFont="1" applyFill="1" applyBorder="1" applyAlignment="1" applyProtection="1">
      <alignment horizontal="center" vertical="center"/>
    </xf>
    <xf numFmtId="164" fontId="5" fillId="7" borderId="48" xfId="1" applyFont="1" applyFill="1" applyBorder="1" applyAlignment="1" applyProtection="1">
      <alignment horizontal="center" vertical="center" wrapText="1"/>
    </xf>
    <xf numFmtId="164" fontId="5" fillId="7" borderId="44" xfId="1" applyFont="1" applyFill="1" applyBorder="1" applyAlignment="1" applyProtection="1">
      <alignment horizontal="center" vertical="center" wrapText="1"/>
    </xf>
    <xf numFmtId="164" fontId="5" fillId="7" borderId="39" xfId="1" applyFont="1" applyFill="1" applyBorder="1" applyAlignment="1" applyProtection="1">
      <alignment horizontal="center" vertical="center" wrapText="1"/>
    </xf>
    <xf numFmtId="164" fontId="21" fillId="0" borderId="45" xfId="1" applyFont="1" applyBorder="1" applyAlignment="1">
      <alignment horizontal="center"/>
    </xf>
    <xf numFmtId="164" fontId="21" fillId="0" borderId="46" xfId="1" applyFont="1" applyBorder="1" applyAlignment="1">
      <alignment horizontal="center"/>
    </xf>
    <xf numFmtId="164" fontId="21" fillId="0" borderId="47" xfId="1" applyFont="1" applyBorder="1" applyAlignment="1">
      <alignment horizontal="center"/>
    </xf>
    <xf numFmtId="164" fontId="21" fillId="0" borderId="35" xfId="1" applyFont="1" applyBorder="1" applyAlignment="1">
      <alignment horizontal="center"/>
    </xf>
    <xf numFmtId="164" fontId="21" fillId="0" borderId="5" xfId="1" applyFont="1" applyBorder="1" applyAlignment="1">
      <alignment horizontal="center"/>
    </xf>
    <xf numFmtId="164" fontId="21" fillId="0" borderId="36" xfId="1"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49" fontId="5" fillId="4" borderId="1" xfId="3" applyNumberFormat="1" applyFont="1" applyFill="1" applyBorder="1" applyAlignment="1" applyProtection="1">
      <alignment horizontal="left" indent="1"/>
      <protection locked="0"/>
    </xf>
    <xf numFmtId="49" fontId="5" fillId="4" borderId="3" xfId="3" applyNumberFormat="1" applyFont="1" applyFill="1" applyBorder="1" applyAlignment="1" applyProtection="1">
      <alignment horizontal="left" indent="1"/>
      <protection locked="0"/>
    </xf>
    <xf numFmtId="0" fontId="5" fillId="5" borderId="1" xfId="3" applyFont="1" applyFill="1" applyBorder="1" applyAlignment="1">
      <alignment horizontal="center" vertical="center"/>
    </xf>
    <xf numFmtId="0" fontId="5" fillId="5" borderId="3" xfId="3" applyFont="1" applyFill="1" applyBorder="1" applyAlignment="1">
      <alignment horizontal="center" vertical="center"/>
    </xf>
    <xf numFmtId="49" fontId="5" fillId="4" borderId="9" xfId="3" applyNumberFormat="1" applyFont="1" applyFill="1" applyBorder="1" applyAlignment="1" applyProtection="1">
      <alignment horizontal="left" indent="1"/>
      <protection locked="0"/>
    </xf>
    <xf numFmtId="49" fontId="5" fillId="4" borderId="10" xfId="3" applyNumberFormat="1" applyFont="1" applyFill="1" applyBorder="1" applyAlignment="1" applyProtection="1">
      <alignment horizontal="left" indent="1"/>
      <protection locked="0"/>
    </xf>
    <xf numFmtId="165" fontId="5" fillId="0" borderId="9" xfId="3" applyNumberFormat="1" applyFont="1" applyBorder="1" applyAlignment="1" applyProtection="1">
      <alignment horizontal="center" vertical="center"/>
      <protection locked="0"/>
    </xf>
    <xf numFmtId="165" fontId="5" fillId="0" borderId="10" xfId="3" applyNumberFormat="1" applyFont="1" applyBorder="1" applyAlignment="1" applyProtection="1">
      <alignment horizontal="center" vertical="center"/>
      <protection locked="0"/>
    </xf>
    <xf numFmtId="49" fontId="5" fillId="4" borderId="11" xfId="3" applyNumberFormat="1" applyFont="1" applyFill="1" applyBorder="1" applyAlignment="1" applyProtection="1">
      <alignment horizontal="left" indent="1"/>
      <protection locked="0"/>
    </xf>
    <xf numFmtId="49" fontId="5" fillId="4" borderId="12" xfId="3" applyNumberFormat="1" applyFont="1" applyFill="1" applyBorder="1" applyAlignment="1" applyProtection="1">
      <alignment horizontal="left" indent="1"/>
      <protection locked="0"/>
    </xf>
    <xf numFmtId="165" fontId="5" fillId="0" borderId="11" xfId="3" applyNumberFormat="1" applyFont="1" applyBorder="1" applyAlignment="1" applyProtection="1">
      <alignment horizontal="center" vertical="center"/>
      <protection locked="0"/>
    </xf>
    <xf numFmtId="165" fontId="5" fillId="0" borderId="12" xfId="3" applyNumberFormat="1" applyFont="1" applyBorder="1" applyAlignment="1" applyProtection="1">
      <alignment horizontal="center" vertical="center"/>
      <protection locked="0"/>
    </xf>
    <xf numFmtId="0" fontId="32" fillId="0" borderId="0" xfId="16" applyFont="1" applyAlignment="1">
      <alignment horizontal="left" vertical="top"/>
    </xf>
    <xf numFmtId="172" fontId="32" fillId="0" borderId="0" xfId="16" applyNumberFormat="1" applyFont="1" applyAlignment="1">
      <alignment horizontal="left" vertical="top"/>
    </xf>
    <xf numFmtId="0" fontId="28" fillId="11" borderId="53" xfId="16" applyFont="1" applyFill="1" applyBorder="1" applyAlignment="1">
      <alignment horizontal="left" vertical="center"/>
    </xf>
    <xf numFmtId="0" fontId="28" fillId="11" borderId="54" xfId="16" applyFont="1" applyFill="1" applyBorder="1" applyAlignment="1">
      <alignment horizontal="left" vertical="center"/>
    </xf>
    <xf numFmtId="0" fontId="28" fillId="11" borderId="30" xfId="16" applyFont="1" applyFill="1" applyBorder="1" applyAlignment="1">
      <alignment horizontal="left" vertical="center"/>
    </xf>
    <xf numFmtId="0" fontId="28" fillId="11" borderId="13" xfId="16" applyFont="1" applyFill="1" applyBorder="1" applyAlignment="1">
      <alignment horizontal="left" vertical="center"/>
    </xf>
    <xf numFmtId="0" fontId="28" fillId="11" borderId="22" xfId="16" applyFont="1" applyFill="1" applyBorder="1" applyAlignment="1">
      <alignment horizontal="left" vertical="center"/>
    </xf>
    <xf numFmtId="0" fontId="33" fillId="5" borderId="30" xfId="16" applyFont="1" applyFill="1" applyBorder="1" applyAlignment="1">
      <alignment horizontal="left" vertical="center" wrapText="1"/>
    </xf>
    <xf numFmtId="0" fontId="33" fillId="5" borderId="13" xfId="16" applyFont="1" applyFill="1" applyBorder="1" applyAlignment="1">
      <alignment horizontal="left" vertical="center" wrapText="1"/>
    </xf>
    <xf numFmtId="172" fontId="28" fillId="5" borderId="13" xfId="16" applyNumberFormat="1" applyFont="1" applyFill="1" applyBorder="1" applyAlignment="1">
      <alignment horizontal="left" vertical="center" wrapText="1"/>
    </xf>
    <xf numFmtId="172" fontId="33" fillId="5" borderId="22" xfId="16" applyNumberFormat="1" applyFont="1" applyFill="1" applyBorder="1" applyAlignment="1">
      <alignment horizontal="left" vertical="center" wrapText="1"/>
    </xf>
    <xf numFmtId="0" fontId="32" fillId="0" borderId="30" xfId="16" applyFont="1" applyBorder="1" applyAlignment="1">
      <alignment horizontal="center" vertical="center"/>
    </xf>
    <xf numFmtId="0" fontId="26" fillId="0" borderId="13" xfId="16" applyFont="1" applyBorder="1" applyAlignment="1">
      <alignment horizontal="left" vertical="center" wrapText="1"/>
    </xf>
    <xf numFmtId="172" fontId="32" fillId="0" borderId="13" xfId="16" applyNumberFormat="1" applyFont="1" applyBorder="1" applyAlignment="1">
      <alignment horizontal="left" vertical="center"/>
    </xf>
    <xf numFmtId="172" fontId="32" fillId="0" borderId="22" xfId="16" applyNumberFormat="1" applyFont="1" applyBorder="1" applyAlignment="1">
      <alignment horizontal="left" vertical="center"/>
    </xf>
    <xf numFmtId="0" fontId="33" fillId="0" borderId="13" xfId="16" applyFont="1" applyBorder="1" applyAlignment="1">
      <alignment horizontal="left" vertical="center" wrapText="1"/>
    </xf>
    <xf numFmtId="0" fontId="32" fillId="5" borderId="30" xfId="16" applyFont="1" applyFill="1" applyBorder="1" applyAlignment="1">
      <alignment horizontal="left" vertical="center"/>
    </xf>
    <xf numFmtId="0" fontId="32" fillId="5" borderId="13" xfId="16" applyFont="1" applyFill="1" applyBorder="1" applyAlignment="1">
      <alignment horizontal="left" vertical="center" wrapText="1"/>
    </xf>
    <xf numFmtId="0" fontId="32" fillId="5" borderId="13" xfId="16" applyFont="1" applyFill="1" applyBorder="1" applyAlignment="1">
      <alignment horizontal="left" vertical="center" shrinkToFit="1"/>
    </xf>
    <xf numFmtId="172" fontId="32" fillId="5" borderId="13" xfId="16" applyNumberFormat="1" applyFont="1" applyFill="1" applyBorder="1" applyAlignment="1">
      <alignment horizontal="left" vertical="center"/>
    </xf>
    <xf numFmtId="172" fontId="28" fillId="5" borderId="22" xfId="16" applyNumberFormat="1" applyFont="1" applyFill="1" applyBorder="1" applyAlignment="1">
      <alignment horizontal="left" vertical="center"/>
    </xf>
    <xf numFmtId="0" fontId="28" fillId="11" borderId="30" xfId="16" applyFont="1" applyFill="1" applyBorder="1" applyAlignment="1">
      <alignment horizontal="center" vertical="center"/>
    </xf>
    <xf numFmtId="0" fontId="28" fillId="11" borderId="13" xfId="16" applyFont="1" applyFill="1" applyBorder="1" applyAlignment="1">
      <alignment horizontal="center" vertical="center"/>
    </xf>
    <xf numFmtId="0" fontId="28" fillId="11" borderId="22" xfId="16" applyFont="1" applyFill="1" applyBorder="1" applyAlignment="1">
      <alignment horizontal="center" vertical="center"/>
    </xf>
    <xf numFmtId="0" fontId="28" fillId="5" borderId="30" xfId="0" applyFont="1" applyFill="1" applyBorder="1" applyAlignment="1">
      <alignment horizontal="left" vertical="center"/>
    </xf>
    <xf numFmtId="0" fontId="33" fillId="5" borderId="13" xfId="0" applyFont="1" applyFill="1" applyBorder="1" applyAlignment="1">
      <alignment horizontal="left" vertical="center" wrapText="1"/>
    </xf>
    <xf numFmtId="0" fontId="32" fillId="5" borderId="13" xfId="0" applyFont="1" applyFill="1" applyBorder="1" applyAlignment="1">
      <alignment horizontal="left" vertical="center" wrapText="1"/>
    </xf>
    <xf numFmtId="172" fontId="32" fillId="5" borderId="13" xfId="0" applyNumberFormat="1" applyFont="1" applyFill="1" applyBorder="1" applyAlignment="1">
      <alignment horizontal="left" vertical="center"/>
    </xf>
    <xf numFmtId="172" fontId="32" fillId="5" borderId="22" xfId="0" applyNumberFormat="1" applyFont="1" applyFill="1" applyBorder="1" applyAlignment="1">
      <alignment horizontal="left" vertical="center"/>
    </xf>
    <xf numFmtId="0" fontId="32" fillId="0" borderId="30" xfId="0" applyFont="1" applyBorder="1" applyAlignment="1">
      <alignment horizontal="left" vertical="center"/>
    </xf>
    <xf numFmtId="0" fontId="26" fillId="0" borderId="13" xfId="0" applyFont="1" applyBorder="1" applyAlignment="1">
      <alignment horizontal="left" vertical="center" wrapText="1"/>
    </xf>
    <xf numFmtId="0" fontId="32" fillId="0" borderId="13" xfId="0" applyFont="1" applyBorder="1" applyAlignment="1">
      <alignment horizontal="left" vertical="center" wrapText="1"/>
    </xf>
    <xf numFmtId="0" fontId="32" fillId="0" borderId="13" xfId="0" applyFont="1" applyBorder="1" applyAlignment="1">
      <alignment horizontal="left" vertical="center" shrinkToFit="1"/>
    </xf>
    <xf numFmtId="172" fontId="32" fillId="0" borderId="13" xfId="0" applyNumberFormat="1" applyFont="1" applyBorder="1" applyAlignment="1">
      <alignment horizontal="left" vertical="center"/>
    </xf>
    <xf numFmtId="172" fontId="32" fillId="0" borderId="22" xfId="0" applyNumberFormat="1" applyFont="1" applyBorder="1" applyAlignment="1">
      <alignment horizontal="left" vertical="center"/>
    </xf>
    <xf numFmtId="0" fontId="33" fillId="0" borderId="13" xfId="0" applyFont="1" applyBorder="1" applyAlignment="1">
      <alignment horizontal="left" vertical="center" wrapText="1"/>
    </xf>
    <xf numFmtId="0" fontId="32" fillId="5" borderId="30" xfId="0" applyFont="1" applyFill="1" applyBorder="1" applyAlignment="1">
      <alignment horizontal="left" vertical="center"/>
    </xf>
    <xf numFmtId="0" fontId="32" fillId="5" borderId="13" xfId="0" applyFont="1" applyFill="1" applyBorder="1" applyAlignment="1">
      <alignment horizontal="left" vertical="center" shrinkToFit="1"/>
    </xf>
    <xf numFmtId="0" fontId="28" fillId="14" borderId="30" xfId="0" applyFont="1" applyFill="1" applyBorder="1" applyAlignment="1">
      <alignment horizontal="left" vertical="center" wrapText="1"/>
    </xf>
    <xf numFmtId="0" fontId="28" fillId="14" borderId="13" xfId="0" applyFont="1" applyFill="1" applyBorder="1" applyAlignment="1">
      <alignment horizontal="left" vertical="center" wrapText="1"/>
    </xf>
    <xf numFmtId="0" fontId="28" fillId="14" borderId="22" xfId="0" applyFont="1" applyFill="1" applyBorder="1" applyAlignment="1">
      <alignment horizontal="left" vertical="center" wrapText="1"/>
    </xf>
    <xf numFmtId="0" fontId="34" fillId="14" borderId="30" xfId="0" applyFont="1" applyFill="1" applyBorder="1" applyAlignment="1">
      <alignment horizontal="center" vertical="center" wrapText="1"/>
    </xf>
    <xf numFmtId="0" fontId="34" fillId="14" borderId="13" xfId="0" applyFont="1" applyFill="1" applyBorder="1" applyAlignment="1">
      <alignment horizontal="center" vertical="center" wrapText="1"/>
    </xf>
    <xf numFmtId="172" fontId="34" fillId="14" borderId="13" xfId="0" applyNumberFormat="1" applyFont="1" applyFill="1" applyBorder="1" applyAlignment="1">
      <alignment horizontal="center" vertical="center" wrapText="1"/>
    </xf>
    <xf numFmtId="172" fontId="34" fillId="14" borderId="22" xfId="0" applyNumberFormat="1" applyFont="1" applyFill="1" applyBorder="1" applyAlignment="1">
      <alignment horizontal="center" vertical="center" wrapText="1"/>
    </xf>
    <xf numFmtId="0" fontId="32" fillId="0" borderId="30" xfId="0" applyFont="1" applyBorder="1" applyAlignment="1">
      <alignment horizontal="center" vertical="center" wrapText="1"/>
    </xf>
    <xf numFmtId="0" fontId="32" fillId="0" borderId="13" xfId="0" applyFont="1" applyBorder="1" applyAlignment="1">
      <alignment vertical="center" wrapText="1"/>
    </xf>
    <xf numFmtId="0" fontId="35" fillId="0" borderId="13" xfId="0" applyFont="1" applyBorder="1" applyAlignment="1">
      <alignment horizontal="center" vertical="center" wrapText="1"/>
    </xf>
    <xf numFmtId="0" fontId="32" fillId="0" borderId="13" xfId="0" applyFont="1" applyBorder="1" applyAlignment="1">
      <alignment horizontal="center" vertical="center" wrapText="1"/>
    </xf>
    <xf numFmtId="172" fontId="32" fillId="0" borderId="13" xfId="0" applyNumberFormat="1" applyFont="1" applyBorder="1" applyAlignment="1">
      <alignment vertical="center"/>
    </xf>
    <xf numFmtId="172" fontId="32" fillId="0" borderId="22" xfId="0" applyNumberFormat="1" applyFont="1" applyBorder="1" applyAlignment="1">
      <alignment horizontal="center" vertical="center" wrapText="1"/>
    </xf>
    <xf numFmtId="0" fontId="35" fillId="0" borderId="13" xfId="0" applyFont="1" applyBorder="1" applyAlignment="1">
      <alignment horizontal="center" vertical="center" textRotation="90" wrapText="1"/>
    </xf>
    <xf numFmtId="0" fontId="36" fillId="5" borderId="55" xfId="0" applyFont="1" applyFill="1" applyBorder="1" applyAlignment="1">
      <alignment horizontal="center" vertical="center" wrapText="1"/>
    </xf>
    <xf numFmtId="0" fontId="28" fillId="5" borderId="15" xfId="0" applyFont="1" applyFill="1" applyBorder="1" applyAlignment="1">
      <alignment horizontal="center" vertical="center" wrapText="1"/>
    </xf>
    <xf numFmtId="172" fontId="37" fillId="5" borderId="56" xfId="0" applyNumberFormat="1" applyFont="1" applyFill="1" applyBorder="1" applyAlignment="1">
      <alignment horizontal="center" vertical="center" wrapText="1"/>
    </xf>
    <xf numFmtId="0" fontId="32" fillId="0" borderId="1" xfId="16" applyFont="1" applyBorder="1" applyAlignment="1">
      <alignment horizontal="left" vertical="top"/>
    </xf>
    <xf numFmtId="0" fontId="28" fillId="0" borderId="24" xfId="16" applyFont="1" applyBorder="1" applyAlignment="1">
      <alignment horizontal="left" vertical="top" wrapText="1"/>
    </xf>
    <xf numFmtId="0" fontId="32" fillId="0" borderId="25" xfId="16" applyFont="1" applyBorder="1" applyAlignment="1">
      <alignment horizontal="left" vertical="top"/>
    </xf>
    <xf numFmtId="172" fontId="32" fillId="0" borderId="27" xfId="16" applyNumberFormat="1" applyFont="1" applyBorder="1" applyAlignment="1">
      <alignment horizontal="left" vertical="top"/>
    </xf>
    <xf numFmtId="172" fontId="28" fillId="0" borderId="3" xfId="16" applyNumberFormat="1" applyFont="1" applyBorder="1" applyAlignment="1">
      <alignment horizontal="left" vertical="top"/>
    </xf>
    <xf numFmtId="0" fontId="37" fillId="12" borderId="13" xfId="0" applyFont="1" applyFill="1" applyBorder="1" applyAlignment="1">
      <alignment horizontal="center"/>
    </xf>
    <xf numFmtId="0" fontId="32" fillId="0" borderId="13" xfId="16" applyFont="1" applyBorder="1" applyAlignment="1">
      <alignment horizontal="left" vertical="top"/>
    </xf>
    <xf numFmtId="0" fontId="37" fillId="13" borderId="13" xfId="0" applyFont="1" applyFill="1" applyBorder="1"/>
    <xf numFmtId="172" fontId="37" fillId="13" borderId="13" xfId="0" applyNumberFormat="1" applyFont="1" applyFill="1" applyBorder="1"/>
    <xf numFmtId="0" fontId="36" fillId="0" borderId="13" xfId="0" applyFont="1" applyBorder="1"/>
    <xf numFmtId="0" fontId="36" fillId="0" borderId="13" xfId="0" applyFont="1" applyBorder="1" applyAlignment="1">
      <alignment wrapText="1"/>
    </xf>
    <xf numFmtId="172" fontId="36" fillId="0" borderId="13" xfId="0" applyNumberFormat="1" applyFont="1" applyBorder="1"/>
    <xf numFmtId="44" fontId="36" fillId="0" borderId="13" xfId="20" applyFont="1" applyBorder="1"/>
    <xf numFmtId="0" fontId="36" fillId="13" borderId="13" xfId="0" applyFont="1" applyFill="1" applyBorder="1"/>
    <xf numFmtId="0" fontId="32" fillId="0" borderId="13" xfId="16" applyFont="1" applyBorder="1" applyAlignment="1">
      <alignment horizontal="center" vertical="center" shrinkToFit="1"/>
    </xf>
    <xf numFmtId="0" fontId="32" fillId="0" borderId="13" xfId="16" applyFont="1" applyBorder="1" applyAlignment="1">
      <alignment horizontal="center" vertical="center" wrapText="1"/>
    </xf>
    <xf numFmtId="0" fontId="32" fillId="5" borderId="13" xfId="0" applyFont="1" applyFill="1" applyBorder="1" applyAlignment="1">
      <alignment horizontal="center" vertical="center" wrapText="1"/>
    </xf>
    <xf numFmtId="0" fontId="26" fillId="0" borderId="13" xfId="0" applyFont="1" applyBorder="1" applyAlignment="1">
      <alignment horizontal="center" vertical="center" wrapText="1"/>
    </xf>
    <xf numFmtId="0" fontId="32" fillId="0" borderId="13" xfId="0" applyFont="1" applyBorder="1" applyAlignment="1">
      <alignment horizontal="center" vertical="center" shrinkToFit="1"/>
    </xf>
  </cellXfs>
  <cellStyles count="21">
    <cellStyle name="Comma" xfId="1" builtinId="3"/>
    <cellStyle name="Comma 2" xfId="5" xr:uid="{00000000-0005-0000-0000-000001000000}"/>
    <cellStyle name="Comma 2 2" xfId="6" xr:uid="{00000000-0005-0000-0000-000002000000}"/>
    <cellStyle name="Comma 2 2 2" xfId="13" xr:uid="{00000000-0005-0000-0000-000003000000}"/>
    <cellStyle name="Comma 2 3" xfId="12" xr:uid="{00000000-0005-0000-0000-000004000000}"/>
    <cellStyle name="Comma 2 4 2" xfId="7" xr:uid="{00000000-0005-0000-0000-000005000000}"/>
    <cellStyle name="Comma 2 5" xfId="15" xr:uid="{FDD8EE8A-9349-4584-8368-49EF6FC9E998}"/>
    <cellStyle name="Comma 3" xfId="11" xr:uid="{00000000-0005-0000-0000-000006000000}"/>
    <cellStyle name="Comma 4" xfId="18" xr:uid="{052D774C-0A02-4A52-8D0E-06102491A909}"/>
    <cellStyle name="Currency" xfId="20" builtinId="4"/>
    <cellStyle name="Currency 3" xfId="10" xr:uid="{00000000-0005-0000-0000-000007000000}"/>
    <cellStyle name="Normal" xfId="0" builtinId="0"/>
    <cellStyle name="Normal 2" xfId="3" xr:uid="{00000000-0005-0000-0000-000009000000}"/>
    <cellStyle name="Normal 3" xfId="16" xr:uid="{A6C1A441-567E-42BF-BBE2-F5B715367C62}"/>
    <cellStyle name="Normal 3 2" xfId="4" xr:uid="{00000000-0005-0000-0000-00000A000000}"/>
    <cellStyle name="Normal 4" xfId="9" xr:uid="{00000000-0005-0000-0000-00000B000000}"/>
    <cellStyle name="Normal 4 2" xfId="17" xr:uid="{19116B4A-48F9-46C7-BDDD-59ED713104CB}"/>
    <cellStyle name="Normal 44" xfId="8" xr:uid="{00000000-0005-0000-0000-00000C000000}"/>
    <cellStyle name="Normal 5" xfId="19" xr:uid="{0549528B-1A92-4D46-90FB-414640ADE5E4}"/>
    <cellStyle name="Percent" xfId="2" builtinId="5"/>
    <cellStyle name="Percent 2 2" xfId="14" xr:uid="{00000000-0005-0000-0000-00000E000000}"/>
  </cellStyles>
  <dxfs count="1">
    <dxf>
      <alignment wrapText="1" readingOrder="0"/>
    </dxf>
  </dxfs>
  <tableStyles count="0" defaultTableStyle="TableStyleMedium2" defaultPivotStyle="PivotStyleLight16"/>
  <colors>
    <mruColors>
      <color rgb="FFFF66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554451</xdr:colOff>
      <xdr:row>1</xdr:row>
      <xdr:rowOff>78288</xdr:rowOff>
    </xdr:from>
    <xdr:to>
      <xdr:col>6</xdr:col>
      <xdr:colOff>1065689</xdr:colOff>
      <xdr:row>2</xdr:row>
      <xdr:rowOff>300537</xdr:rowOff>
    </xdr:to>
    <xdr:pic>
      <xdr:nvPicPr>
        <xdr:cNvPr id="2" name="Picture 1">
          <a:extLst>
            <a:ext uri="{FF2B5EF4-FFF2-40B4-BE49-F238E27FC236}">
              <a16:creationId xmlns:a16="http://schemas.microsoft.com/office/drawing/2014/main" id="{8E8BE4F3-168A-46FD-BFBD-10ADB4357A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62784" y="258205"/>
          <a:ext cx="1569571" cy="449791"/>
        </a:xfrm>
        <a:prstGeom prst="rect">
          <a:avLst/>
        </a:prstGeom>
      </xdr:spPr>
    </xdr:pic>
    <xdr:clientData/>
  </xdr:twoCellAnchor>
  <xdr:twoCellAnchor editAs="oneCell">
    <xdr:from>
      <xdr:col>5</xdr:col>
      <xdr:colOff>554451</xdr:colOff>
      <xdr:row>17</xdr:row>
      <xdr:rowOff>78288</xdr:rowOff>
    </xdr:from>
    <xdr:to>
      <xdr:col>6</xdr:col>
      <xdr:colOff>1065689</xdr:colOff>
      <xdr:row>19</xdr:row>
      <xdr:rowOff>499504</xdr:rowOff>
    </xdr:to>
    <xdr:pic>
      <xdr:nvPicPr>
        <xdr:cNvPr id="4" name="Picture 3">
          <a:extLst>
            <a:ext uri="{FF2B5EF4-FFF2-40B4-BE49-F238E27FC236}">
              <a16:creationId xmlns:a16="http://schemas.microsoft.com/office/drawing/2014/main" id="{A60C421F-08B9-4373-9F96-FC8E07E0BB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8551" y="243388"/>
          <a:ext cx="1571687" cy="450849"/>
        </a:xfrm>
        <a:prstGeom prst="rect">
          <a:avLst/>
        </a:prstGeom>
      </xdr:spPr>
    </xdr:pic>
    <xdr:clientData/>
  </xdr:twoCellAnchor>
  <xdr:twoCellAnchor editAs="oneCell">
    <xdr:from>
      <xdr:col>5</xdr:col>
      <xdr:colOff>336550</xdr:colOff>
      <xdr:row>46</xdr:row>
      <xdr:rowOff>0</xdr:rowOff>
    </xdr:from>
    <xdr:to>
      <xdr:col>6</xdr:col>
      <xdr:colOff>407502</xdr:colOff>
      <xdr:row>46</xdr:row>
      <xdr:rowOff>381000</xdr:rowOff>
    </xdr:to>
    <xdr:pic>
      <xdr:nvPicPr>
        <xdr:cNvPr id="6" name="Picture 5">
          <a:extLst>
            <a:ext uri="{FF2B5EF4-FFF2-40B4-BE49-F238E27FC236}">
              <a16:creationId xmlns:a16="http://schemas.microsoft.com/office/drawing/2014/main" id="{773359B0-6D80-421C-91A6-AA5B48810D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16650" y="0"/>
          <a:ext cx="1131401" cy="3238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Wangui/OneDrive%20-%20World%20Vision%20Int/Desktop/LIZ%20WV%20MAIN/FY%202018/BUDGETS/204732/HAND%20OVER%20NOTES/LEAP%20Budget%20-%20WV%20US%20H&amp;N%20Campaign%201206201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alberas/AppData/Local/Temp/notes43B1C5/Copy%20of%20CombinedCoreProj%20LogframeReport%20vqa1.4%20K200937.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53.0.10\FinanceUserBackup\mwahome\My%20Documents\Documents\WVS%20Docs\FY%2016%20Data\Budgets\WV%20US%20H&amp;N%20Budget\Working%20Docs\LEAP%20Budget%20-%20WV%20US%20H&amp;N%20Campaign%20version%206%20-small%20adj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
      <sheetName val="Year 1"/>
      <sheetName val="Year 2"/>
      <sheetName val="Year 3"/>
      <sheetName val="Year 4"/>
      <sheetName val="Year 5"/>
      <sheetName val="Summary"/>
      <sheetName val="ExpCodes"/>
      <sheetName val="Misc"/>
      <sheetName val="J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
      <sheetName val="Ls_XLB_WorkbookFile"/>
      <sheetName val="extract"/>
      <sheetName val="Ls_AgXLB_WorkbookFile"/>
      <sheetName val="CoreProj_Logframe"/>
      <sheetName val="Variance Explanation"/>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
      <sheetName val="Year 1"/>
      <sheetName val="Year 2"/>
      <sheetName val="Year 3"/>
      <sheetName val="Year 4"/>
      <sheetName val="Year 5"/>
      <sheetName val="Summary"/>
      <sheetName val="ExpCodes"/>
      <sheetName val="Misc"/>
      <sheetName val="JI"/>
    </sheetNames>
    <sheetDataSet>
      <sheetData sheetId="0"/>
      <sheetData sheetId="1"/>
      <sheetData sheetId="2"/>
      <sheetData sheetId="3"/>
      <sheetData sheetId="4"/>
      <sheetData sheetId="5"/>
      <sheetData sheetId="6"/>
      <sheetData sheetId="7"/>
      <sheetData sheetId="8"/>
      <sheetData sheetId="9"/>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worldvisioncanada-my.sharepoint.com/Users/HP/AppData/Local/Microsoft/Windows/INetCache/Content.Outlook/OISKM0MB/WVC%20Gift%20Catalogue%20Baidoa%20H%20%20L%20Project%20Budget%20Submitted%2014.02.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mmah Syuki" refreshedDate="43977.999471296294" createdVersion="5" refreshedVersion="5" minRefreshableVersion="3" recordCount="2103" xr:uid="{00000000-000A-0000-FFFF-FFFF00000000}">
  <cacheSource type="worksheet">
    <worksheetSource ref="A1:Y2104" sheet="Transaction Listing-P1-P" r:id="rId2"/>
  </cacheSource>
  <cacheFields count="25">
    <cacheField name="Ledger" numFmtId="0">
      <sharedItems/>
    </cacheField>
    <cacheField name="Account Code" numFmtId="0">
      <sharedItems/>
    </cacheField>
    <cacheField name="Accounting Period" numFmtId="0">
      <sharedItems/>
    </cacheField>
    <cacheField name="Description" numFmtId="0">
      <sharedItems/>
    </cacheField>
    <cacheField name="2nd Base/Reporting Amount" numFmtId="0">
      <sharedItems containsSemiMixedTypes="0" containsString="0" containsNumber="1" minValue="-21887" maxValue="21938"/>
    </cacheField>
    <cacheField name="Transaction Amount" numFmtId="0">
      <sharedItems containsSemiMixedTypes="0" containsString="0" containsNumber="1" minValue="-21887" maxValue="66800"/>
    </cacheField>
    <cacheField name="Currency Code" numFmtId="0">
      <sharedItems/>
    </cacheField>
    <cacheField name="Currency Rate" numFmtId="170">
      <sharedItems containsSemiMixedTypes="0" containsString="0" containsNumber="1" containsInteger="1" minValue="0" maxValue="1"/>
    </cacheField>
    <cacheField name="Transaction Date" numFmtId="14">
      <sharedItems containsDate="1" containsMixedTypes="1" minDate="2016-06-30T00:00:00" maxDate="2018-12-01T00:00:00"/>
    </cacheField>
    <cacheField name="Journal No." numFmtId="0">
      <sharedItems containsSemiMixedTypes="0" containsString="0" containsNumber="1" containsInteger="1" minValue="21041" maxValue="25229"/>
    </cacheField>
    <cacheField name="Journal Line" numFmtId="0">
      <sharedItems containsSemiMixedTypes="0" containsString="0" containsNumber="1" containsInteger="1" minValue="1" maxValue="24968"/>
    </cacheField>
    <cacheField name="Journal Type" numFmtId="0">
      <sharedItems/>
    </cacheField>
    <cacheField name="Journal Source" numFmtId="0">
      <sharedItems/>
    </cacheField>
    <cacheField name="Transaction Reference" numFmtId="0">
      <sharedItems/>
    </cacheField>
    <cacheField name="Location Code (T0) Analysis Code" numFmtId="0">
      <sharedItems/>
    </cacheField>
    <cacheField name="Department Code / Cost Center (T1)  Analysis Code" numFmtId="0">
      <sharedItems/>
    </cacheField>
    <cacheField name="Project Expense Account (T2) Analysis Code" numFmtId="0">
      <sharedItems containsMixedTypes="1" containsNumber="1" containsInteger="1" minValue="80000" maxValue="88000"/>
    </cacheField>
    <cacheField name="Employee Number / Partner Code (T3)  Analysis Code" numFmtId="0">
      <sharedItems/>
    </cacheField>
    <cacheField name="Funding Source (T4)  Analysis Code" numFmtId="0">
      <sharedItems/>
    </cacheField>
    <cacheField name="Vehicle Number (T5)  Analysis Code" numFmtId="0">
      <sharedItems/>
    </cacheField>
    <cacheField name="Logframe Code (T6)  Analysis Code" numFmtId="0">
      <sharedItems/>
    </cacheField>
    <cacheField name="Programming Category (T7)   Analysis Code" numFmtId="0">
      <sharedItems/>
    </cacheField>
    <cacheField name="Optional (T8)  Analysis Code" numFmtId="0">
      <sharedItems/>
    </cacheField>
    <cacheField name="Allocation Type (T9)  Analysis Code" numFmtId="0">
      <sharedItems/>
    </cacheField>
    <cacheField name="Revised T6 codes" numFmtId="0">
      <sharedItems count="18">
        <s v="03.01.03"/>
        <s v="03.01.04"/>
        <s v="03.01.02"/>
        <s v="01.01.02"/>
        <s v="03.01.01"/>
        <s v="01.01.04"/>
        <s v="01.01.01"/>
        <s v="01.01.03"/>
        <s v="02.02.05"/>
        <s v="01.01.05"/>
        <s v="B100"/>
        <s v="02.02.01"/>
        <s v="01.01.06"/>
        <s v="02.02.04"/>
        <s v="03.03.04" u="1"/>
        <s v="03.03.03" u="1"/>
        <s v="03.03.02" u="1"/>
        <s v="03.03.01"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03">
  <r>
    <s v="A"/>
    <s v="S209945"/>
    <s v="2018/005"/>
    <s v="Feb '18 Basic Salary - Ayieko"/>
    <n v="1045"/>
    <n v="1045"/>
    <s v="USD"/>
    <n v="1"/>
    <s v="2/28/2018"/>
    <n v="21041"/>
    <n v="12"/>
    <s v="JVU"/>
    <s v="EWA"/>
    <s v="NRBJ05054U"/>
    <s v="SLD"/>
    <s v="#"/>
    <n v="80002"/>
    <s v="M9209"/>
    <s v="USAO0351"/>
    <s v="#"/>
    <s v="01.01.01"/>
    <s v="S05"/>
    <s v="#"/>
    <s v="DPC"/>
    <x v="0"/>
  </r>
  <r>
    <s v="A"/>
    <s v="S209945"/>
    <s v="2018/005"/>
    <s v="Feb '18 G&amp;S - Ayieko"/>
    <n v="291.77"/>
    <n v="291.77"/>
    <s v="USD"/>
    <n v="1"/>
    <s v="2/28/2018"/>
    <n v="21041"/>
    <n v="117"/>
    <s v="JVU"/>
    <s v="EWA"/>
    <s v="NRBJ05054U"/>
    <s v="SLD"/>
    <s v="#"/>
    <n v="80112"/>
    <s v="M9209"/>
    <s v="USAO0351"/>
    <s v="#"/>
    <s v="01.01.01"/>
    <s v="S05"/>
    <s v="#"/>
    <s v="DPC"/>
    <x v="0"/>
  </r>
  <r>
    <s v="A"/>
    <s v="S209945"/>
    <s v="2018/005"/>
    <s v="Feb '18 Hardship Allow. - Ayieko"/>
    <n v="250"/>
    <n v="250"/>
    <s v="USD"/>
    <n v="1"/>
    <s v="2/28/2018"/>
    <n v="21041"/>
    <n v="217"/>
    <s v="JVU"/>
    <s v="EWA"/>
    <s v="NRBJ05054U"/>
    <s v="SLD"/>
    <s v="#"/>
    <n v="80199"/>
    <s v="M9209"/>
    <s v="USAO0351"/>
    <s v="#"/>
    <s v="01.01.01"/>
    <s v="S05"/>
    <s v="#"/>
    <s v="DPC"/>
    <x v="0"/>
  </r>
  <r>
    <s v="A"/>
    <s v="S209945"/>
    <s v="2018/005"/>
    <s v="Feb '18 Wire Transfer Reimbursement - Ayieko"/>
    <n v="6"/>
    <n v="6"/>
    <s v="USD"/>
    <n v="1"/>
    <s v="2/28/2018"/>
    <n v="21041"/>
    <n v="304"/>
    <s v="JVU"/>
    <s v="EWA"/>
    <s v="NRBJ05054U"/>
    <s v="SLD"/>
    <s v="#"/>
    <n v="80199"/>
    <s v="M9209"/>
    <s v="USAO0351"/>
    <s v="#"/>
    <s v="01.01.01"/>
    <s v="S05"/>
    <s v="#"/>
    <s v="DPC"/>
    <x v="0"/>
  </r>
  <r>
    <s v="A"/>
    <s v="S209945"/>
    <s v="2018/005"/>
    <s v="Feb '18 Shelter - Ayieko"/>
    <n v="-24"/>
    <n v="-24"/>
    <s v="USD"/>
    <n v="1"/>
    <s v="2/28/2018"/>
    <n v="21041"/>
    <n v="346"/>
    <s v="JVU"/>
    <s v="EWA"/>
    <s v="NRBJ05054U"/>
    <s v="SLD"/>
    <s v="#"/>
    <n v="80114"/>
    <s v="M9209"/>
    <s v="USAO0351"/>
    <s v="#"/>
    <s v="01.01.01"/>
    <s v="S05"/>
    <s v="#"/>
    <s v="DPC"/>
    <x v="0"/>
  </r>
  <r>
    <s v="A"/>
    <s v="S209945"/>
    <s v="2018/005"/>
    <s v="Feb '18 Benfit - Ayieko"/>
    <n v="209"/>
    <n v="209"/>
    <s v="USD"/>
    <n v="1"/>
    <s v="2/28/2018"/>
    <n v="21041"/>
    <n v="450"/>
    <s v="JVU"/>
    <s v="EWA"/>
    <s v="NRBJ05054U"/>
    <s v="SLD"/>
    <s v="#"/>
    <n v="80107"/>
    <s v="M9209"/>
    <s v="USAO0351"/>
    <s v="#"/>
    <s v="01.01.01"/>
    <s v="S05"/>
    <s v="#"/>
    <s v="DPC"/>
    <x v="0"/>
  </r>
  <r>
    <s v="A"/>
    <s v="S209945"/>
    <s v="2018/005"/>
    <s v="Nxxx FY18 Period05"/>
    <n v="0.18"/>
    <n v="0.18"/>
    <s v="USD"/>
    <n v="1"/>
    <s v="2/28/2018"/>
    <n v="21084"/>
    <n v="12841"/>
    <s v="JVU"/>
    <s v="MGR"/>
    <s v="Nxxx FY18 Period05"/>
    <s v="SLD"/>
    <s v="N0801"/>
    <n v="86000"/>
    <s v="#"/>
    <s v="USAO0351"/>
    <s v="#"/>
    <s v="95.31.01"/>
    <s v="S17"/>
    <s v="#"/>
    <s v="PSC"/>
    <x v="1"/>
  </r>
  <r>
    <s v="A"/>
    <s v="S209945"/>
    <s v="2018/005"/>
    <s v="Nxxx FY18 Period05"/>
    <n v="0.02"/>
    <n v="0.02"/>
    <s v="USD"/>
    <n v="1"/>
    <s v="2/28/2018"/>
    <n v="21084"/>
    <n v="12964"/>
    <s v="JVU"/>
    <s v="MGR"/>
    <s v="Nxxx FY18 Period05"/>
    <s v="SLD"/>
    <s v="N1101"/>
    <n v="86000"/>
    <s v="#"/>
    <s v="USAO0351"/>
    <s v="#"/>
    <s v="95.31.01"/>
    <s v="S17"/>
    <s v="#"/>
    <s v="TSC"/>
    <x v="1"/>
  </r>
  <r>
    <s v="A"/>
    <s v="S209945"/>
    <s v="2018/005"/>
    <s v="Nxxx FY18 Period05"/>
    <n v="0.1"/>
    <n v="0.1"/>
    <s v="USD"/>
    <n v="1"/>
    <s v="2/28/2018"/>
    <n v="21084"/>
    <n v="13189"/>
    <s v="JVU"/>
    <s v="MGR"/>
    <s v="Nxxx FY18 Period05"/>
    <s v="SLD"/>
    <s v="N0601"/>
    <n v="87000"/>
    <s v="#"/>
    <s v="USAO0351"/>
    <s v="#"/>
    <s v="95.31.01"/>
    <s v="S17"/>
    <s v="#"/>
    <s v="PSC"/>
    <x v="1"/>
  </r>
  <r>
    <s v="A"/>
    <s v="S209945"/>
    <s v="2018/005"/>
    <s v="Nxxx FY18 Period05"/>
    <n v="0.45"/>
    <n v="0.45"/>
    <s v="USD"/>
    <n v="1"/>
    <s v="2/28/2018"/>
    <n v="21084"/>
    <n v="13337"/>
    <s v="JVU"/>
    <s v="MGR"/>
    <s v="Nxxx FY18 Period05"/>
    <s v="SLD"/>
    <s v="N0702"/>
    <n v="87000"/>
    <s v="#"/>
    <s v="USAO0351"/>
    <s v="#"/>
    <s v="95.31.01"/>
    <s v="S17"/>
    <s v="#"/>
    <s v="PSC"/>
    <x v="1"/>
  </r>
  <r>
    <s v="A"/>
    <s v="S209945"/>
    <s v="2018/005"/>
    <s v="Nxxx FY18 Period05"/>
    <n v="0.01"/>
    <n v="0.01"/>
    <s v="USD"/>
    <n v="1"/>
    <s v="2/28/2018"/>
    <n v="21084"/>
    <n v="13450"/>
    <s v="JVU"/>
    <s v="MGR"/>
    <s v="Nxxx FY18 Period05"/>
    <s v="SLD"/>
    <s v="N1001"/>
    <n v="87000"/>
    <s v="#"/>
    <s v="USAO0351"/>
    <s v="#"/>
    <s v="95.31.01"/>
    <s v="S17"/>
    <s v="#"/>
    <s v="SOM"/>
    <x v="1"/>
  </r>
  <r>
    <s v="A"/>
    <s v="S209945"/>
    <s v="2018/005"/>
    <s v="Nxxx FY18 Period05"/>
    <n v="5.6"/>
    <n v="5.6"/>
    <s v="USD"/>
    <n v="1"/>
    <s v="2/28/2018"/>
    <n v="21084"/>
    <n v="13599"/>
    <s v="JVU"/>
    <s v="MGR"/>
    <s v="Nxxx FY18 Period05"/>
    <s v="SLD"/>
    <s v="N0901"/>
    <n v="88000"/>
    <s v="#"/>
    <s v="USAO0351"/>
    <s v="#"/>
    <s v="95.31.01"/>
    <s v="S17"/>
    <s v="#"/>
    <s v="PSC"/>
    <x v="1"/>
  </r>
  <r>
    <s v="A"/>
    <s v="S209945"/>
    <s v="2018/005"/>
    <s v="Nxxx FY18 Period05"/>
    <n v="0.11"/>
    <n v="0.11"/>
    <s v="USD"/>
    <n v="1"/>
    <s v="2/28/2018"/>
    <n v="21084"/>
    <n v="11987"/>
    <s v="JVU"/>
    <s v="MGR"/>
    <s v="Nxxx FY18 Period05"/>
    <s v="SLD"/>
    <s v="N1004"/>
    <n v="85000"/>
    <s v="#"/>
    <s v="USAO0351"/>
    <s v="#"/>
    <s v="95.31.01"/>
    <s v="S17"/>
    <s v="#"/>
    <s v="SOM"/>
    <x v="1"/>
  </r>
  <r>
    <s v="A"/>
    <s v="S209945"/>
    <s v="2018/005"/>
    <s v="Nxxx FY18 Period05"/>
    <n v="0.09"/>
    <n v="0.09"/>
    <s v="USD"/>
    <n v="1"/>
    <s v="2/28/2018"/>
    <n v="21084"/>
    <n v="12130"/>
    <s v="JVU"/>
    <s v="MGR"/>
    <s v="Nxxx FY18 Period05"/>
    <s v="SLD"/>
    <s v="N1101"/>
    <n v="85000"/>
    <s v="#"/>
    <s v="USAO0351"/>
    <s v="#"/>
    <s v="95.31.01"/>
    <s v="S17"/>
    <s v="#"/>
    <s v="TSC"/>
    <x v="1"/>
  </r>
  <r>
    <s v="A"/>
    <s v="S209945"/>
    <s v="2018/005"/>
    <s v="Nxxx FY18 Period05"/>
    <n v="0.05"/>
    <n v="0.05"/>
    <s v="USD"/>
    <n v="1"/>
    <s v="2/28/2018"/>
    <n v="21084"/>
    <n v="12267"/>
    <s v="JVU"/>
    <s v="MGR"/>
    <s v="Nxxx FY18 Period05"/>
    <s v="SLD"/>
    <s v="N1202"/>
    <n v="85000"/>
    <s v="#"/>
    <s v="USAO0351"/>
    <s v="#"/>
    <s v="95.31.01"/>
    <s v="S17"/>
    <s v="#"/>
    <s v="TSC"/>
    <x v="1"/>
  </r>
  <r>
    <s v="A"/>
    <s v="S209945"/>
    <s v="2018/005"/>
    <s v="Nxxx FY18 Period05"/>
    <n v="0.19"/>
    <n v="0.19"/>
    <s v="USD"/>
    <n v="1"/>
    <s v="2/28/2018"/>
    <n v="21084"/>
    <n v="12412"/>
    <s v="JVU"/>
    <s v="MGR"/>
    <s v="Nxxx FY18 Period05"/>
    <s v="SLD"/>
    <s v="N1401"/>
    <n v="85000"/>
    <s v="#"/>
    <s v="USAO0351"/>
    <s v="#"/>
    <s v="95.31.01"/>
    <s v="S17"/>
    <s v="#"/>
    <s v="PSC"/>
    <x v="1"/>
  </r>
  <r>
    <s v="A"/>
    <s v="S209945"/>
    <s v="2018/005"/>
    <s v="Nxxx FY18 Period05"/>
    <n v="7.0000000000000007E-2"/>
    <n v="7.0000000000000007E-2"/>
    <s v="USD"/>
    <n v="1"/>
    <s v="2/28/2018"/>
    <n v="21084"/>
    <n v="12553"/>
    <s v="JVU"/>
    <s v="MGR"/>
    <s v="Nxxx FY18 Period05"/>
    <s v="SLD"/>
    <s v="N201"/>
    <n v="85000"/>
    <s v="#"/>
    <s v="USAO0351"/>
    <s v="#"/>
    <s v="95.31.01"/>
    <s v="S17"/>
    <s v="#"/>
    <s v="PSC"/>
    <x v="1"/>
  </r>
  <r>
    <s v="A"/>
    <s v="S209945"/>
    <s v="2018/005"/>
    <s v="Nxxx FY18 Period05"/>
    <n v="-0.09"/>
    <n v="-0.09"/>
    <s v="USD"/>
    <n v="1"/>
    <s v="2/28/2018"/>
    <n v="21084"/>
    <n v="12696"/>
    <s v="JVU"/>
    <s v="MGR"/>
    <s v="Nxxx FY18 Period05"/>
    <s v="SLD"/>
    <s v="N0702"/>
    <n v="85100"/>
    <s v="#"/>
    <s v="USAO0351"/>
    <s v="#"/>
    <s v="95.31.01"/>
    <s v="S17"/>
    <s v="#"/>
    <s v="PSC"/>
    <x v="1"/>
  </r>
  <r>
    <s v="A"/>
    <s v="S209945"/>
    <s v="2018/005"/>
    <s v="Nxxx FY18 Period05"/>
    <n v="0.14000000000000001"/>
    <n v="0.14000000000000001"/>
    <s v="USD"/>
    <n v="1"/>
    <s v="2/28/2018"/>
    <n v="21084"/>
    <n v="11120"/>
    <s v="JVU"/>
    <s v="MGR"/>
    <s v="Nxxx FY18 Period05"/>
    <s v="SLD"/>
    <s v="N0702"/>
    <n v="85000"/>
    <s v="#"/>
    <s v="USAO0351"/>
    <s v="#"/>
    <s v="95.31.01"/>
    <s v="S17"/>
    <s v="#"/>
    <s v="PSC"/>
    <x v="1"/>
  </r>
  <r>
    <s v="A"/>
    <s v="S209945"/>
    <s v="2018/005"/>
    <s v="Nxxx FY18 Period05"/>
    <n v="7.0000000000000007E-2"/>
    <n v="7.0000000000000007E-2"/>
    <s v="USD"/>
    <n v="1"/>
    <s v="2/28/2018"/>
    <n v="21084"/>
    <n v="11259"/>
    <s v="JVU"/>
    <s v="MGR"/>
    <s v="Nxxx FY18 Period05"/>
    <s v="SLD"/>
    <s v="N0704"/>
    <n v="85000"/>
    <s v="#"/>
    <s v="USAO0351"/>
    <s v="#"/>
    <s v="95.31.01"/>
    <s v="S17"/>
    <s v="#"/>
    <s v="PSC"/>
    <x v="1"/>
  </r>
  <r>
    <s v="A"/>
    <s v="S209945"/>
    <s v="2018/005"/>
    <s v="Nxxx FY18 Period05"/>
    <n v="0.13"/>
    <n v="0.13"/>
    <s v="USD"/>
    <n v="1"/>
    <s v="2/28/2018"/>
    <n v="21084"/>
    <n v="11403"/>
    <s v="JVU"/>
    <s v="MGR"/>
    <s v="Nxxx FY18 Period05"/>
    <s v="SLD"/>
    <s v="N0801"/>
    <n v="85000"/>
    <s v="#"/>
    <s v="USAO0351"/>
    <s v="#"/>
    <s v="95.31.01"/>
    <s v="S17"/>
    <s v="#"/>
    <s v="PSC"/>
    <x v="1"/>
  </r>
  <r>
    <s v="A"/>
    <s v="S209945"/>
    <s v="2018/005"/>
    <s v="Nxxx FY18 Period05"/>
    <n v="4.49"/>
    <n v="4.49"/>
    <s v="USD"/>
    <n v="1"/>
    <s v="2/28/2018"/>
    <n v="21084"/>
    <n v="11552"/>
    <s v="JVU"/>
    <s v="MGR"/>
    <s v="Nxxx FY18 Period05"/>
    <s v="SLD"/>
    <s v="N0901"/>
    <n v="85000"/>
    <s v="#"/>
    <s v="USAO0351"/>
    <s v="#"/>
    <s v="95.31.01"/>
    <s v="S17"/>
    <s v="#"/>
    <s v="PSC"/>
    <x v="1"/>
  </r>
  <r>
    <s v="A"/>
    <s v="S209945"/>
    <s v="2018/005"/>
    <s v="Nxxx FY18 Period05"/>
    <n v="0.37"/>
    <n v="0.37"/>
    <s v="USD"/>
    <n v="1"/>
    <s v="2/28/2018"/>
    <n v="21084"/>
    <n v="11699"/>
    <s v="JVU"/>
    <s v="MGR"/>
    <s v="Nxxx FY18 Period05"/>
    <s v="SLD"/>
    <s v="N1001"/>
    <n v="85000"/>
    <s v="#"/>
    <s v="USAO0351"/>
    <s v="#"/>
    <s v="95.31.01"/>
    <s v="S17"/>
    <s v="#"/>
    <s v="SOM"/>
    <x v="1"/>
  </r>
  <r>
    <s v="A"/>
    <s v="S209945"/>
    <s v="2018/005"/>
    <s v="Nxxx FY18 Period05"/>
    <n v="0.12"/>
    <n v="0.12"/>
    <s v="USD"/>
    <n v="1"/>
    <s v="2/28/2018"/>
    <n v="21084"/>
    <n v="11843"/>
    <s v="JVU"/>
    <s v="MGR"/>
    <s v="Nxxx FY18 Period05"/>
    <s v="SLD"/>
    <s v="N1003"/>
    <n v="85000"/>
    <s v="#"/>
    <s v="USAO0351"/>
    <s v="#"/>
    <s v="95.31.01"/>
    <s v="S17"/>
    <s v="#"/>
    <s v="SOM"/>
    <x v="1"/>
  </r>
  <r>
    <s v="A"/>
    <s v="S209945"/>
    <s v="2018/005"/>
    <s v="Nxxx FY18 Period05"/>
    <n v="0.59"/>
    <n v="0.59"/>
    <s v="USD"/>
    <n v="1"/>
    <s v="2/28/2018"/>
    <n v="21084"/>
    <n v="10251"/>
    <s v="JVU"/>
    <s v="MGR"/>
    <s v="Nxxx FY18 Period05"/>
    <s v="SLD"/>
    <s v="N1202"/>
    <n v="84000"/>
    <s v="#"/>
    <s v="USAO0351"/>
    <s v="#"/>
    <s v="95.31.01"/>
    <s v="S17"/>
    <s v="#"/>
    <s v="TSC"/>
    <x v="1"/>
  </r>
  <r>
    <s v="A"/>
    <s v="S209945"/>
    <s v="2018/005"/>
    <s v="Nxxx FY18 Period05"/>
    <n v="0.18"/>
    <n v="0.18"/>
    <s v="USD"/>
    <n v="1"/>
    <s v="2/28/2018"/>
    <n v="21084"/>
    <n v="10396"/>
    <s v="JVU"/>
    <s v="MGR"/>
    <s v="Nxxx FY18 Period05"/>
    <s v="SLD"/>
    <s v="N0101"/>
    <n v="85000"/>
    <s v="#"/>
    <s v="USAO0351"/>
    <s v="#"/>
    <s v="95.31.01"/>
    <s v="S17"/>
    <s v="#"/>
    <s v="PSC"/>
    <x v="1"/>
  </r>
  <r>
    <s v="A"/>
    <s v="S209945"/>
    <s v="2018/005"/>
    <s v="Nxxx FY18 Period05"/>
    <n v="0.15"/>
    <n v="0.15"/>
    <s v="USD"/>
    <n v="1"/>
    <s v="2/28/2018"/>
    <n v="21084"/>
    <n v="10540"/>
    <s v="JVU"/>
    <s v="MGR"/>
    <s v="Nxxx FY18 Period05"/>
    <s v="SLD"/>
    <s v="N0401"/>
    <n v="85000"/>
    <s v="#"/>
    <s v="USAO0351"/>
    <s v="#"/>
    <s v="95.31.01"/>
    <s v="S17"/>
    <s v="#"/>
    <s v="PSC"/>
    <x v="1"/>
  </r>
  <r>
    <s v="A"/>
    <s v="S209945"/>
    <s v="2018/005"/>
    <s v="Nxxx FY18 Period05"/>
    <n v="0.41"/>
    <n v="0.41"/>
    <s v="USD"/>
    <n v="1"/>
    <s v="2/28/2018"/>
    <n v="21084"/>
    <n v="10688"/>
    <s v="JVU"/>
    <s v="MGR"/>
    <s v="Nxxx FY18 Period05"/>
    <s v="SLD"/>
    <s v="N0501"/>
    <n v="85000"/>
    <s v="#"/>
    <s v="USAO0351"/>
    <s v="#"/>
    <s v="95.31.01"/>
    <s v="S17"/>
    <s v="#"/>
    <s v="PSC"/>
    <x v="1"/>
  </r>
  <r>
    <s v="A"/>
    <s v="S209945"/>
    <s v="2018/005"/>
    <s v="Nxxx FY18 Period05"/>
    <n v="0.09"/>
    <n v="0.09"/>
    <s v="USD"/>
    <n v="1"/>
    <s v="2/28/2018"/>
    <n v="21084"/>
    <n v="10831"/>
    <s v="JVU"/>
    <s v="MGR"/>
    <s v="Nxxx FY18 Period05"/>
    <s v="SLD"/>
    <s v="N0601"/>
    <n v="85000"/>
    <s v="#"/>
    <s v="USAO0351"/>
    <s v="#"/>
    <s v="95.31.01"/>
    <s v="S17"/>
    <s v="#"/>
    <s v="PSC"/>
    <x v="1"/>
  </r>
  <r>
    <s v="A"/>
    <s v="S209945"/>
    <s v="2018/005"/>
    <s v="Nxxx FY18 Period05"/>
    <n v="0.19"/>
    <n v="0.19"/>
    <s v="USD"/>
    <n v="1"/>
    <s v="2/28/2018"/>
    <n v="21084"/>
    <n v="10976"/>
    <s v="JVU"/>
    <s v="MGR"/>
    <s v="Nxxx FY18 Period05"/>
    <s v="SLD"/>
    <s v="N0701"/>
    <n v="85000"/>
    <s v="#"/>
    <s v="USAO0351"/>
    <s v="#"/>
    <s v="95.31.01"/>
    <s v="S17"/>
    <s v="#"/>
    <s v="PSC"/>
    <x v="1"/>
  </r>
  <r>
    <s v="A"/>
    <s v="S209945"/>
    <s v="2018/005"/>
    <s v="Nxxx FY18 Period05"/>
    <n v="0.54"/>
    <n v="0.54"/>
    <s v="USD"/>
    <n v="1"/>
    <s v="2/28/2018"/>
    <n v="21084"/>
    <n v="9370"/>
    <s v="JVU"/>
    <s v="MGR"/>
    <s v="Nxxx FY18 Period05"/>
    <s v="SLD"/>
    <s v="N0702"/>
    <n v="84000"/>
    <s v="#"/>
    <s v="USAO0351"/>
    <s v="#"/>
    <s v="95.31.01"/>
    <s v="S17"/>
    <s v="#"/>
    <s v="PSC"/>
    <x v="1"/>
  </r>
  <r>
    <s v="A"/>
    <s v="S209945"/>
    <s v="2018/005"/>
    <s v="Nxxx FY18 Period05"/>
    <n v="0.32"/>
    <n v="0.32"/>
    <s v="USD"/>
    <n v="1"/>
    <s v="2/28/2018"/>
    <n v="21084"/>
    <n v="9517"/>
    <s v="JVU"/>
    <s v="MGR"/>
    <s v="Nxxx FY18 Period05"/>
    <s v="SLD"/>
    <s v="N0704"/>
    <n v="84000"/>
    <s v="#"/>
    <s v="USAO0351"/>
    <s v="#"/>
    <s v="95.31.01"/>
    <s v="S17"/>
    <s v="#"/>
    <s v="PSC"/>
    <x v="1"/>
  </r>
  <r>
    <s v="A"/>
    <s v="S209945"/>
    <s v="2018/005"/>
    <s v="Nxxx FY18 Period05"/>
    <n v="0.56000000000000005"/>
    <n v="0.56000000000000005"/>
    <s v="USD"/>
    <n v="1"/>
    <s v="2/28/2018"/>
    <n v="21084"/>
    <n v="9665"/>
    <s v="JVU"/>
    <s v="MGR"/>
    <s v="Nxxx FY18 Period05"/>
    <s v="SLD"/>
    <s v="N0801"/>
    <n v="84000"/>
    <s v="#"/>
    <s v="USAO0351"/>
    <s v="#"/>
    <s v="95.31.01"/>
    <s v="S17"/>
    <s v="#"/>
    <s v="PSC"/>
    <x v="1"/>
  </r>
  <r>
    <s v="A"/>
    <s v="S209945"/>
    <s v="2018/005"/>
    <s v="Nxxx FY18 Period05"/>
    <n v="0.22"/>
    <n v="0.22"/>
    <s v="USD"/>
    <n v="1"/>
    <s v="2/28/2018"/>
    <n v="21084"/>
    <n v="9810"/>
    <s v="JVU"/>
    <s v="MGR"/>
    <s v="Nxxx FY18 Period05"/>
    <s v="SLD"/>
    <s v="N1001"/>
    <n v="84000"/>
    <s v="#"/>
    <s v="USAO0351"/>
    <s v="#"/>
    <s v="95.31.01"/>
    <s v="S17"/>
    <s v="#"/>
    <s v="SOM"/>
    <x v="1"/>
  </r>
  <r>
    <s v="A"/>
    <s v="S209945"/>
    <s v="2018/005"/>
    <s v="Nxxx FY18 Period05"/>
    <n v="0.16"/>
    <n v="0.16"/>
    <s v="USD"/>
    <n v="1"/>
    <s v="2/28/2018"/>
    <n v="21084"/>
    <n v="9955"/>
    <s v="JVU"/>
    <s v="MGR"/>
    <s v="Nxxx FY18 Period05"/>
    <s v="SLD"/>
    <s v="N1003"/>
    <n v="84000"/>
    <s v="#"/>
    <s v="USAO0351"/>
    <s v="#"/>
    <s v="95.31.01"/>
    <s v="S17"/>
    <s v="#"/>
    <s v="SOM"/>
    <x v="1"/>
  </r>
  <r>
    <s v="A"/>
    <s v="S209945"/>
    <s v="2018/005"/>
    <s v="Nxxx FY18 Period05"/>
    <n v="0.8"/>
    <n v="0.8"/>
    <s v="USD"/>
    <n v="1"/>
    <s v="2/28/2018"/>
    <n v="21084"/>
    <n v="10103"/>
    <s v="JVU"/>
    <s v="MGR"/>
    <s v="Nxxx FY18 Period05"/>
    <s v="SLD"/>
    <s v="N1004"/>
    <n v="84000"/>
    <s v="#"/>
    <s v="USAO0351"/>
    <s v="#"/>
    <s v="95.31.01"/>
    <s v="S17"/>
    <s v="#"/>
    <s v="SOM"/>
    <x v="1"/>
  </r>
  <r>
    <s v="A"/>
    <s v="S209945"/>
    <s v="2018/005"/>
    <s v="Nxxx FY18 Period05"/>
    <n v="0.22"/>
    <n v="0.22"/>
    <s v="USD"/>
    <n v="1"/>
    <s v="2/28/2018"/>
    <n v="21084"/>
    <n v="8491"/>
    <s v="JVU"/>
    <s v="MGR"/>
    <s v="Nxxx FY18 Period05"/>
    <s v="SLD"/>
    <s v="N0501"/>
    <n v="82100"/>
    <s v="#"/>
    <s v="USAO0351"/>
    <s v="#"/>
    <s v="95.31.01"/>
    <s v="S17"/>
    <s v="#"/>
    <s v="PSC"/>
    <x v="1"/>
  </r>
  <r>
    <s v="A"/>
    <s v="S209945"/>
    <s v="2018/005"/>
    <s v="Nxxx FY18 Period05"/>
    <n v="0.15"/>
    <n v="0.15"/>
    <s v="USD"/>
    <n v="1"/>
    <s v="2/28/2018"/>
    <n v="21084"/>
    <n v="8635"/>
    <s v="JVU"/>
    <s v="MGR"/>
    <s v="Nxxx FY18 Period05"/>
    <s v="SLD"/>
    <s v="N0601"/>
    <n v="82100"/>
    <s v="#"/>
    <s v="USAO0351"/>
    <s v="#"/>
    <s v="95.31.01"/>
    <s v="S17"/>
    <s v="#"/>
    <s v="PSC"/>
    <x v="1"/>
  </r>
  <r>
    <s v="A"/>
    <s v="S209945"/>
    <s v="2018/005"/>
    <s v="Nxxx FY18 Period05"/>
    <n v="0.66"/>
    <n v="0.66"/>
    <s v="USD"/>
    <n v="1"/>
    <s v="2/28/2018"/>
    <n v="21084"/>
    <n v="8783"/>
    <s v="JVU"/>
    <s v="MGR"/>
    <s v="Nxxx FY18 Period05"/>
    <s v="SLD"/>
    <s v="N0101"/>
    <n v="84000"/>
    <s v="#"/>
    <s v="USAO0351"/>
    <s v="#"/>
    <s v="95.31.01"/>
    <s v="S17"/>
    <s v="#"/>
    <s v="PSC"/>
    <x v="1"/>
  </r>
  <r>
    <s v="A"/>
    <s v="S209945"/>
    <s v="2018/005"/>
    <s v="Nxxx FY18 Period05"/>
    <n v="0.28000000000000003"/>
    <n v="0.28000000000000003"/>
    <s v="USD"/>
    <n v="1"/>
    <s v="2/28/2018"/>
    <n v="21084"/>
    <n v="8929"/>
    <s v="JVU"/>
    <s v="MGR"/>
    <s v="Nxxx FY18 Period05"/>
    <s v="SLD"/>
    <s v="N0501"/>
    <n v="84000"/>
    <s v="#"/>
    <s v="USAO0351"/>
    <s v="#"/>
    <s v="95.31.01"/>
    <s v="S17"/>
    <s v="#"/>
    <s v="PSC"/>
    <x v="1"/>
  </r>
  <r>
    <s v="A"/>
    <s v="S209945"/>
    <s v="2018/005"/>
    <s v="Nxxx FY18 Period05"/>
    <n v="3.23"/>
    <n v="3.23"/>
    <s v="USD"/>
    <n v="1"/>
    <s v="2/28/2018"/>
    <n v="21084"/>
    <n v="9078"/>
    <s v="JVU"/>
    <s v="MGR"/>
    <s v="Nxxx FY18 Period05"/>
    <s v="SLD"/>
    <s v="N0601"/>
    <n v="84000"/>
    <s v="#"/>
    <s v="USAO0351"/>
    <s v="#"/>
    <s v="95.31.01"/>
    <s v="S17"/>
    <s v="#"/>
    <s v="PSC"/>
    <x v="1"/>
  </r>
  <r>
    <s v="A"/>
    <s v="S209945"/>
    <s v="2018/005"/>
    <s v="Nxxx FY18 Period05"/>
    <n v="0.15"/>
    <n v="0.15"/>
    <s v="USD"/>
    <n v="1"/>
    <s v="2/28/2018"/>
    <n v="21084"/>
    <n v="9222"/>
    <s v="JVU"/>
    <s v="MGR"/>
    <s v="Nxxx FY18 Period05"/>
    <s v="SLD"/>
    <s v="N0701"/>
    <n v="84000"/>
    <s v="#"/>
    <s v="USAO0351"/>
    <s v="#"/>
    <s v="95.31.01"/>
    <s v="S17"/>
    <s v="#"/>
    <s v="PSC"/>
    <x v="1"/>
  </r>
  <r>
    <s v="A"/>
    <s v="S209945"/>
    <s v="2018/005"/>
    <s v="Nxxx FY18 Period05"/>
    <n v="0.52"/>
    <n v="0.52"/>
    <s v="USD"/>
    <n v="1"/>
    <s v="2/28/2018"/>
    <n v="21084"/>
    <n v="7645"/>
    <s v="JVU"/>
    <s v="MGR"/>
    <s v="Nxxx FY18 Period05"/>
    <s v="SLD"/>
    <s v="N1003"/>
    <n v="82000"/>
    <s v="#"/>
    <s v="USAO0351"/>
    <s v="#"/>
    <s v="95.31.01"/>
    <s v="S17"/>
    <s v="#"/>
    <s v="SOM"/>
    <x v="1"/>
  </r>
  <r>
    <s v="A"/>
    <s v="S209945"/>
    <s v="2018/005"/>
    <s v="Nxxx FY18 Period05"/>
    <n v="0.04"/>
    <n v="0.04"/>
    <s v="USD"/>
    <n v="1"/>
    <s v="2/28/2018"/>
    <n v="21084"/>
    <n v="7774"/>
    <s v="JVU"/>
    <s v="MGR"/>
    <s v="Nxxx FY18 Period05"/>
    <s v="SLD"/>
    <s v="N1004"/>
    <n v="82000"/>
    <s v="#"/>
    <s v="USAO0351"/>
    <s v="#"/>
    <s v="95.31.01"/>
    <s v="S17"/>
    <s v="#"/>
    <s v="SOM"/>
    <x v="1"/>
  </r>
  <r>
    <s v="A"/>
    <s v="S209945"/>
    <s v="2018/005"/>
    <s v="Nxxx FY18 Period05"/>
    <n v="2.1"/>
    <n v="2.1"/>
    <s v="USD"/>
    <n v="1"/>
    <s v="2/28/2018"/>
    <n v="21084"/>
    <n v="7923"/>
    <s v="JVU"/>
    <s v="MGR"/>
    <s v="Nxxx FY18 Period05"/>
    <s v="SLD"/>
    <s v="N1101"/>
    <n v="82000"/>
    <s v="#"/>
    <s v="USAO0351"/>
    <s v="#"/>
    <s v="95.31.01"/>
    <s v="S17"/>
    <s v="#"/>
    <s v="TSC"/>
    <x v="1"/>
  </r>
  <r>
    <s v="A"/>
    <s v="S209945"/>
    <s v="2018/005"/>
    <s v="Nxxx FY18 Period05"/>
    <n v="0.71"/>
    <n v="0.71"/>
    <s v="USD"/>
    <n v="1"/>
    <s v="2/28/2018"/>
    <n v="21084"/>
    <n v="8071"/>
    <s v="JVU"/>
    <s v="MGR"/>
    <s v="Nxxx FY18 Period05"/>
    <s v="SLD"/>
    <s v="N1202"/>
    <n v="82000"/>
    <s v="#"/>
    <s v="USAO0351"/>
    <s v="#"/>
    <s v="95.31.01"/>
    <s v="S17"/>
    <s v="#"/>
    <s v="TSC"/>
    <x v="1"/>
  </r>
  <r>
    <s v="A"/>
    <s v="S209945"/>
    <s v="2018/005"/>
    <s v="Nxxx FY18 Period05"/>
    <n v="0.24"/>
    <n v="0.24"/>
    <s v="USD"/>
    <n v="1"/>
    <s v="2/28/2018"/>
    <n v="21084"/>
    <n v="8217"/>
    <s v="JVU"/>
    <s v="MGR"/>
    <s v="Nxxx FY18 Period05"/>
    <s v="SLD"/>
    <s v="N1401"/>
    <n v="82000"/>
    <s v="#"/>
    <s v="USAO0351"/>
    <s v="#"/>
    <s v="95.31.01"/>
    <s v="S17"/>
    <s v="#"/>
    <s v="PSC"/>
    <x v="1"/>
  </r>
  <r>
    <s v="A"/>
    <s v="S209945"/>
    <s v="2018/005"/>
    <s v="Nxxx FY18 Period05"/>
    <n v="0.04"/>
    <n v="0.04"/>
    <s v="USD"/>
    <n v="1"/>
    <s v="2/28/2018"/>
    <n v="21084"/>
    <n v="8346"/>
    <s v="JVU"/>
    <s v="MGR"/>
    <s v="Nxxx FY18 Period05"/>
    <s v="SLD"/>
    <s v="N201"/>
    <n v="82000"/>
    <s v="#"/>
    <s v="USAO0351"/>
    <s v="#"/>
    <s v="95.31.01"/>
    <s v="S17"/>
    <s v="#"/>
    <s v="PSC"/>
    <x v="1"/>
  </r>
  <r>
    <s v="A"/>
    <s v="S209945"/>
    <s v="2018/005"/>
    <s v="Nxxx FY18 Period05"/>
    <n v="0.41"/>
    <n v="0.41"/>
    <s v="USD"/>
    <n v="1"/>
    <s v="2/28/2018"/>
    <n v="21084"/>
    <n v="6765"/>
    <s v="JVU"/>
    <s v="MGR"/>
    <s v="Nxxx FY18 Period05"/>
    <s v="SLD"/>
    <s v="N0601"/>
    <n v="82000"/>
    <s v="#"/>
    <s v="USAO0351"/>
    <s v="#"/>
    <s v="95.31.01"/>
    <s v="S17"/>
    <s v="#"/>
    <s v="PSC"/>
    <x v="1"/>
  </r>
  <r>
    <s v="A"/>
    <s v="S209945"/>
    <s v="2018/005"/>
    <s v="Nxxx FY18 Period05"/>
    <n v="0.94"/>
    <n v="0.94"/>
    <s v="USD"/>
    <n v="1"/>
    <s v="2/28/2018"/>
    <n v="21084"/>
    <n v="6913"/>
    <s v="JVU"/>
    <s v="MGR"/>
    <s v="Nxxx FY18 Period05"/>
    <s v="SLD"/>
    <s v="N0702"/>
    <n v="82000"/>
    <s v="#"/>
    <s v="USAO0351"/>
    <s v="#"/>
    <s v="95.31.01"/>
    <s v="S17"/>
    <s v="#"/>
    <s v="PSC"/>
    <x v="1"/>
  </r>
  <r>
    <s v="A"/>
    <s v="S209945"/>
    <s v="2018/005"/>
    <s v="Nxxx FY18 Period05"/>
    <n v="0.14000000000000001"/>
    <n v="0.14000000000000001"/>
    <s v="USD"/>
    <n v="1"/>
    <s v="2/28/2018"/>
    <n v="21084"/>
    <n v="7057"/>
    <s v="JVU"/>
    <s v="MGR"/>
    <s v="Nxxx FY18 Period05"/>
    <s v="SLD"/>
    <s v="N0704"/>
    <n v="82000"/>
    <s v="#"/>
    <s v="USAO0351"/>
    <s v="#"/>
    <s v="95.31.01"/>
    <s v="S17"/>
    <s v="#"/>
    <s v="PSC"/>
    <x v="1"/>
  </r>
  <r>
    <s v="A"/>
    <s v="S209945"/>
    <s v="2018/005"/>
    <s v="Nxxx FY18 Period05"/>
    <n v="0.48"/>
    <n v="0.48"/>
    <s v="USD"/>
    <n v="1"/>
    <s v="2/28/2018"/>
    <n v="21084"/>
    <n v="7205"/>
    <s v="JVU"/>
    <s v="MGR"/>
    <s v="Nxxx FY18 Period05"/>
    <s v="SLD"/>
    <s v="N0801"/>
    <n v="82000"/>
    <s v="#"/>
    <s v="USAO0351"/>
    <s v="#"/>
    <s v="95.31.01"/>
    <s v="S17"/>
    <s v="#"/>
    <s v="PSC"/>
    <x v="1"/>
  </r>
  <r>
    <s v="A"/>
    <s v="S209945"/>
    <s v="2018/005"/>
    <s v="Nxxx FY18 Period05"/>
    <n v="0.14000000000000001"/>
    <n v="0.14000000000000001"/>
    <s v="USD"/>
    <n v="1"/>
    <s v="2/28/2018"/>
    <n v="21084"/>
    <n v="7349"/>
    <s v="JVU"/>
    <s v="MGR"/>
    <s v="Nxxx FY18 Period05"/>
    <s v="SLD"/>
    <s v="N0901"/>
    <n v="82000"/>
    <s v="#"/>
    <s v="USAO0351"/>
    <s v="#"/>
    <s v="95.31.01"/>
    <s v="S17"/>
    <s v="#"/>
    <s v="PSC"/>
    <x v="1"/>
  </r>
  <r>
    <s v="A"/>
    <s v="S209945"/>
    <s v="2018/005"/>
    <s v="Nxxx FY18 Period05"/>
    <n v="0.81"/>
    <n v="0.81"/>
    <s v="USD"/>
    <n v="1"/>
    <s v="2/28/2018"/>
    <n v="21084"/>
    <n v="7497"/>
    <s v="JVU"/>
    <s v="MGR"/>
    <s v="Nxxx FY18 Period05"/>
    <s v="SLD"/>
    <s v="N1001"/>
    <n v="82000"/>
    <s v="#"/>
    <s v="USAO0351"/>
    <s v="#"/>
    <s v="95.31.01"/>
    <s v="S17"/>
    <s v="#"/>
    <s v="SOM"/>
    <x v="1"/>
  </r>
  <r>
    <s v="A"/>
    <s v="S209945"/>
    <s v="2018/005"/>
    <s v="Nxxx FY18 Period05"/>
    <n v="1.24"/>
    <n v="1.24"/>
    <s v="USD"/>
    <n v="1"/>
    <s v="2/28/2018"/>
    <n v="21084"/>
    <n v="5887"/>
    <s v="JVU"/>
    <s v="MGR"/>
    <s v="Nxxx FY18 Period05"/>
    <s v="SLD"/>
    <s v="N0501"/>
    <n v="81100"/>
    <s v="#"/>
    <s v="USAO0351"/>
    <s v="#"/>
    <s v="95.31.01"/>
    <s v="S17"/>
    <s v="#"/>
    <s v="PSC"/>
    <x v="1"/>
  </r>
  <r>
    <s v="A"/>
    <s v="S209945"/>
    <s v="2018/005"/>
    <s v="Nxxx FY18 Period05"/>
    <n v="1.24"/>
    <n v="1.24"/>
    <s v="USD"/>
    <n v="1"/>
    <s v="2/28/2018"/>
    <n v="21084"/>
    <n v="6035"/>
    <s v="JVU"/>
    <s v="MGR"/>
    <s v="Nxxx FY18 Period05"/>
    <s v="SLD"/>
    <s v="N0702"/>
    <n v="81100"/>
    <s v="#"/>
    <s v="USAO0351"/>
    <s v="#"/>
    <s v="95.31.01"/>
    <s v="S17"/>
    <s v="#"/>
    <s v="PSC"/>
    <x v="1"/>
  </r>
  <r>
    <s v="A"/>
    <s v="S209945"/>
    <s v="2018/005"/>
    <s v="Nxxx FY18 Period05"/>
    <n v="1.23"/>
    <n v="1.23"/>
    <s v="USD"/>
    <n v="1"/>
    <s v="2/28/2018"/>
    <n v="21084"/>
    <n v="6183"/>
    <s v="JVU"/>
    <s v="MGR"/>
    <s v="Nxxx FY18 Period05"/>
    <s v="SLD"/>
    <s v="N0801"/>
    <n v="81100"/>
    <s v="#"/>
    <s v="USAO0351"/>
    <s v="#"/>
    <s v="95.31.01"/>
    <s v="S17"/>
    <s v="#"/>
    <s v="PSC"/>
    <x v="1"/>
  </r>
  <r>
    <s v="A"/>
    <s v="S209945"/>
    <s v="2018/005"/>
    <s v="Nxxx FY18 Period05"/>
    <n v="0.15"/>
    <n v="0.15"/>
    <s v="USD"/>
    <n v="1"/>
    <s v="2/28/2018"/>
    <n v="21084"/>
    <n v="6327"/>
    <s v="JVU"/>
    <s v="MGR"/>
    <s v="Nxxx FY18 Period05"/>
    <s v="SLD"/>
    <s v="N0101"/>
    <n v="82000"/>
    <s v="#"/>
    <s v="USAO0351"/>
    <s v="#"/>
    <s v="95.31.01"/>
    <s v="S17"/>
    <s v="#"/>
    <s v="PSC"/>
    <x v="1"/>
  </r>
  <r>
    <s v="A"/>
    <s v="S209945"/>
    <s v="2018/005"/>
    <s v="Nxxx FY18 Period05"/>
    <n v="0.14000000000000001"/>
    <n v="0.14000000000000001"/>
    <s v="USD"/>
    <n v="1"/>
    <s v="2/28/2018"/>
    <n v="21084"/>
    <n v="6471"/>
    <s v="JVU"/>
    <s v="MGR"/>
    <s v="Nxxx FY18 Period05"/>
    <s v="SLD"/>
    <s v="N0401"/>
    <n v="82000"/>
    <s v="#"/>
    <s v="USAO0351"/>
    <s v="#"/>
    <s v="95.31.01"/>
    <s v="S17"/>
    <s v="#"/>
    <s v="PSC"/>
    <x v="1"/>
  </r>
  <r>
    <s v="A"/>
    <s v="S209945"/>
    <s v="2018/005"/>
    <s v="Nxxx FY18 Period05"/>
    <n v="0.31"/>
    <n v="0.31"/>
    <s v="USD"/>
    <n v="1"/>
    <s v="2/28/2018"/>
    <n v="21084"/>
    <n v="6617"/>
    <s v="JVU"/>
    <s v="MGR"/>
    <s v="Nxxx FY18 Period05"/>
    <s v="SLD"/>
    <s v="N0501"/>
    <n v="82000"/>
    <s v="#"/>
    <s v="USAO0351"/>
    <s v="#"/>
    <s v="95.31.01"/>
    <s v="S17"/>
    <s v="#"/>
    <s v="PSC"/>
    <x v="1"/>
  </r>
  <r>
    <s v="A"/>
    <s v="S209945"/>
    <s v="2018/005"/>
    <s v="Nxxx FY18 Period05"/>
    <n v="3.81"/>
    <n v="3.81"/>
    <s v="USD"/>
    <n v="1"/>
    <s v="2/28/2018"/>
    <n v="21084"/>
    <n v="5061"/>
    <s v="JVU"/>
    <s v="MGR"/>
    <s v="Nxxx FY18 Period05"/>
    <s v="SLD"/>
    <s v="N201"/>
    <n v="80100"/>
    <s v="#"/>
    <s v="USAO0351"/>
    <s v="#"/>
    <s v="95.31.01"/>
    <s v="S17"/>
    <s v="#"/>
    <s v="PSC"/>
    <x v="1"/>
  </r>
  <r>
    <s v="A"/>
    <s v="S209945"/>
    <s v="2018/005"/>
    <s v="Nxxx FY18 Period05"/>
    <n v="0.27"/>
    <n v="0.27"/>
    <s v="USD"/>
    <n v="1"/>
    <s v="2/28/2018"/>
    <n v="21084"/>
    <n v="5207"/>
    <s v="JVU"/>
    <s v="MGR"/>
    <s v="Nxxx FY18 Period05"/>
    <s v="SLD"/>
    <s v="N0501"/>
    <n v="80200"/>
    <s v="#"/>
    <s v="USAO0351"/>
    <s v="#"/>
    <s v="95.31.01"/>
    <s v="S17"/>
    <s v="#"/>
    <s v="PSC"/>
    <x v="1"/>
  </r>
  <r>
    <s v="A"/>
    <s v="S209945"/>
    <s v="2018/005"/>
    <s v="Nxxx FY18 Period05"/>
    <n v="0.04"/>
    <n v="0.04"/>
    <s v="USD"/>
    <n v="1"/>
    <s v="2/28/2018"/>
    <n v="21084"/>
    <n v="5336"/>
    <s v="JVU"/>
    <s v="MGR"/>
    <s v="Nxxx FY18 Period05"/>
    <s v="SLD"/>
    <s v="N0702"/>
    <n v="80200"/>
    <s v="#"/>
    <s v="USAO0351"/>
    <s v="#"/>
    <s v="95.31.01"/>
    <s v="S17"/>
    <s v="#"/>
    <s v="PSC"/>
    <x v="1"/>
  </r>
  <r>
    <s v="A"/>
    <s v="S209945"/>
    <s v="2018/005"/>
    <s v="Nxxx FY18 Period05"/>
    <n v="0.34"/>
    <n v="0.34"/>
    <s v="USD"/>
    <n v="1"/>
    <s v="2/28/2018"/>
    <n v="21084"/>
    <n v="5483"/>
    <s v="JVU"/>
    <s v="MGR"/>
    <s v="Nxxx FY18 Period05"/>
    <s v="SLD"/>
    <s v="N0501"/>
    <n v="81000"/>
    <s v="#"/>
    <s v="USAO0351"/>
    <s v="#"/>
    <s v="95.31.01"/>
    <s v="S17"/>
    <s v="#"/>
    <s v="PSC"/>
    <x v="1"/>
  </r>
  <r>
    <s v="A"/>
    <s v="S209945"/>
    <s v="2018/005"/>
    <s v="Nxxx FY18 Period05"/>
    <n v="0.01"/>
    <n v="0.01"/>
    <s v="USD"/>
    <n v="1"/>
    <s v="2/28/2018"/>
    <n v="21084"/>
    <n v="5598"/>
    <s v="JVU"/>
    <s v="MGR"/>
    <s v="Nxxx FY18 Period05"/>
    <s v="SLD"/>
    <s v="N0601"/>
    <n v="81000"/>
    <s v="#"/>
    <s v="USAO0351"/>
    <s v="#"/>
    <s v="95.31.01"/>
    <s v="S17"/>
    <s v="#"/>
    <s v="PSC"/>
    <x v="1"/>
  </r>
  <r>
    <s v="A"/>
    <s v="S209945"/>
    <s v="2018/005"/>
    <s v="Nxxx FY18 Period05"/>
    <n v="0.08"/>
    <n v="0.08"/>
    <s v="USD"/>
    <n v="1"/>
    <s v="2/28/2018"/>
    <n v="21084"/>
    <n v="5739"/>
    <s v="JVU"/>
    <s v="MGR"/>
    <s v="Nxxx FY18 Period05"/>
    <s v="SLD"/>
    <s v="N0901"/>
    <n v="81000"/>
    <s v="#"/>
    <s v="USAO0351"/>
    <s v="#"/>
    <s v="95.31.01"/>
    <s v="S17"/>
    <s v="#"/>
    <s v="PSC"/>
    <x v="1"/>
  </r>
  <r>
    <s v="A"/>
    <s v="S209945"/>
    <s v="2018/005"/>
    <s v="Nxxx FY18 Period05"/>
    <n v="3.58"/>
    <n v="3.58"/>
    <s v="USD"/>
    <n v="1"/>
    <s v="2/28/2018"/>
    <n v="21084"/>
    <n v="4168"/>
    <s v="JVU"/>
    <s v="MGR"/>
    <s v="Nxxx FY18 Period05"/>
    <s v="SLD"/>
    <s v="N1001"/>
    <n v="80100"/>
    <s v="#"/>
    <s v="USAO0351"/>
    <s v="#"/>
    <s v="95.31.01"/>
    <s v="S17"/>
    <s v="#"/>
    <s v="SOM"/>
    <x v="1"/>
  </r>
  <r>
    <s v="A"/>
    <s v="S209945"/>
    <s v="2018/005"/>
    <s v="Nxxx FY18 Period05"/>
    <n v="1.98"/>
    <n v="1.98"/>
    <s v="USD"/>
    <n v="1"/>
    <s v="2/28/2018"/>
    <n v="21084"/>
    <n v="4317"/>
    <s v="JVU"/>
    <s v="MGR"/>
    <s v="Nxxx FY18 Period05"/>
    <s v="SLD"/>
    <s v="N1003"/>
    <n v="80100"/>
    <s v="#"/>
    <s v="USAO0351"/>
    <s v="#"/>
    <s v="95.31.01"/>
    <s v="S17"/>
    <s v="#"/>
    <s v="SOM"/>
    <x v="1"/>
  </r>
  <r>
    <s v="A"/>
    <s v="S209945"/>
    <s v="2018/005"/>
    <s v="Nxxx FY18 Period05"/>
    <n v="2.84"/>
    <n v="2.84"/>
    <s v="USD"/>
    <n v="1"/>
    <s v="2/28/2018"/>
    <n v="21084"/>
    <n v="4466"/>
    <s v="JVU"/>
    <s v="MGR"/>
    <s v="Nxxx FY18 Period05"/>
    <s v="SLD"/>
    <s v="N1004"/>
    <n v="80100"/>
    <s v="#"/>
    <s v="USAO0351"/>
    <s v="#"/>
    <s v="95.31.01"/>
    <s v="S17"/>
    <s v="#"/>
    <s v="SOM"/>
    <x v="1"/>
  </r>
  <r>
    <s v="A"/>
    <s v="S209945"/>
    <s v="2018/005"/>
    <s v="Nxxx FY18 Period05"/>
    <n v="4.43"/>
    <n v="4.43"/>
    <s v="USD"/>
    <n v="1"/>
    <s v="2/28/2018"/>
    <n v="21084"/>
    <n v="4615"/>
    <s v="JVU"/>
    <s v="MGR"/>
    <s v="Nxxx FY18 Period05"/>
    <s v="SLD"/>
    <s v="N1101"/>
    <n v="80100"/>
    <s v="#"/>
    <s v="USAO0351"/>
    <s v="#"/>
    <s v="95.31.01"/>
    <s v="S17"/>
    <s v="#"/>
    <s v="TSC"/>
    <x v="1"/>
  </r>
  <r>
    <s v="A"/>
    <s v="S209945"/>
    <s v="2018/005"/>
    <s v="Nxxx FY18 Period05"/>
    <n v="3.17"/>
    <n v="3.17"/>
    <s v="USD"/>
    <n v="1"/>
    <s v="2/28/2018"/>
    <n v="21084"/>
    <n v="4764"/>
    <s v="JVU"/>
    <s v="MGR"/>
    <s v="Nxxx FY18 Period05"/>
    <s v="SLD"/>
    <s v="N1202"/>
    <n v="80100"/>
    <s v="#"/>
    <s v="USAO0351"/>
    <s v="#"/>
    <s v="95.31.01"/>
    <s v="S17"/>
    <s v="#"/>
    <s v="TSC"/>
    <x v="1"/>
  </r>
  <r>
    <s v="A"/>
    <s v="S209945"/>
    <s v="2018/005"/>
    <s v="Nxxx FY18 Period05"/>
    <n v="1.03"/>
    <n v="1.03"/>
    <s v="USD"/>
    <n v="1"/>
    <s v="2/28/2018"/>
    <n v="21084"/>
    <n v="4912"/>
    <s v="JVU"/>
    <s v="MGR"/>
    <s v="Nxxx FY18 Period05"/>
    <s v="SLD"/>
    <s v="N1401"/>
    <n v="80100"/>
    <s v="#"/>
    <s v="USAO0351"/>
    <s v="#"/>
    <s v="95.31.01"/>
    <s v="S17"/>
    <s v="#"/>
    <s v="PSC"/>
    <x v="1"/>
  </r>
  <r>
    <s v="A"/>
    <s v="S209945"/>
    <s v="2018/005"/>
    <s v="Nxxx FY18 Period05"/>
    <n v="2.71"/>
    <n v="2.71"/>
    <s v="USD"/>
    <n v="1"/>
    <s v="2/28/2018"/>
    <n v="21084"/>
    <n v="3275"/>
    <s v="JVU"/>
    <s v="MGR"/>
    <s v="Nxxx FY18 Period05"/>
    <s v="SLD"/>
    <s v="N0601"/>
    <n v="80100"/>
    <s v="#"/>
    <s v="USAO0351"/>
    <s v="#"/>
    <s v="95.31.01"/>
    <s v="S17"/>
    <s v="#"/>
    <s v="PSC"/>
    <x v="1"/>
  </r>
  <r>
    <s v="A"/>
    <s v="S209945"/>
    <s v="2018/005"/>
    <s v="Nxxx FY18 Period05"/>
    <n v="2.56"/>
    <n v="2.56"/>
    <s v="USD"/>
    <n v="1"/>
    <s v="2/28/2018"/>
    <n v="21084"/>
    <n v="3424"/>
    <s v="JVU"/>
    <s v="MGR"/>
    <s v="Nxxx FY18 Period05"/>
    <s v="SLD"/>
    <s v="N0701"/>
    <n v="80100"/>
    <s v="#"/>
    <s v="USAO0351"/>
    <s v="#"/>
    <s v="95.31.01"/>
    <s v="S17"/>
    <s v="#"/>
    <s v="PSC"/>
    <x v="1"/>
  </r>
  <r>
    <s v="A"/>
    <s v="S209945"/>
    <s v="2018/005"/>
    <s v="Nxxx FY18 Period05"/>
    <n v="1.55"/>
    <n v="1.55"/>
    <s v="USD"/>
    <n v="1"/>
    <s v="2/28/2018"/>
    <n v="21084"/>
    <n v="3573"/>
    <s v="JVU"/>
    <s v="MGR"/>
    <s v="Nxxx FY18 Period05"/>
    <s v="SLD"/>
    <s v="N0702"/>
    <n v="80100"/>
    <s v="#"/>
    <s v="USAO0351"/>
    <s v="#"/>
    <s v="95.31.01"/>
    <s v="S17"/>
    <s v="#"/>
    <s v="PSC"/>
    <x v="1"/>
  </r>
  <r>
    <s v="A"/>
    <s v="S209945"/>
    <s v="2018/005"/>
    <s v="Nxxx FY18 Period05"/>
    <n v="1.41"/>
    <n v="1.41"/>
    <s v="USD"/>
    <n v="1"/>
    <s v="2/28/2018"/>
    <n v="21084"/>
    <n v="3722"/>
    <s v="JVU"/>
    <s v="MGR"/>
    <s v="Nxxx FY18 Period05"/>
    <s v="SLD"/>
    <s v="N0704"/>
    <n v="80100"/>
    <s v="#"/>
    <s v="USAO0351"/>
    <s v="#"/>
    <s v="95.31.01"/>
    <s v="S17"/>
    <s v="#"/>
    <s v="PSC"/>
    <x v="1"/>
  </r>
  <r>
    <s v="A"/>
    <s v="S209945"/>
    <s v="2018/005"/>
    <s v="Nxxx FY18 Period05"/>
    <n v="4.97"/>
    <n v="4.97"/>
    <s v="USD"/>
    <n v="1"/>
    <s v="2/28/2018"/>
    <n v="21084"/>
    <n v="3871"/>
    <s v="JVU"/>
    <s v="MGR"/>
    <s v="Nxxx FY18 Period05"/>
    <s v="SLD"/>
    <s v="N0801"/>
    <n v="80100"/>
    <s v="#"/>
    <s v="USAO0351"/>
    <s v="#"/>
    <s v="95.31.01"/>
    <s v="S17"/>
    <s v="#"/>
    <s v="PSC"/>
    <x v="1"/>
  </r>
  <r>
    <s v="A"/>
    <s v="S209945"/>
    <s v="2018/005"/>
    <s v="Nxxx FY18 Period05"/>
    <n v="1.1100000000000001"/>
    <n v="1.1100000000000001"/>
    <s v="USD"/>
    <n v="1"/>
    <s v="2/28/2018"/>
    <n v="21084"/>
    <n v="4019"/>
    <s v="JVU"/>
    <s v="MGR"/>
    <s v="Nxxx FY18 Period05"/>
    <s v="SLD"/>
    <s v="N0901"/>
    <n v="80100"/>
    <s v="#"/>
    <s v="USAO0351"/>
    <s v="#"/>
    <s v="95.31.01"/>
    <s v="S17"/>
    <s v="#"/>
    <s v="PSC"/>
    <x v="1"/>
  </r>
  <r>
    <s v="A"/>
    <s v="S209945"/>
    <s v="2018/005"/>
    <s v="Nxxx FY18 Period05"/>
    <n v="4.59"/>
    <n v="4.59"/>
    <s v="USD"/>
    <n v="1"/>
    <s v="2/28/2018"/>
    <n v="21084"/>
    <n v="2383"/>
    <s v="JVU"/>
    <s v="MGR"/>
    <s v="Nxxx FY18 Period05"/>
    <s v="SLD"/>
    <s v="N1401"/>
    <n v="80000"/>
    <s v="#"/>
    <s v="USAO0351"/>
    <s v="#"/>
    <s v="95.31.01"/>
    <s v="S17"/>
    <s v="#"/>
    <s v="PSC"/>
    <x v="1"/>
  </r>
  <r>
    <s v="A"/>
    <s v="S209945"/>
    <s v="2018/005"/>
    <s v="Nxxx FY18 Period05"/>
    <n v="4.29"/>
    <n v="4.29"/>
    <s v="USD"/>
    <n v="1"/>
    <s v="2/28/2018"/>
    <n v="21084"/>
    <n v="2532"/>
    <s v="JVU"/>
    <s v="MGR"/>
    <s v="Nxxx FY18 Period05"/>
    <s v="SLD"/>
    <s v="N201"/>
    <n v="80000"/>
    <s v="#"/>
    <s v="USAO0351"/>
    <s v="#"/>
    <s v="95.31.01"/>
    <s v="S17"/>
    <s v="#"/>
    <s v="PSC"/>
    <x v="1"/>
  </r>
  <r>
    <s v="A"/>
    <s v="S209945"/>
    <s v="2018/005"/>
    <s v="Nxxx FY18 Period05"/>
    <n v="2.7"/>
    <n v="2.7"/>
    <s v="USD"/>
    <n v="1"/>
    <s v="2/28/2018"/>
    <n v="21084"/>
    <n v="2681"/>
    <s v="JVU"/>
    <s v="MGR"/>
    <s v="Nxxx FY18 Period05"/>
    <s v="SLD"/>
    <s v="N0101"/>
    <n v="80100"/>
    <s v="#"/>
    <s v="USAO0351"/>
    <s v="#"/>
    <s v="95.31.01"/>
    <s v="S17"/>
    <s v="#"/>
    <s v="PSC"/>
    <x v="1"/>
  </r>
  <r>
    <s v="A"/>
    <s v="S209945"/>
    <s v="2018/005"/>
    <s v="Nxxx FY18 Period05"/>
    <n v="0.68"/>
    <n v="0.68"/>
    <s v="USD"/>
    <n v="1"/>
    <s v="2/28/2018"/>
    <n v="21084"/>
    <n v="2829"/>
    <s v="JVU"/>
    <s v="MGR"/>
    <s v="Nxxx FY18 Period05"/>
    <s v="SLD"/>
    <s v="N0301"/>
    <n v="80100"/>
    <s v="#"/>
    <s v="USAO0351"/>
    <s v="#"/>
    <s v="95.31.01"/>
    <s v="S17"/>
    <s v="#"/>
    <s v="PSC"/>
    <x v="1"/>
  </r>
  <r>
    <s v="A"/>
    <s v="S209945"/>
    <s v="2018/005"/>
    <s v="Nxxx FY18 Period05"/>
    <n v="1.67"/>
    <n v="1.67"/>
    <s v="USD"/>
    <n v="1"/>
    <s v="2/28/2018"/>
    <n v="21084"/>
    <n v="2978"/>
    <s v="JVU"/>
    <s v="MGR"/>
    <s v="Nxxx FY18 Period05"/>
    <s v="SLD"/>
    <s v="N0401"/>
    <n v="80100"/>
    <s v="#"/>
    <s v="USAO0351"/>
    <s v="#"/>
    <s v="95.31.01"/>
    <s v="S17"/>
    <s v="#"/>
    <s v="PSC"/>
    <x v="1"/>
  </r>
  <r>
    <s v="A"/>
    <s v="S209945"/>
    <s v="2018/005"/>
    <s v="Nxxx FY18 Period05"/>
    <n v="1.08"/>
    <n v="1.08"/>
    <s v="USD"/>
    <n v="1"/>
    <s v="2/28/2018"/>
    <n v="21084"/>
    <n v="3126"/>
    <s v="JVU"/>
    <s v="MGR"/>
    <s v="Nxxx FY18 Period05"/>
    <s v="SLD"/>
    <s v="N0501"/>
    <n v="80100"/>
    <s v="#"/>
    <s v="USAO0351"/>
    <s v="#"/>
    <s v="95.31.01"/>
    <s v="S17"/>
    <s v="#"/>
    <s v="PSC"/>
    <x v="1"/>
  </r>
  <r>
    <s v="A"/>
    <s v="S209945"/>
    <s v="2018/005"/>
    <s v="Nxxx FY18 Period05"/>
    <n v="4.71"/>
    <n v="4.71"/>
    <s v="USD"/>
    <n v="1"/>
    <s v="2/28/2018"/>
    <n v="21084"/>
    <n v="1489"/>
    <s v="JVU"/>
    <s v="MGR"/>
    <s v="Nxxx FY18 Period05"/>
    <s v="SLD"/>
    <s v="N0901"/>
    <n v="80000"/>
    <s v="#"/>
    <s v="USAO0351"/>
    <s v="#"/>
    <s v="95.31.01"/>
    <s v="S17"/>
    <s v="#"/>
    <s v="PSC"/>
    <x v="1"/>
  </r>
  <r>
    <s v="A"/>
    <s v="S209945"/>
    <s v="2018/005"/>
    <s v="Nxxx FY18 Period05"/>
    <n v="13.33"/>
    <n v="13.33"/>
    <s v="USD"/>
    <n v="1"/>
    <s v="2/28/2018"/>
    <n v="21084"/>
    <n v="1638"/>
    <s v="JVU"/>
    <s v="MGR"/>
    <s v="Nxxx FY18 Period05"/>
    <s v="SLD"/>
    <s v="N1001"/>
    <n v="80000"/>
    <s v="#"/>
    <s v="USAO0351"/>
    <s v="#"/>
    <s v="95.31.01"/>
    <s v="S17"/>
    <s v="#"/>
    <s v="SOM"/>
    <x v="1"/>
  </r>
  <r>
    <s v="A"/>
    <s v="S209945"/>
    <s v="2018/005"/>
    <s v="Nxxx FY18 Period05"/>
    <n v="3.86"/>
    <n v="3.86"/>
    <s v="USD"/>
    <n v="1"/>
    <s v="2/28/2018"/>
    <n v="21084"/>
    <n v="1787"/>
    <s v="JVU"/>
    <s v="MGR"/>
    <s v="Nxxx FY18 Period05"/>
    <s v="SLD"/>
    <s v="N1003"/>
    <n v="80000"/>
    <s v="#"/>
    <s v="USAO0351"/>
    <s v="#"/>
    <s v="95.31.01"/>
    <s v="S17"/>
    <s v="#"/>
    <s v="SOM"/>
    <x v="1"/>
  </r>
  <r>
    <s v="A"/>
    <s v="S209945"/>
    <s v="2018/005"/>
    <s v="Nxxx FY18 Period05"/>
    <n v="4.7300000000000004"/>
    <n v="4.7300000000000004"/>
    <s v="USD"/>
    <n v="1"/>
    <s v="2/28/2018"/>
    <n v="21084"/>
    <n v="1936"/>
    <s v="JVU"/>
    <s v="MGR"/>
    <s v="Nxxx FY18 Period05"/>
    <s v="SLD"/>
    <s v="N1004"/>
    <n v="80000"/>
    <s v="#"/>
    <s v="USAO0351"/>
    <s v="#"/>
    <s v="95.31.01"/>
    <s v="S17"/>
    <s v="#"/>
    <s v="SOM"/>
    <x v="1"/>
  </r>
  <r>
    <s v="A"/>
    <s v="S209945"/>
    <s v="2018/005"/>
    <s v="Nxxx FY18 Period05"/>
    <n v="4.68"/>
    <n v="4.68"/>
    <s v="USD"/>
    <n v="1"/>
    <s v="2/28/2018"/>
    <n v="21084"/>
    <n v="2085"/>
    <s v="JVU"/>
    <s v="MGR"/>
    <s v="Nxxx FY18 Period05"/>
    <s v="SLD"/>
    <s v="N1101"/>
    <n v="80000"/>
    <s v="#"/>
    <s v="USAO0351"/>
    <s v="#"/>
    <s v="95.31.01"/>
    <s v="S17"/>
    <s v="#"/>
    <s v="TSC"/>
    <x v="1"/>
  </r>
  <r>
    <s v="A"/>
    <s v="S209945"/>
    <s v="2018/005"/>
    <s v="Nxxx FY18 Period05"/>
    <n v="4.51"/>
    <n v="4.51"/>
    <s v="USD"/>
    <n v="1"/>
    <s v="2/28/2018"/>
    <n v="21084"/>
    <n v="2234"/>
    <s v="JVU"/>
    <s v="MGR"/>
    <s v="Nxxx FY18 Period05"/>
    <s v="SLD"/>
    <s v="N1202"/>
    <n v="80000"/>
    <s v="#"/>
    <s v="USAO0351"/>
    <s v="#"/>
    <s v="95.31.01"/>
    <s v="S17"/>
    <s v="#"/>
    <s v="TSC"/>
    <x v="1"/>
  </r>
  <r>
    <s v="A"/>
    <s v="S209945"/>
    <s v="2018/005"/>
    <s v="Nxxx FY18 Period05"/>
    <n v="3.49"/>
    <n v="3.49"/>
    <s v="USD"/>
    <n v="1"/>
    <s v="2/28/2018"/>
    <n v="21084"/>
    <n v="596"/>
    <s v="JVU"/>
    <s v="MGR"/>
    <s v="Nxxx FY18 Period05"/>
    <s v="SLD"/>
    <s v="N0501"/>
    <n v="80000"/>
    <s v="#"/>
    <s v="USAO0351"/>
    <s v="#"/>
    <s v="95.31.01"/>
    <s v="S17"/>
    <s v="#"/>
    <s v="PSC"/>
    <x v="1"/>
  </r>
  <r>
    <s v="A"/>
    <s v="S209945"/>
    <s v="2018/005"/>
    <s v="Nxxx FY18 Period05"/>
    <n v="1.23"/>
    <n v="1.23"/>
    <s v="USD"/>
    <n v="1"/>
    <s v="2/28/2018"/>
    <n v="21084"/>
    <n v="744"/>
    <s v="JVU"/>
    <s v="MGR"/>
    <s v="Nxxx FY18 Period05"/>
    <s v="SLD"/>
    <s v="N0601"/>
    <n v="80000"/>
    <s v="#"/>
    <s v="USAO0351"/>
    <s v="#"/>
    <s v="95.31.01"/>
    <s v="S17"/>
    <s v="#"/>
    <s v="PSC"/>
    <x v="1"/>
  </r>
  <r>
    <s v="A"/>
    <s v="S209945"/>
    <s v="2018/005"/>
    <s v="Nxxx FY18 Period05"/>
    <n v="6.43"/>
    <n v="6.43"/>
    <s v="USD"/>
    <n v="1"/>
    <s v="2/28/2018"/>
    <n v="21084"/>
    <n v="893"/>
    <s v="JVU"/>
    <s v="MGR"/>
    <s v="Nxxx FY18 Period05"/>
    <s v="SLD"/>
    <s v="N0701"/>
    <n v="80000"/>
    <s v="#"/>
    <s v="USAO0351"/>
    <s v="#"/>
    <s v="95.31.01"/>
    <s v="S17"/>
    <s v="#"/>
    <s v="PSC"/>
    <x v="1"/>
  </r>
  <r>
    <s v="A"/>
    <s v="S209945"/>
    <s v="2018/005"/>
    <s v="Nxxx FY18 Period05"/>
    <n v="5.3"/>
    <n v="5.3"/>
    <s v="USD"/>
    <n v="1"/>
    <s v="2/28/2018"/>
    <n v="21084"/>
    <n v="1042"/>
    <s v="JVU"/>
    <s v="MGR"/>
    <s v="Nxxx FY18 Period05"/>
    <s v="SLD"/>
    <s v="N0702"/>
    <n v="80000"/>
    <s v="#"/>
    <s v="USAO0351"/>
    <s v="#"/>
    <s v="95.31.01"/>
    <s v="S17"/>
    <s v="#"/>
    <s v="PSC"/>
    <x v="1"/>
  </r>
  <r>
    <s v="A"/>
    <s v="S209945"/>
    <s v="2018/005"/>
    <s v="Nxxx FY18 Period05"/>
    <n v="3.98"/>
    <n v="3.98"/>
    <s v="USD"/>
    <n v="1"/>
    <s v="2/28/2018"/>
    <n v="21084"/>
    <n v="1191"/>
    <s v="JVU"/>
    <s v="MGR"/>
    <s v="Nxxx FY18 Period05"/>
    <s v="SLD"/>
    <s v="N0704"/>
    <n v="80000"/>
    <s v="#"/>
    <s v="USAO0351"/>
    <s v="#"/>
    <s v="95.31.01"/>
    <s v="S17"/>
    <s v="#"/>
    <s v="PSC"/>
    <x v="1"/>
  </r>
  <r>
    <s v="A"/>
    <s v="S209945"/>
    <s v="2018/005"/>
    <s v="Nxxx FY18 Period05"/>
    <n v="9.49"/>
    <n v="9.49"/>
    <s v="USD"/>
    <n v="1"/>
    <s v="2/28/2018"/>
    <n v="21084"/>
    <n v="1340"/>
    <s v="JVU"/>
    <s v="MGR"/>
    <s v="Nxxx FY18 Period05"/>
    <s v="SLD"/>
    <s v="N0801"/>
    <n v="80000"/>
    <s v="#"/>
    <s v="USAO0351"/>
    <s v="#"/>
    <s v="95.31.01"/>
    <s v="S17"/>
    <s v="#"/>
    <s v="PSC"/>
    <x v="1"/>
  </r>
  <r>
    <s v="A"/>
    <s v="S209945"/>
    <s v="2018/005"/>
    <s v="SOM FY18 Period05"/>
    <n v="6.48"/>
    <n v="6.48"/>
    <s v="USD"/>
    <n v="1"/>
    <s v="2/28/2018"/>
    <n v="21083"/>
    <n v="982"/>
    <s v="JVU"/>
    <s v="MGR"/>
    <s v="SOM FY18 Period05"/>
    <s v="SLD"/>
    <s v="S2603"/>
    <n v="85000"/>
    <s v="#"/>
    <s v="USAO0351"/>
    <s v="#"/>
    <s v="95.21.01"/>
    <s v="S17"/>
    <s v="#"/>
    <s v="SOM"/>
    <x v="1"/>
  </r>
  <r>
    <s v="A"/>
    <s v="S209945"/>
    <s v="2018/005"/>
    <s v="SOM FY18 Period05"/>
    <n v="1.76"/>
    <n v="1.76"/>
    <s v="USD"/>
    <n v="1"/>
    <s v="2/28/2018"/>
    <n v="21083"/>
    <n v="983"/>
    <s v="JVU"/>
    <s v="MGR"/>
    <s v="SOM FY18 Period05"/>
    <s v="SLD"/>
    <s v="S2603"/>
    <n v="86500"/>
    <s v="#"/>
    <s v="USAO0351"/>
    <s v="#"/>
    <s v="95.21.01"/>
    <s v="S17"/>
    <s v="#"/>
    <s v="SOM"/>
    <x v="1"/>
  </r>
  <r>
    <s v="A"/>
    <s v="S209945"/>
    <s v="2018/005"/>
    <s v="SOM FY18 Period05"/>
    <n v="1.49"/>
    <n v="1.49"/>
    <s v="USD"/>
    <n v="1"/>
    <s v="2/28/2018"/>
    <n v="21083"/>
    <n v="984"/>
    <s v="JVU"/>
    <s v="MGR"/>
    <s v="SOM FY18 Period05"/>
    <s v="SLD"/>
    <s v="S2603"/>
    <n v="87000"/>
    <s v="#"/>
    <s v="USAO0351"/>
    <s v="#"/>
    <s v="95.21.01"/>
    <s v="S17"/>
    <s v="#"/>
    <s v="SOM"/>
    <x v="1"/>
  </r>
  <r>
    <s v="A"/>
    <s v="S209945"/>
    <s v="2018/005"/>
    <s v="Nxxx FY18 Period05"/>
    <n v="7.96"/>
    <n v="7.96"/>
    <s v="USD"/>
    <n v="1"/>
    <s v="2/28/2018"/>
    <n v="21084"/>
    <n v="149"/>
    <s v="JVU"/>
    <s v="MGR"/>
    <s v="Nxxx FY18 Period05"/>
    <s v="SLD"/>
    <s v="N0101"/>
    <n v="80000"/>
    <s v="#"/>
    <s v="USAO0351"/>
    <s v="#"/>
    <s v="95.31.01"/>
    <s v="S17"/>
    <s v="#"/>
    <s v="PSC"/>
    <x v="1"/>
  </r>
  <r>
    <s v="A"/>
    <s v="S209945"/>
    <s v="2018/005"/>
    <s v="Nxxx FY18 Period05"/>
    <n v="2.73"/>
    <n v="2.73"/>
    <s v="USD"/>
    <n v="1"/>
    <s v="2/28/2018"/>
    <n v="21084"/>
    <n v="298"/>
    <s v="JVU"/>
    <s v="MGR"/>
    <s v="Nxxx FY18 Period05"/>
    <s v="SLD"/>
    <s v="N0301"/>
    <n v="80000"/>
    <s v="#"/>
    <s v="USAO0351"/>
    <s v="#"/>
    <s v="95.31.01"/>
    <s v="S17"/>
    <s v="#"/>
    <s v="PSC"/>
    <x v="1"/>
  </r>
  <r>
    <s v="A"/>
    <s v="S209945"/>
    <s v="2018/005"/>
    <s v="Nxxx FY18 Period05"/>
    <n v="4.18"/>
    <n v="4.18"/>
    <s v="USD"/>
    <n v="1"/>
    <s v="2/28/2018"/>
    <n v="21084"/>
    <n v="447"/>
    <s v="JVU"/>
    <s v="MGR"/>
    <s v="Nxxx FY18 Period05"/>
    <s v="SLD"/>
    <s v="N0401"/>
    <n v="80000"/>
    <s v="#"/>
    <s v="USAO0351"/>
    <s v="#"/>
    <s v="95.31.01"/>
    <s v="S17"/>
    <s v="#"/>
    <s v="PSC"/>
    <x v="1"/>
  </r>
  <r>
    <s v="A"/>
    <s v="S209945"/>
    <s v="2018/005"/>
    <s v="SOM FY18 Period05"/>
    <n v="87.6"/>
    <n v="87.6"/>
    <s v="USD"/>
    <n v="1"/>
    <s v="2/28/2018"/>
    <n v="21083"/>
    <n v="976"/>
    <s v="JVU"/>
    <s v="MGR"/>
    <s v="SOM FY18 Period05"/>
    <s v="SLD"/>
    <s v="S2603"/>
    <n v="80000"/>
    <s v="#"/>
    <s v="USAO0351"/>
    <s v="#"/>
    <s v="95.21.01"/>
    <s v="S17"/>
    <s v="#"/>
    <s v="SOM"/>
    <x v="1"/>
  </r>
  <r>
    <s v="A"/>
    <s v="S209945"/>
    <s v="2018/005"/>
    <s v="SOM FY18 Period05"/>
    <n v="23.65"/>
    <n v="23.65"/>
    <s v="USD"/>
    <n v="1"/>
    <s v="2/28/2018"/>
    <n v="21083"/>
    <n v="977"/>
    <s v="JVU"/>
    <s v="MGR"/>
    <s v="SOM FY18 Period05"/>
    <s v="SLD"/>
    <s v="S2603"/>
    <n v="80100"/>
    <s v="#"/>
    <s v="USAO0351"/>
    <s v="#"/>
    <s v="95.21.01"/>
    <s v="S17"/>
    <s v="#"/>
    <s v="SOM"/>
    <x v="1"/>
  </r>
  <r>
    <s v="A"/>
    <s v="S209945"/>
    <s v="2018/005"/>
    <s v="SOM FY18 Period05"/>
    <n v="1.23"/>
    <n v="1.23"/>
    <s v="USD"/>
    <n v="1"/>
    <s v="2/28/2018"/>
    <n v="21083"/>
    <n v="978"/>
    <s v="JVU"/>
    <s v="MGR"/>
    <s v="SOM FY18 Period05"/>
    <s v="SLD"/>
    <s v="S2603"/>
    <n v="81000"/>
    <s v="#"/>
    <s v="USAO0351"/>
    <s v="#"/>
    <s v="95.21.01"/>
    <s v="S17"/>
    <s v="#"/>
    <s v="SOM"/>
    <x v="1"/>
  </r>
  <r>
    <s v="A"/>
    <s v="S209945"/>
    <s v="2018/005"/>
    <s v="SOM FY18 Period05"/>
    <n v="8.7200000000000006"/>
    <n v="8.7200000000000006"/>
    <s v="USD"/>
    <n v="1"/>
    <s v="2/28/2018"/>
    <n v="21083"/>
    <n v="979"/>
    <s v="JVU"/>
    <s v="MGR"/>
    <s v="SOM FY18 Period05"/>
    <s v="SLD"/>
    <s v="S2603"/>
    <n v="82000"/>
    <s v="#"/>
    <s v="USAO0351"/>
    <s v="#"/>
    <s v="95.21.01"/>
    <s v="S17"/>
    <s v="#"/>
    <s v="SOM"/>
    <x v="1"/>
  </r>
  <r>
    <s v="A"/>
    <s v="S209945"/>
    <s v="2018/005"/>
    <s v="SOM FY18 Period05"/>
    <n v="7.77"/>
    <n v="7.77"/>
    <s v="USD"/>
    <n v="1"/>
    <s v="2/28/2018"/>
    <n v="21083"/>
    <n v="980"/>
    <s v="JVU"/>
    <s v="MGR"/>
    <s v="SOM FY18 Period05"/>
    <s v="SLD"/>
    <s v="S2603"/>
    <n v="82100"/>
    <s v="#"/>
    <s v="USAO0351"/>
    <s v="#"/>
    <s v="95.21.01"/>
    <s v="S17"/>
    <s v="#"/>
    <s v="SOM"/>
    <x v="1"/>
  </r>
  <r>
    <s v="A"/>
    <s v="S209945"/>
    <s v="2018/005"/>
    <s v="SOM FY18 Period05"/>
    <n v="13.61"/>
    <n v="13.61"/>
    <s v="USD"/>
    <n v="1"/>
    <s v="2/28/2018"/>
    <n v="21083"/>
    <n v="981"/>
    <s v="JVU"/>
    <s v="MGR"/>
    <s v="SOM FY18 Period05"/>
    <s v="SLD"/>
    <s v="S2603"/>
    <n v="84000"/>
    <s v="#"/>
    <s v="USAO0351"/>
    <s v="#"/>
    <s v="95.21.01"/>
    <s v="S17"/>
    <s v="#"/>
    <s v="SOM"/>
    <x v="1"/>
  </r>
  <r>
    <s v="A"/>
    <s v="S209945"/>
    <s v="2018/006"/>
    <s v="Revaluation"/>
    <n v="0"/>
    <n v="0"/>
    <s v="USD"/>
    <n v="0"/>
    <d v="2018-10-04T00:00:00"/>
    <n v="21708"/>
    <n v="1269"/>
    <s v="SYSTM"/>
    <s v="REVAL"/>
    <s v="System - Revaluation"/>
    <s v="SLD"/>
    <s v="#"/>
    <n v="80112"/>
    <s v="M9209"/>
    <s v="USAO0351"/>
    <s v="#"/>
    <s v="01.01.01"/>
    <s v="S09"/>
    <s v="#"/>
    <s v="DPC"/>
    <x v="0"/>
  </r>
  <r>
    <s v="A"/>
    <s v="S209945"/>
    <s v="2018/006"/>
    <s v="Nxxx FY18 Period06"/>
    <n v="0.16"/>
    <n v="0.16"/>
    <s v="USD"/>
    <n v="1"/>
    <s v="3/31/2018"/>
    <n v="21712"/>
    <n v="18120"/>
    <s v="JVU"/>
    <s v="AZE"/>
    <s v="Nxxx FY18 Period06"/>
    <s v="DOL"/>
    <s v="N0702"/>
    <n v="87000"/>
    <s v="#"/>
    <s v="USAO0351"/>
    <s v="#"/>
    <s v="95.31.01"/>
    <s v="S17"/>
    <s v="#"/>
    <s v="PSC"/>
    <x v="1"/>
  </r>
  <r>
    <s v="A"/>
    <s v="S209945"/>
    <s v="2018/006"/>
    <s v="Nxxx FY18 Period06"/>
    <n v="0.44"/>
    <n v="0.44"/>
    <s v="USD"/>
    <n v="1"/>
    <s v="3/31/2018"/>
    <n v="21712"/>
    <n v="18244"/>
    <s v="JVU"/>
    <s v="AZE"/>
    <s v="Nxxx FY18 Period06"/>
    <s v="SLD"/>
    <s v="N0702"/>
    <n v="87000"/>
    <s v="#"/>
    <s v="USAO0351"/>
    <s v="#"/>
    <s v="95.31.01"/>
    <s v="S17"/>
    <s v="#"/>
    <s v="PSC"/>
    <x v="1"/>
  </r>
  <r>
    <s v="A"/>
    <s v="S209945"/>
    <s v="2018/006"/>
    <s v="Nxxx FY18 Period06"/>
    <n v="7.0000000000000007E-2"/>
    <n v="7.0000000000000007E-2"/>
    <s v="USD"/>
    <n v="1"/>
    <s v="3/31/2018"/>
    <n v="21712"/>
    <n v="18292"/>
    <s v="JVU"/>
    <s v="AZE"/>
    <s v="Nxxx FY18 Period06"/>
    <s v="DOL"/>
    <s v="N0801"/>
    <n v="87000"/>
    <s v="#"/>
    <s v="USAO0351"/>
    <s v="#"/>
    <s v="95.31.01"/>
    <s v="S17"/>
    <s v="#"/>
    <s v="PSC"/>
    <x v="1"/>
  </r>
  <r>
    <s v="A"/>
    <s v="S209945"/>
    <s v="2018/006"/>
    <s v="Nxxx FY18 Period06"/>
    <n v="0.19"/>
    <n v="0.19"/>
    <s v="USD"/>
    <n v="1"/>
    <s v="3/31/2018"/>
    <n v="21712"/>
    <n v="18414"/>
    <s v="JVU"/>
    <s v="AZE"/>
    <s v="Nxxx FY18 Period06"/>
    <s v="SLD"/>
    <s v="N0801"/>
    <n v="87000"/>
    <s v="#"/>
    <s v="USAO0351"/>
    <s v="#"/>
    <s v="95.31.01"/>
    <s v="S17"/>
    <s v="#"/>
    <s v="PSC"/>
    <x v="1"/>
  </r>
  <r>
    <s v="A"/>
    <s v="S209945"/>
    <s v="2018/006"/>
    <s v="Nxxx FY18 Period06"/>
    <n v="0.01"/>
    <n v="0.01"/>
    <s v="USD"/>
    <n v="1"/>
    <s v="3/31/2018"/>
    <n v="21712"/>
    <n v="18454"/>
    <s v="JVU"/>
    <s v="AZE"/>
    <s v="Nxxx FY18 Period06"/>
    <s v="DOL"/>
    <s v="N1001"/>
    <n v="87000"/>
    <s v="#"/>
    <s v="USAO0351"/>
    <s v="#"/>
    <s v="95.31.01"/>
    <s v="S17"/>
    <s v="#"/>
    <s v="SOM"/>
    <x v="1"/>
  </r>
  <r>
    <s v="A"/>
    <s v="S209945"/>
    <s v="2018/006"/>
    <s v="Nxxx FY18 Period06"/>
    <n v="0.02"/>
    <n v="0.02"/>
    <s v="USD"/>
    <n v="1"/>
    <s v="3/31/2018"/>
    <n v="21712"/>
    <n v="18562"/>
    <s v="JVU"/>
    <s v="AZE"/>
    <s v="Nxxx FY18 Period06"/>
    <s v="SLD"/>
    <s v="N1001"/>
    <n v="87000"/>
    <s v="#"/>
    <s v="USAO0351"/>
    <s v="#"/>
    <s v="95.31.01"/>
    <s v="S17"/>
    <s v="#"/>
    <s v="SOM"/>
    <x v="1"/>
  </r>
  <r>
    <s v="A"/>
    <s v="S209945"/>
    <s v="2018/006"/>
    <s v="Nxxx FY18 Period06"/>
    <n v="0.03"/>
    <n v="0.03"/>
    <s v="USD"/>
    <n v="1"/>
    <s v="3/31/2018"/>
    <n v="21712"/>
    <n v="17548"/>
    <s v="JVU"/>
    <s v="AZE"/>
    <s v="Nxxx FY18 Period06"/>
    <s v="SLD"/>
    <s v="N1004"/>
    <n v="86000"/>
    <s v="#"/>
    <s v="USAO0351"/>
    <s v="#"/>
    <s v="95.31.01"/>
    <s v="S17"/>
    <s v="#"/>
    <s v="SOM"/>
    <x v="1"/>
  </r>
  <r>
    <s v="A"/>
    <s v="S209945"/>
    <s v="2018/006"/>
    <s v="Nxxx FY18 Period06"/>
    <n v="0.01"/>
    <n v="0.01"/>
    <s v="USD"/>
    <n v="1"/>
    <s v="3/31/2018"/>
    <n v="21712"/>
    <n v="17588"/>
    <s v="JVU"/>
    <s v="AZE"/>
    <s v="Nxxx FY18 Period06"/>
    <s v="DOL"/>
    <s v="N1202"/>
    <n v="86000"/>
    <s v="#"/>
    <s v="USAO0351"/>
    <s v="#"/>
    <s v="95.31.01"/>
    <s v="S17"/>
    <s v="#"/>
    <s v="TSC"/>
    <x v="1"/>
  </r>
  <r>
    <s v="A"/>
    <s v="S209945"/>
    <s v="2018/006"/>
    <s v="Nxxx FY18 Period06"/>
    <n v="0.02"/>
    <n v="0.02"/>
    <s v="USD"/>
    <n v="1"/>
    <s v="3/31/2018"/>
    <n v="21712"/>
    <n v="17695"/>
    <s v="JVU"/>
    <s v="AZE"/>
    <s v="Nxxx FY18 Period06"/>
    <s v="SLD"/>
    <s v="N1202"/>
    <n v="86000"/>
    <s v="#"/>
    <s v="USAO0351"/>
    <s v="#"/>
    <s v="95.31.01"/>
    <s v="S17"/>
    <s v="#"/>
    <s v="TSC"/>
    <x v="1"/>
  </r>
  <r>
    <s v="A"/>
    <s v="S209945"/>
    <s v="2018/006"/>
    <s v="Nxxx FY18 Period06"/>
    <n v="0.01"/>
    <n v="0.01"/>
    <s v="USD"/>
    <n v="1"/>
    <s v="3/31/2018"/>
    <n v="21712"/>
    <n v="17825"/>
    <s v="JVU"/>
    <s v="AZE"/>
    <s v="Nxxx FY18 Period06"/>
    <s v="SLD"/>
    <s v="N1401"/>
    <n v="86000"/>
    <s v="#"/>
    <s v="USAO0351"/>
    <s v="#"/>
    <s v="95.31.01"/>
    <s v="S17"/>
    <s v="#"/>
    <s v="PSC"/>
    <x v="1"/>
  </r>
  <r>
    <s v="A"/>
    <s v="S209945"/>
    <s v="2018/006"/>
    <s v="Nxxx FY18 Period06"/>
    <n v="0.01"/>
    <n v="0.01"/>
    <s v="USD"/>
    <n v="1"/>
    <s v="3/31/2018"/>
    <n v="21712"/>
    <n v="17955"/>
    <s v="JVU"/>
    <s v="AZE"/>
    <s v="Nxxx FY18 Period06"/>
    <s v="SLD"/>
    <s v="N201"/>
    <n v="86000"/>
    <s v="#"/>
    <s v="USAO0351"/>
    <s v="#"/>
    <s v="95.31.01"/>
    <s v="S17"/>
    <s v="#"/>
    <s v="PSC"/>
    <x v="1"/>
  </r>
  <r>
    <s v="A"/>
    <s v="S209945"/>
    <s v="2018/006"/>
    <s v="Nxxx FY18 Period06"/>
    <n v="0.01"/>
    <n v="0.01"/>
    <s v="USD"/>
    <n v="1"/>
    <s v="3/31/2018"/>
    <n v="21712"/>
    <n v="18072"/>
    <s v="JVU"/>
    <s v="AZE"/>
    <s v="Nxxx FY18 Period06"/>
    <s v="SLD"/>
    <s v="N0501"/>
    <n v="86400"/>
    <s v="#"/>
    <s v="USAO0351"/>
    <s v="#"/>
    <s v="95.31.01"/>
    <s v="S17"/>
    <s v="#"/>
    <s v="PSC"/>
    <x v="1"/>
  </r>
  <r>
    <s v="A"/>
    <s v="S209945"/>
    <s v="2018/006"/>
    <s v="Nxxx FY18 Period06"/>
    <n v="7.0000000000000007E-2"/>
    <n v="7.0000000000000007E-2"/>
    <s v="USD"/>
    <n v="1"/>
    <s v="3/31/2018"/>
    <n v="21712"/>
    <n v="17075"/>
    <s v="JVU"/>
    <s v="AZE"/>
    <s v="Nxxx FY18 Period06"/>
    <s v="SLD"/>
    <s v="N0901"/>
    <n v="86000"/>
    <s v="#"/>
    <s v="USAO0351"/>
    <s v="#"/>
    <s v="95.31.01"/>
    <s v="S17"/>
    <s v="#"/>
    <s v="PSC"/>
    <x v="1"/>
  </r>
  <r>
    <s v="A"/>
    <s v="S209945"/>
    <s v="2018/006"/>
    <s v="Nxxx FY18 Period06"/>
    <n v="0.01"/>
    <n v="0.01"/>
    <s v="USD"/>
    <n v="1"/>
    <s v="3/31/2018"/>
    <n v="21712"/>
    <n v="17119"/>
    <s v="JVU"/>
    <s v="AZE"/>
    <s v="Nxxx FY18 Period06"/>
    <s v="DOL"/>
    <s v="N1001"/>
    <n v="86000"/>
    <s v="#"/>
    <s v="USAO0351"/>
    <s v="#"/>
    <s v="95.31.01"/>
    <s v="S17"/>
    <s v="#"/>
    <s v="SOM"/>
    <x v="1"/>
  </r>
  <r>
    <s v="A"/>
    <s v="S209945"/>
    <s v="2018/006"/>
    <s v="Nxxx FY18 Period06"/>
    <n v="0.04"/>
    <n v="0.04"/>
    <s v="USD"/>
    <n v="1"/>
    <s v="3/31/2018"/>
    <n v="21712"/>
    <n v="17234"/>
    <s v="JVU"/>
    <s v="AZE"/>
    <s v="Nxxx FY18 Period06"/>
    <s v="SLD"/>
    <s v="N1001"/>
    <n v="86000"/>
    <s v="#"/>
    <s v="USAO0351"/>
    <s v="#"/>
    <s v="95.31.01"/>
    <s v="S17"/>
    <s v="#"/>
    <s v="SOM"/>
    <x v="1"/>
  </r>
  <r>
    <s v="A"/>
    <s v="S209945"/>
    <s v="2018/006"/>
    <s v="Nxxx FY18 Period06"/>
    <n v="0.02"/>
    <n v="0.02"/>
    <s v="USD"/>
    <n v="1"/>
    <s v="3/31/2018"/>
    <n v="21712"/>
    <n v="17280"/>
    <s v="JVU"/>
    <s v="AZE"/>
    <s v="Nxxx FY18 Period06"/>
    <s v="DOL"/>
    <s v="N1003"/>
    <n v="86000"/>
    <s v="#"/>
    <s v="USAO0351"/>
    <s v="#"/>
    <s v="95.31.01"/>
    <s v="S17"/>
    <s v="#"/>
    <s v="SOM"/>
    <x v="1"/>
  </r>
  <r>
    <s v="A"/>
    <s v="S209945"/>
    <s v="2018/006"/>
    <s v="Nxxx FY18 Period06"/>
    <n v="0.05"/>
    <n v="0.05"/>
    <s v="USD"/>
    <n v="1"/>
    <s v="3/31/2018"/>
    <n v="21712"/>
    <n v="17398"/>
    <s v="JVU"/>
    <s v="AZE"/>
    <s v="Nxxx FY18 Period06"/>
    <s v="SLD"/>
    <s v="N1003"/>
    <n v="86000"/>
    <s v="#"/>
    <s v="USAO0351"/>
    <s v="#"/>
    <s v="95.31.01"/>
    <s v="S17"/>
    <s v="#"/>
    <s v="SOM"/>
    <x v="1"/>
  </r>
  <r>
    <s v="A"/>
    <s v="S209945"/>
    <s v="2018/006"/>
    <s v="Nxxx FY18 Period06"/>
    <n v="0.01"/>
    <n v="0.01"/>
    <s v="USD"/>
    <n v="1"/>
    <s v="3/31/2018"/>
    <n v="21712"/>
    <n v="17438"/>
    <s v="JVU"/>
    <s v="AZE"/>
    <s v="Nxxx FY18 Period06"/>
    <s v="DOL"/>
    <s v="N1004"/>
    <n v="86000"/>
    <s v="#"/>
    <s v="USAO0351"/>
    <s v="#"/>
    <s v="95.31.01"/>
    <s v="S17"/>
    <s v="#"/>
    <s v="SOM"/>
    <x v="1"/>
  </r>
  <r>
    <s v="A"/>
    <s v="S209945"/>
    <s v="2018/006"/>
    <s v="Nxxx FY18 Period06"/>
    <n v="0.05"/>
    <n v="0.05"/>
    <s v="USD"/>
    <n v="1"/>
    <s v="3/31/2018"/>
    <n v="21712"/>
    <n v="16583"/>
    <s v="JVU"/>
    <s v="AZE"/>
    <s v="Nxxx FY18 Period06"/>
    <s v="SLD"/>
    <s v="N0702"/>
    <n v="86000"/>
    <s v="#"/>
    <s v="USAO0351"/>
    <s v="#"/>
    <s v="95.31.01"/>
    <s v="S17"/>
    <s v="#"/>
    <s v="PSC"/>
    <x v="1"/>
  </r>
  <r>
    <s v="A"/>
    <s v="S209945"/>
    <s v="2018/006"/>
    <s v="Nxxx FY18 Period06"/>
    <n v="0.01"/>
    <n v="0.01"/>
    <s v="USD"/>
    <n v="1"/>
    <s v="3/31/2018"/>
    <n v="21712"/>
    <n v="16627"/>
    <s v="JVU"/>
    <s v="AZE"/>
    <s v="Nxxx FY18 Period06"/>
    <s v="DOL"/>
    <s v="N0704"/>
    <n v="86000"/>
    <s v="#"/>
    <s v="USAO0351"/>
    <s v="#"/>
    <s v="95.31.01"/>
    <s v="S17"/>
    <s v="#"/>
    <s v="PSC"/>
    <x v="1"/>
  </r>
  <r>
    <s v="A"/>
    <s v="S209945"/>
    <s v="2018/006"/>
    <s v="Nxxx FY18 Period06"/>
    <n v="0.04"/>
    <n v="0.04"/>
    <s v="USD"/>
    <n v="1"/>
    <s v="3/31/2018"/>
    <n v="21712"/>
    <n v="16742"/>
    <s v="JVU"/>
    <s v="AZE"/>
    <s v="Nxxx FY18 Period06"/>
    <s v="SLD"/>
    <s v="N0704"/>
    <n v="86000"/>
    <s v="#"/>
    <s v="USAO0351"/>
    <s v="#"/>
    <s v="95.31.01"/>
    <s v="S17"/>
    <s v="#"/>
    <s v="PSC"/>
    <x v="1"/>
  </r>
  <r>
    <s v="A"/>
    <s v="S209945"/>
    <s v="2018/006"/>
    <s v="Nxxx FY18 Period06"/>
    <n v="0.04"/>
    <n v="0.04"/>
    <s v="USD"/>
    <n v="1"/>
    <s v="3/31/2018"/>
    <n v="21712"/>
    <n v="16790"/>
    <s v="JVU"/>
    <s v="AZE"/>
    <s v="Nxxx FY18 Period06"/>
    <s v="DOL"/>
    <s v="N0801"/>
    <n v="86000"/>
    <s v="#"/>
    <s v="USAO0351"/>
    <s v="#"/>
    <s v="95.31.01"/>
    <s v="S17"/>
    <s v="#"/>
    <s v="PSC"/>
    <x v="1"/>
  </r>
  <r>
    <s v="A"/>
    <s v="S209945"/>
    <s v="2018/006"/>
    <s v="Nxxx FY18 Period06"/>
    <n v="0.1"/>
    <n v="0.1"/>
    <s v="USD"/>
    <n v="1"/>
    <s v="3/31/2018"/>
    <n v="21712"/>
    <n v="16911"/>
    <s v="JVU"/>
    <s v="AZE"/>
    <s v="Nxxx FY18 Period06"/>
    <s v="SLD"/>
    <s v="N0801"/>
    <n v="86000"/>
    <s v="#"/>
    <s v="USAO0351"/>
    <s v="#"/>
    <s v="95.31.01"/>
    <s v="S17"/>
    <s v="#"/>
    <s v="PSC"/>
    <x v="1"/>
  </r>
  <r>
    <s v="A"/>
    <s v="S209945"/>
    <s v="2018/006"/>
    <s v="Nxxx FY18 Period06"/>
    <n v="0.02"/>
    <n v="0.02"/>
    <s v="USD"/>
    <n v="1"/>
    <s v="3/31/2018"/>
    <n v="21712"/>
    <n v="16957"/>
    <s v="JVU"/>
    <s v="AZE"/>
    <s v="Nxxx FY18 Period06"/>
    <s v="DOL"/>
    <s v="N0901"/>
    <n v="86000"/>
    <s v="#"/>
    <s v="USAO0351"/>
    <s v="#"/>
    <s v="95.31.01"/>
    <s v="S17"/>
    <s v="#"/>
    <s v="PSC"/>
    <x v="1"/>
  </r>
  <r>
    <s v="A"/>
    <s v="S209945"/>
    <s v="2018/006"/>
    <s v="Nxxx FY18 Period06"/>
    <n v="0.05"/>
    <n v="0.05"/>
    <s v="USD"/>
    <n v="1"/>
    <s v="3/31/2018"/>
    <n v="21712"/>
    <n v="16121"/>
    <s v="JVU"/>
    <s v="AZE"/>
    <s v="Nxxx FY18 Period06"/>
    <s v="SLD"/>
    <s v="N0501"/>
    <n v="86000"/>
    <s v="#"/>
    <s v="USAO0351"/>
    <s v="#"/>
    <s v="95.31.01"/>
    <s v="S17"/>
    <s v="#"/>
    <s v="PSC"/>
    <x v="1"/>
  </r>
  <r>
    <s v="A"/>
    <s v="S209945"/>
    <s v="2018/006"/>
    <s v="Nxxx FY18 Period06"/>
    <n v="0.01"/>
    <n v="0.01"/>
    <s v="USD"/>
    <n v="1"/>
    <s v="3/31/2018"/>
    <n v="21712"/>
    <n v="16161"/>
    <s v="JVU"/>
    <s v="AZE"/>
    <s v="Nxxx FY18 Period06"/>
    <s v="DOL"/>
    <s v="N0601"/>
    <n v="86000"/>
    <s v="#"/>
    <s v="USAO0351"/>
    <s v="#"/>
    <s v="95.31.01"/>
    <s v="S17"/>
    <s v="#"/>
    <s v="PSC"/>
    <x v="1"/>
  </r>
  <r>
    <s v="A"/>
    <s v="S209945"/>
    <s v="2018/006"/>
    <s v="Nxxx FY18 Period06"/>
    <n v="0.03"/>
    <n v="0.03"/>
    <s v="USD"/>
    <n v="1"/>
    <s v="3/31/2018"/>
    <n v="21712"/>
    <n v="16271"/>
    <s v="JVU"/>
    <s v="AZE"/>
    <s v="Nxxx FY18 Period06"/>
    <s v="SLD"/>
    <s v="N0601"/>
    <n v="86000"/>
    <s v="#"/>
    <s v="USAO0351"/>
    <s v="#"/>
    <s v="95.31.01"/>
    <s v="S17"/>
    <s v="#"/>
    <s v="PSC"/>
    <x v="1"/>
  </r>
  <r>
    <s v="A"/>
    <s v="S209945"/>
    <s v="2018/006"/>
    <s v="Nxxx FY18 Period06"/>
    <n v="0.01"/>
    <n v="0.01"/>
    <s v="USD"/>
    <n v="1"/>
    <s v="3/31/2018"/>
    <n v="21712"/>
    <n v="16311"/>
    <s v="JVU"/>
    <s v="AZE"/>
    <s v="Nxxx FY18 Period06"/>
    <s v="DOL"/>
    <s v="N0701"/>
    <n v="86000"/>
    <s v="#"/>
    <s v="USAO0351"/>
    <s v="#"/>
    <s v="95.31.01"/>
    <s v="S17"/>
    <s v="#"/>
    <s v="PSC"/>
    <x v="1"/>
  </r>
  <r>
    <s v="A"/>
    <s v="S209945"/>
    <s v="2018/006"/>
    <s v="Nxxx FY18 Period06"/>
    <n v="0.02"/>
    <n v="0.02"/>
    <s v="USD"/>
    <n v="1"/>
    <s v="3/31/2018"/>
    <n v="21712"/>
    <n v="16419"/>
    <s v="JVU"/>
    <s v="AZE"/>
    <s v="Nxxx FY18 Period06"/>
    <s v="SLD"/>
    <s v="N0701"/>
    <n v="86000"/>
    <s v="#"/>
    <s v="USAO0351"/>
    <s v="#"/>
    <s v="95.31.01"/>
    <s v="S17"/>
    <s v="#"/>
    <s v="PSC"/>
    <x v="1"/>
  </r>
  <r>
    <s v="A"/>
    <s v="S209945"/>
    <s v="2018/006"/>
    <s v="Nxxx FY18 Period06"/>
    <n v="0.02"/>
    <n v="0.02"/>
    <s v="USD"/>
    <n v="1"/>
    <s v="3/31/2018"/>
    <n v="21712"/>
    <n v="16465"/>
    <s v="JVU"/>
    <s v="AZE"/>
    <s v="Nxxx FY18 Period06"/>
    <s v="DOL"/>
    <s v="N0702"/>
    <n v="86000"/>
    <s v="#"/>
    <s v="USAO0351"/>
    <s v="#"/>
    <s v="95.31.01"/>
    <s v="S17"/>
    <s v="#"/>
    <s v="PSC"/>
    <x v="1"/>
  </r>
  <r>
    <s v="A"/>
    <s v="S209945"/>
    <s v="2018/006"/>
    <s v="Nxxx FY18 Period06"/>
    <n v="-0.04"/>
    <n v="-0.04"/>
    <s v="USD"/>
    <n v="1"/>
    <s v="3/31/2018"/>
    <n v="21712"/>
    <n v="15661"/>
    <s v="JVU"/>
    <s v="AZE"/>
    <s v="Nxxx FY18 Period06"/>
    <s v="SLD"/>
    <s v="N0706"/>
    <n v="85100"/>
    <s v="#"/>
    <s v="USAO0351"/>
    <s v="#"/>
    <s v="95.31.01"/>
    <s v="S17"/>
    <s v="#"/>
    <s v="PSC"/>
    <x v="1"/>
  </r>
  <r>
    <s v="A"/>
    <s v="S209945"/>
    <s v="2018/006"/>
    <s v="Nxxx FY18 Period06"/>
    <n v="0.01"/>
    <n v="0.01"/>
    <s v="USD"/>
    <n v="1"/>
    <s v="3/31/2018"/>
    <n v="21712"/>
    <n v="15701"/>
    <s v="JVU"/>
    <s v="AZE"/>
    <s v="Nxxx FY18 Period06"/>
    <s v="DOL"/>
    <s v="N0101"/>
    <n v="86000"/>
    <s v="#"/>
    <s v="USAO0351"/>
    <s v="#"/>
    <s v="95.31.01"/>
    <s v="S17"/>
    <s v="#"/>
    <s v="PSC"/>
    <x v="1"/>
  </r>
  <r>
    <s v="A"/>
    <s v="S209945"/>
    <s v="2018/006"/>
    <s v="Nxxx FY18 Period06"/>
    <n v="0.02"/>
    <n v="0.02"/>
    <s v="USD"/>
    <n v="1"/>
    <s v="3/31/2018"/>
    <n v="21712"/>
    <n v="15809"/>
    <s v="JVU"/>
    <s v="AZE"/>
    <s v="Nxxx FY18 Period06"/>
    <s v="SLD"/>
    <s v="N0101"/>
    <n v="86000"/>
    <s v="#"/>
    <s v="USAO0351"/>
    <s v="#"/>
    <s v="95.31.01"/>
    <s v="S17"/>
    <s v="#"/>
    <s v="PSC"/>
    <x v="1"/>
  </r>
  <r>
    <s v="A"/>
    <s v="S209945"/>
    <s v="2018/006"/>
    <s v="Nxxx FY18 Period06"/>
    <n v="0.01"/>
    <n v="0.01"/>
    <s v="USD"/>
    <n v="1"/>
    <s v="3/31/2018"/>
    <n v="21712"/>
    <n v="15849"/>
    <s v="JVU"/>
    <s v="AZE"/>
    <s v="Nxxx FY18 Period06"/>
    <s v="DOL"/>
    <s v="N0401"/>
    <n v="86000"/>
    <s v="#"/>
    <s v="USAO0351"/>
    <s v="#"/>
    <s v="95.31.01"/>
    <s v="S17"/>
    <s v="#"/>
    <s v="PSC"/>
    <x v="1"/>
  </r>
  <r>
    <s v="A"/>
    <s v="S209945"/>
    <s v="2018/006"/>
    <s v="Nxxx FY18 Period06"/>
    <n v="0.02"/>
    <n v="0.02"/>
    <s v="USD"/>
    <n v="1"/>
    <s v="3/31/2018"/>
    <n v="21712"/>
    <n v="15957"/>
    <s v="JVU"/>
    <s v="AZE"/>
    <s v="Nxxx FY18 Period06"/>
    <s v="SLD"/>
    <s v="N0401"/>
    <n v="86000"/>
    <s v="#"/>
    <s v="USAO0351"/>
    <s v="#"/>
    <s v="95.31.01"/>
    <s v="S17"/>
    <s v="#"/>
    <s v="PSC"/>
    <x v="1"/>
  </r>
  <r>
    <s v="A"/>
    <s v="S209945"/>
    <s v="2018/006"/>
    <s v="Nxxx FY18 Period06"/>
    <n v="0.02"/>
    <n v="0.02"/>
    <s v="USD"/>
    <n v="1"/>
    <s v="3/31/2018"/>
    <n v="21712"/>
    <n v="16003"/>
    <s v="JVU"/>
    <s v="AZE"/>
    <s v="Nxxx FY18 Period06"/>
    <s v="DOL"/>
    <s v="N0501"/>
    <n v="86000"/>
    <s v="#"/>
    <s v="USAO0351"/>
    <s v="#"/>
    <s v="95.31.01"/>
    <s v="S17"/>
    <s v="#"/>
    <s v="PSC"/>
    <x v="1"/>
  </r>
  <r>
    <s v="A"/>
    <s v="S209945"/>
    <s v="2018/006"/>
    <s v="Nxxx FY18 Period06"/>
    <n v="0.1"/>
    <n v="0.1"/>
    <s v="USD"/>
    <n v="1"/>
    <s v="3/31/2018"/>
    <n v="21712"/>
    <n v="15170"/>
    <s v="JVU"/>
    <s v="AZE"/>
    <s v="Nxxx FY18 Period06"/>
    <s v="SLD"/>
    <s v="N1202"/>
    <n v="85000"/>
    <s v="#"/>
    <s v="USAO0351"/>
    <s v="#"/>
    <s v="95.31.01"/>
    <s v="S17"/>
    <s v="#"/>
    <s v="TSC"/>
    <x v="1"/>
  </r>
  <r>
    <s v="A"/>
    <s v="S209945"/>
    <s v="2018/006"/>
    <s v="Nxxx FY18 Period06"/>
    <n v="0.02"/>
    <n v="0.02"/>
    <s v="USD"/>
    <n v="1"/>
    <s v="3/31/2018"/>
    <n v="21712"/>
    <n v="15216"/>
    <s v="JVU"/>
    <s v="AZE"/>
    <s v="Nxxx FY18 Period06"/>
    <s v="DOL"/>
    <s v="N1401"/>
    <n v="85000"/>
    <s v="#"/>
    <s v="USAO0351"/>
    <s v="#"/>
    <s v="95.31.01"/>
    <s v="S17"/>
    <s v="#"/>
    <s v="PSC"/>
    <x v="1"/>
  </r>
  <r>
    <s v="A"/>
    <s v="S209945"/>
    <s v="2018/006"/>
    <s v="Nxxx FY18 Period06"/>
    <n v="0.06"/>
    <n v="0.06"/>
    <s v="USD"/>
    <n v="1"/>
    <s v="3/31/2018"/>
    <n v="21712"/>
    <n v="15334"/>
    <s v="JVU"/>
    <s v="AZE"/>
    <s v="Nxxx FY18 Period06"/>
    <s v="SLD"/>
    <s v="N1401"/>
    <n v="85000"/>
    <s v="#"/>
    <s v="USAO0351"/>
    <s v="#"/>
    <s v="95.31.01"/>
    <s v="S17"/>
    <s v="#"/>
    <s v="PSC"/>
    <x v="1"/>
  </r>
  <r>
    <s v="A"/>
    <s v="S209945"/>
    <s v="2018/006"/>
    <s v="Nxxx FY18 Period06"/>
    <n v="0.04"/>
    <n v="0.04"/>
    <s v="USD"/>
    <n v="1"/>
    <s v="3/31/2018"/>
    <n v="21712"/>
    <n v="15382"/>
    <s v="JVU"/>
    <s v="AZE"/>
    <s v="Nxxx FY18 Period06"/>
    <s v="DOL"/>
    <s v="N201"/>
    <n v="85000"/>
    <s v="#"/>
    <s v="USAO0351"/>
    <s v="#"/>
    <s v="95.31.01"/>
    <s v="S17"/>
    <s v="#"/>
    <s v="PSC"/>
    <x v="1"/>
  </r>
  <r>
    <s v="A"/>
    <s v="S209945"/>
    <s v="2018/006"/>
    <s v="Nxxx FY18 Period06"/>
    <n v="0.1"/>
    <n v="0.1"/>
    <s v="USD"/>
    <n v="1"/>
    <s v="3/31/2018"/>
    <n v="21712"/>
    <n v="15501"/>
    <s v="JVU"/>
    <s v="AZE"/>
    <s v="Nxxx FY18 Period06"/>
    <s v="SLD"/>
    <s v="N201"/>
    <n v="85000"/>
    <s v="#"/>
    <s v="USAO0351"/>
    <s v="#"/>
    <s v="95.31.01"/>
    <s v="S17"/>
    <s v="#"/>
    <s v="PSC"/>
    <x v="1"/>
  </r>
  <r>
    <s v="A"/>
    <s v="S209945"/>
    <s v="2018/006"/>
    <s v="Nxxx FY18 Period06"/>
    <n v="-0.02"/>
    <n v="-0.02"/>
    <s v="USD"/>
    <n v="1"/>
    <s v="3/31/2018"/>
    <n v="21712"/>
    <n v="15546"/>
    <s v="JVU"/>
    <s v="AZE"/>
    <s v="Nxxx FY18 Period06"/>
    <s v="DOL"/>
    <s v="N0706"/>
    <n v="85100"/>
    <s v="#"/>
    <s v="USAO0351"/>
    <s v="#"/>
    <s v="95.31.01"/>
    <s v="S17"/>
    <s v="#"/>
    <s v="PSC"/>
    <x v="1"/>
  </r>
  <r>
    <s v="A"/>
    <s v="S209945"/>
    <s v="2018/006"/>
    <s v="Nxxx FY18 Period06"/>
    <n v="0.04"/>
    <n v="0.04"/>
    <s v="USD"/>
    <n v="1"/>
    <s v="3/31/2018"/>
    <n v="21712"/>
    <n v="14666"/>
    <s v="JVU"/>
    <s v="AZE"/>
    <s v="Nxxx FY18 Period06"/>
    <s v="SLD"/>
    <s v="N1003"/>
    <n v="85000"/>
    <s v="#"/>
    <s v="USAO0351"/>
    <s v="#"/>
    <s v="95.31.01"/>
    <s v="S17"/>
    <s v="#"/>
    <s v="SOM"/>
    <x v="1"/>
  </r>
  <r>
    <s v="A"/>
    <s v="S209945"/>
    <s v="2018/006"/>
    <s v="Nxxx FY18 Period06"/>
    <n v="0.04"/>
    <n v="0.04"/>
    <s v="USD"/>
    <n v="1"/>
    <s v="3/31/2018"/>
    <n v="21712"/>
    <n v="14714"/>
    <s v="JVU"/>
    <s v="AZE"/>
    <s v="Nxxx FY18 Period06"/>
    <s v="DOL"/>
    <s v="N1004"/>
    <n v="85000"/>
    <s v="#"/>
    <s v="USAO0351"/>
    <s v="#"/>
    <s v="95.31.01"/>
    <s v="S17"/>
    <s v="#"/>
    <s v="SOM"/>
    <x v="1"/>
  </r>
  <r>
    <s v="A"/>
    <s v="S209945"/>
    <s v="2018/006"/>
    <s v="Nxxx FY18 Period06"/>
    <n v="0.1"/>
    <n v="0.1"/>
    <s v="USD"/>
    <n v="1"/>
    <s v="3/31/2018"/>
    <n v="21712"/>
    <n v="14835"/>
    <s v="JVU"/>
    <s v="AZE"/>
    <s v="Nxxx FY18 Period06"/>
    <s v="SLD"/>
    <s v="N1004"/>
    <n v="85000"/>
    <s v="#"/>
    <s v="USAO0351"/>
    <s v="#"/>
    <s v="95.31.01"/>
    <s v="S17"/>
    <s v="#"/>
    <s v="SOM"/>
    <x v="1"/>
  </r>
  <r>
    <s v="A"/>
    <s v="S209945"/>
    <s v="2018/006"/>
    <s v="Nxxx FY18 Period06"/>
    <n v="0.03"/>
    <n v="0.03"/>
    <s v="USD"/>
    <n v="1"/>
    <s v="3/31/2018"/>
    <n v="21712"/>
    <n v="14883"/>
    <s v="JVU"/>
    <s v="AZE"/>
    <s v="Nxxx FY18 Period06"/>
    <s v="DOL"/>
    <s v="N1101"/>
    <n v="85000"/>
    <s v="#"/>
    <s v="USAO0351"/>
    <s v="#"/>
    <s v="95.31.01"/>
    <s v="S17"/>
    <s v="#"/>
    <s v="TSC"/>
    <x v="1"/>
  </r>
  <r>
    <s v="A"/>
    <s v="S209945"/>
    <s v="2018/006"/>
    <s v="Nxxx FY18 Period06"/>
    <n v="0.09"/>
    <n v="0.09"/>
    <s v="USD"/>
    <n v="1"/>
    <s v="3/31/2018"/>
    <n v="21712"/>
    <n v="15002"/>
    <s v="JVU"/>
    <s v="AZE"/>
    <s v="Nxxx FY18 Period06"/>
    <s v="SLD"/>
    <s v="N1101"/>
    <n v="85000"/>
    <s v="#"/>
    <s v="USAO0351"/>
    <s v="#"/>
    <s v="95.31.01"/>
    <s v="S17"/>
    <s v="#"/>
    <s v="TSC"/>
    <x v="1"/>
  </r>
  <r>
    <s v="A"/>
    <s v="S209945"/>
    <s v="2018/006"/>
    <s v="Nxxx FY18 Period06"/>
    <n v="0.04"/>
    <n v="0.04"/>
    <s v="USD"/>
    <n v="1"/>
    <s v="3/31/2018"/>
    <n v="21712"/>
    <n v="15050"/>
    <s v="JVU"/>
    <s v="AZE"/>
    <s v="Nxxx FY18 Period06"/>
    <s v="DOL"/>
    <s v="N1202"/>
    <n v="85000"/>
    <s v="#"/>
    <s v="USAO0351"/>
    <s v="#"/>
    <s v="95.31.01"/>
    <s v="S17"/>
    <s v="#"/>
    <s v="TSC"/>
    <x v="1"/>
  </r>
  <r>
    <s v="A"/>
    <s v="S209945"/>
    <s v="2018/006"/>
    <s v="Nxxx FY18 Period06"/>
    <n v="0.2"/>
    <n v="0.2"/>
    <s v="USD"/>
    <n v="1"/>
    <s v="3/31/2018"/>
    <n v="21712"/>
    <n v="14175"/>
    <s v="JVU"/>
    <s v="AZE"/>
    <s v="Nxxx FY18 Period06"/>
    <s v="SLD"/>
    <s v="N0801"/>
    <n v="85000"/>
    <s v="#"/>
    <s v="USAO0351"/>
    <s v="#"/>
    <s v="95.31.01"/>
    <s v="S17"/>
    <s v="#"/>
    <s v="PSC"/>
    <x v="1"/>
  </r>
  <r>
    <s v="A"/>
    <s v="S209945"/>
    <s v="2018/006"/>
    <s v="Nxxx FY18 Period06"/>
    <n v="0.03"/>
    <n v="0.03"/>
    <s v="USD"/>
    <n v="1"/>
    <s v="3/31/2018"/>
    <n v="21712"/>
    <n v="14221"/>
    <s v="JVU"/>
    <s v="AZE"/>
    <s v="Nxxx FY18 Period06"/>
    <s v="DOL"/>
    <s v="N0901"/>
    <n v="85000"/>
    <s v="#"/>
    <s v="USAO0351"/>
    <s v="#"/>
    <s v="95.31.01"/>
    <s v="S17"/>
    <s v="#"/>
    <s v="PSC"/>
    <x v="1"/>
  </r>
  <r>
    <s v="A"/>
    <s v="S209945"/>
    <s v="2018/006"/>
    <s v="Nxxx FY18 Period06"/>
    <n v="0.08"/>
    <n v="0.08"/>
    <s v="USD"/>
    <n v="1"/>
    <s v="3/31/2018"/>
    <n v="21712"/>
    <n v="14339"/>
    <s v="JVU"/>
    <s v="AZE"/>
    <s v="Nxxx FY18 Period06"/>
    <s v="SLD"/>
    <s v="N0901"/>
    <n v="85000"/>
    <s v="#"/>
    <s v="USAO0351"/>
    <s v="#"/>
    <s v="95.31.01"/>
    <s v="S17"/>
    <s v="#"/>
    <s v="PSC"/>
    <x v="1"/>
  </r>
  <r>
    <s v="A"/>
    <s v="S209945"/>
    <s v="2018/006"/>
    <s v="Nxxx FY18 Period06"/>
    <n v="0.03"/>
    <n v="0.03"/>
    <s v="USD"/>
    <n v="1"/>
    <s v="3/31/2018"/>
    <n v="21712"/>
    <n v="14387"/>
    <s v="JVU"/>
    <s v="AZE"/>
    <s v="Nxxx FY18 Period06"/>
    <s v="DOL"/>
    <s v="N1001"/>
    <n v="85000"/>
    <s v="#"/>
    <s v="USAO0351"/>
    <s v="#"/>
    <s v="95.31.01"/>
    <s v="S17"/>
    <s v="#"/>
    <s v="SOM"/>
    <x v="1"/>
  </r>
  <r>
    <s v="A"/>
    <s v="S209945"/>
    <s v="2018/006"/>
    <s v="Nxxx FY18 Period06"/>
    <n v="0.09"/>
    <n v="0.09"/>
    <s v="USD"/>
    <n v="1"/>
    <s v="3/31/2018"/>
    <n v="21712"/>
    <n v="14505"/>
    <s v="JVU"/>
    <s v="AZE"/>
    <s v="Nxxx FY18 Period06"/>
    <s v="SLD"/>
    <s v="N1001"/>
    <n v="85000"/>
    <s v="#"/>
    <s v="USAO0351"/>
    <s v="#"/>
    <s v="95.31.01"/>
    <s v="S17"/>
    <s v="#"/>
    <s v="SOM"/>
    <x v="1"/>
  </r>
  <r>
    <s v="A"/>
    <s v="S209945"/>
    <s v="2018/006"/>
    <s v="Nxxx FY18 Period06"/>
    <n v="0.02"/>
    <n v="0.02"/>
    <s v="USD"/>
    <n v="1"/>
    <s v="3/31/2018"/>
    <n v="21712"/>
    <n v="14550"/>
    <s v="JVU"/>
    <s v="AZE"/>
    <s v="Nxxx FY18 Period06"/>
    <s v="DOL"/>
    <s v="N1003"/>
    <n v="85000"/>
    <s v="#"/>
    <s v="USAO0351"/>
    <s v="#"/>
    <s v="95.31.01"/>
    <s v="S17"/>
    <s v="#"/>
    <s v="SOM"/>
    <x v="1"/>
  </r>
  <r>
    <s v="A"/>
    <s v="S209945"/>
    <s v="2018/006"/>
    <s v="Nxxx FY18 Period06"/>
    <n v="0.09"/>
    <n v="0.09"/>
    <s v="USD"/>
    <n v="1"/>
    <s v="3/31/2018"/>
    <n v="21712"/>
    <n v="13679"/>
    <s v="JVU"/>
    <s v="AZE"/>
    <s v="Nxxx FY18 Period06"/>
    <s v="SLD"/>
    <s v="N0701"/>
    <n v="85000"/>
    <s v="#"/>
    <s v="USAO0351"/>
    <s v="#"/>
    <s v="95.31.01"/>
    <s v="S17"/>
    <s v="#"/>
    <s v="PSC"/>
    <x v="1"/>
  </r>
  <r>
    <s v="A"/>
    <s v="S209945"/>
    <s v="2018/006"/>
    <s v="Nxxx FY18 Period06"/>
    <n v="0.03"/>
    <n v="0.03"/>
    <s v="USD"/>
    <n v="1"/>
    <s v="3/31/2018"/>
    <n v="21712"/>
    <n v="13726"/>
    <s v="JVU"/>
    <s v="AZE"/>
    <s v="Nxxx FY18 Period06"/>
    <s v="DOL"/>
    <s v="N0702"/>
    <n v="85000"/>
    <s v="#"/>
    <s v="USAO0351"/>
    <s v="#"/>
    <s v="95.31.01"/>
    <s v="S17"/>
    <s v="#"/>
    <s v="PSC"/>
    <x v="1"/>
  </r>
  <r>
    <s v="A"/>
    <s v="S209945"/>
    <s v="2018/006"/>
    <s v="Nxxx FY18 Period06"/>
    <n v="0.08"/>
    <n v="0.08"/>
    <s v="USD"/>
    <n v="1"/>
    <s v="3/31/2018"/>
    <n v="21712"/>
    <n v="13844"/>
    <s v="JVU"/>
    <s v="AZE"/>
    <s v="Nxxx FY18 Period06"/>
    <s v="SLD"/>
    <s v="N0702"/>
    <n v="85000"/>
    <s v="#"/>
    <s v="USAO0351"/>
    <s v="#"/>
    <s v="95.31.01"/>
    <s v="S17"/>
    <s v="#"/>
    <s v="PSC"/>
    <x v="1"/>
  </r>
  <r>
    <s v="A"/>
    <s v="S209945"/>
    <s v="2018/006"/>
    <s v="Nxxx FY18 Period06"/>
    <n v="0.02"/>
    <n v="0.02"/>
    <s v="USD"/>
    <n v="1"/>
    <s v="3/31/2018"/>
    <n v="21712"/>
    <n v="13889"/>
    <s v="JVU"/>
    <s v="AZE"/>
    <s v="Nxxx FY18 Period06"/>
    <s v="DOL"/>
    <s v="N0704"/>
    <n v="85000"/>
    <s v="#"/>
    <s v="USAO0351"/>
    <s v="#"/>
    <s v="95.31.01"/>
    <s v="S17"/>
    <s v="#"/>
    <s v="PSC"/>
    <x v="1"/>
  </r>
  <r>
    <s v="A"/>
    <s v="S209945"/>
    <s v="2018/006"/>
    <s v="Nxxx FY18 Period06"/>
    <n v="0.04"/>
    <n v="0.04"/>
    <s v="USD"/>
    <n v="1"/>
    <s v="3/31/2018"/>
    <n v="21712"/>
    <n v="14004"/>
    <s v="JVU"/>
    <s v="AZE"/>
    <s v="Nxxx FY18 Period06"/>
    <s v="SLD"/>
    <s v="N0704"/>
    <n v="85000"/>
    <s v="#"/>
    <s v="USAO0351"/>
    <s v="#"/>
    <s v="95.31.01"/>
    <s v="S17"/>
    <s v="#"/>
    <s v="PSC"/>
    <x v="1"/>
  </r>
  <r>
    <s v="A"/>
    <s v="S209945"/>
    <s v="2018/006"/>
    <s v="Nxxx FY18 Period06"/>
    <n v="7.0000000000000007E-2"/>
    <n v="7.0000000000000007E-2"/>
    <s v="USD"/>
    <n v="1"/>
    <s v="3/31/2018"/>
    <n v="21712"/>
    <n v="14052"/>
    <s v="JVU"/>
    <s v="AZE"/>
    <s v="Nxxx FY18 Period06"/>
    <s v="DOL"/>
    <s v="N0801"/>
    <n v="85000"/>
    <s v="#"/>
    <s v="USAO0351"/>
    <s v="#"/>
    <s v="95.31.01"/>
    <s v="S17"/>
    <s v="#"/>
    <s v="PSC"/>
    <x v="1"/>
  </r>
  <r>
    <s v="A"/>
    <s v="S209945"/>
    <s v="2018/006"/>
    <s v="Nxxx FY18 Period06"/>
    <n v="7.0000000000000007E-2"/>
    <n v="7.0000000000000007E-2"/>
    <s v="USD"/>
    <n v="1"/>
    <s v="3/31/2018"/>
    <n v="21712"/>
    <n v="13194"/>
    <s v="JVU"/>
    <s v="AZE"/>
    <s v="Nxxx FY18 Period06"/>
    <s v="SLD"/>
    <s v="N0401"/>
    <n v="85000"/>
    <s v="#"/>
    <s v="USAO0351"/>
    <s v="#"/>
    <s v="95.31.01"/>
    <s v="S17"/>
    <s v="#"/>
    <s v="PSC"/>
    <x v="1"/>
  </r>
  <r>
    <s v="A"/>
    <s v="S209945"/>
    <s v="2018/006"/>
    <s v="Nxxx FY18 Period06"/>
    <n v="0.04"/>
    <n v="0.04"/>
    <s v="USD"/>
    <n v="1"/>
    <s v="3/31/2018"/>
    <n v="21712"/>
    <n v="13242"/>
    <s v="JVU"/>
    <s v="AZE"/>
    <s v="Nxxx FY18 Period06"/>
    <s v="DOL"/>
    <s v="N0501"/>
    <n v="85000"/>
    <s v="#"/>
    <s v="USAO0351"/>
    <s v="#"/>
    <s v="95.31.01"/>
    <s v="S17"/>
    <s v="#"/>
    <s v="PSC"/>
    <x v="1"/>
  </r>
  <r>
    <s v="A"/>
    <s v="S209945"/>
    <s v="2018/006"/>
    <s v="Nxxx FY18 Period06"/>
    <n v="0.12"/>
    <n v="0.12"/>
    <s v="USD"/>
    <n v="1"/>
    <s v="3/31/2018"/>
    <n v="21712"/>
    <n v="13363"/>
    <s v="JVU"/>
    <s v="AZE"/>
    <s v="Nxxx FY18 Period06"/>
    <s v="SLD"/>
    <s v="N0501"/>
    <n v="85000"/>
    <s v="#"/>
    <s v="USAO0351"/>
    <s v="#"/>
    <s v="95.31.01"/>
    <s v="S17"/>
    <s v="#"/>
    <s v="PSC"/>
    <x v="1"/>
  </r>
  <r>
    <s v="A"/>
    <s v="S209945"/>
    <s v="2018/006"/>
    <s v="Nxxx FY18 Period06"/>
    <n v="0.01"/>
    <n v="0.01"/>
    <s v="USD"/>
    <n v="1"/>
    <s v="3/31/2018"/>
    <n v="21712"/>
    <n v="13403"/>
    <s v="JVU"/>
    <s v="AZE"/>
    <s v="Nxxx FY18 Period06"/>
    <s v="DOL"/>
    <s v="N0601"/>
    <n v="85000"/>
    <s v="#"/>
    <s v="USAO0351"/>
    <s v="#"/>
    <s v="95.31.01"/>
    <s v="S17"/>
    <s v="#"/>
    <s v="PSC"/>
    <x v="1"/>
  </r>
  <r>
    <s v="A"/>
    <s v="S209945"/>
    <s v="2018/006"/>
    <s v="Nxxx FY18 Period06"/>
    <n v="0.03"/>
    <n v="0.03"/>
    <s v="USD"/>
    <n v="1"/>
    <s v="3/31/2018"/>
    <n v="21712"/>
    <n v="13513"/>
    <s v="JVU"/>
    <s v="AZE"/>
    <s v="Nxxx FY18 Period06"/>
    <s v="SLD"/>
    <s v="N0601"/>
    <n v="85000"/>
    <s v="#"/>
    <s v="USAO0351"/>
    <s v="#"/>
    <s v="95.31.01"/>
    <s v="S17"/>
    <s v="#"/>
    <s v="PSC"/>
    <x v="1"/>
  </r>
  <r>
    <s v="A"/>
    <s v="S209945"/>
    <s v="2018/006"/>
    <s v="Nxxx FY18 Period06"/>
    <n v="0.03"/>
    <n v="0.03"/>
    <s v="USD"/>
    <n v="1"/>
    <s v="3/31/2018"/>
    <n v="21712"/>
    <n v="13561"/>
    <s v="JVU"/>
    <s v="AZE"/>
    <s v="Nxxx FY18 Period06"/>
    <s v="DOL"/>
    <s v="N0701"/>
    <n v="85000"/>
    <s v="#"/>
    <s v="USAO0351"/>
    <s v="#"/>
    <s v="95.31.01"/>
    <s v="S17"/>
    <s v="#"/>
    <s v="PSC"/>
    <x v="1"/>
  </r>
  <r>
    <s v="A"/>
    <s v="S209945"/>
    <s v="2018/006"/>
    <s v="Nxxx FY18 Period06"/>
    <n v="1.31"/>
    <n v="1.31"/>
    <s v="USD"/>
    <n v="1"/>
    <s v="3/31/2018"/>
    <n v="21712"/>
    <n v="12687"/>
    <s v="JVU"/>
    <s v="AZE"/>
    <s v="Nxxx FY18 Period06"/>
    <s v="SLD"/>
    <s v="N1004"/>
    <n v="84000"/>
    <s v="#"/>
    <s v="USAO0351"/>
    <s v="#"/>
    <s v="95.31.01"/>
    <s v="S17"/>
    <s v="#"/>
    <s v="SOM"/>
    <x v="1"/>
  </r>
  <r>
    <s v="A"/>
    <s v="S209945"/>
    <s v="2018/006"/>
    <s v="Nxxx FY18 Period06"/>
    <n v="0.17"/>
    <n v="0.17"/>
    <s v="USD"/>
    <n v="1"/>
    <s v="3/31/2018"/>
    <n v="21712"/>
    <n v="12735"/>
    <s v="JVU"/>
    <s v="AZE"/>
    <s v="Nxxx FY18 Period06"/>
    <s v="DOL"/>
    <s v="N1202"/>
    <n v="84000"/>
    <s v="#"/>
    <s v="USAO0351"/>
    <s v="#"/>
    <s v="95.31.01"/>
    <s v="S17"/>
    <s v="#"/>
    <s v="TSC"/>
    <x v="1"/>
  </r>
  <r>
    <s v="A"/>
    <s v="S209945"/>
    <s v="2018/006"/>
    <s v="Nxxx FY18 Period06"/>
    <n v="0.47"/>
    <n v="0.47"/>
    <s v="USD"/>
    <n v="1"/>
    <s v="3/31/2018"/>
    <n v="21712"/>
    <n v="12859"/>
    <s v="JVU"/>
    <s v="AZE"/>
    <s v="Nxxx FY18 Period06"/>
    <s v="SLD"/>
    <s v="N1202"/>
    <n v="84000"/>
    <s v="#"/>
    <s v="USAO0351"/>
    <s v="#"/>
    <s v="95.31.01"/>
    <s v="S17"/>
    <s v="#"/>
    <s v="TSC"/>
    <x v="1"/>
  </r>
  <r>
    <s v="A"/>
    <s v="S209945"/>
    <s v="2018/006"/>
    <s v="Nxxx FY18 Period06"/>
    <n v="0.09"/>
    <n v="0.09"/>
    <s v="USD"/>
    <n v="1"/>
    <s v="3/31/2018"/>
    <n v="21712"/>
    <n v="12907"/>
    <s v="JVU"/>
    <s v="AZE"/>
    <s v="Nxxx FY18 Period06"/>
    <s v="DOL"/>
    <s v="N0101"/>
    <n v="85000"/>
    <s v="#"/>
    <s v="USAO0351"/>
    <s v="#"/>
    <s v="95.31.01"/>
    <s v="S17"/>
    <s v="#"/>
    <s v="PSC"/>
    <x v="1"/>
  </r>
  <r>
    <s v="A"/>
    <s v="S209945"/>
    <s v="2018/006"/>
    <s v="Nxxx FY18 Period06"/>
    <n v="0.24"/>
    <n v="0.24"/>
    <s v="USD"/>
    <n v="1"/>
    <s v="3/31/2018"/>
    <n v="21712"/>
    <n v="13030"/>
    <s v="JVU"/>
    <s v="AZE"/>
    <s v="Nxxx FY18 Period06"/>
    <s v="SLD"/>
    <s v="N0101"/>
    <n v="85000"/>
    <s v="#"/>
    <s v="USAO0351"/>
    <s v="#"/>
    <s v="95.31.01"/>
    <s v="S17"/>
    <s v="#"/>
    <s v="PSC"/>
    <x v="1"/>
  </r>
  <r>
    <s v="A"/>
    <s v="S209945"/>
    <s v="2018/006"/>
    <s v="Nxxx FY18 Period06"/>
    <n v="0.03"/>
    <n v="0.03"/>
    <s v="USD"/>
    <n v="1"/>
    <s v="3/31/2018"/>
    <n v="21712"/>
    <n v="13076"/>
    <s v="JVU"/>
    <s v="AZE"/>
    <s v="Nxxx FY18 Period06"/>
    <s v="DOL"/>
    <s v="N0401"/>
    <n v="85000"/>
    <s v="#"/>
    <s v="USAO0351"/>
    <s v="#"/>
    <s v="95.31.01"/>
    <s v="S17"/>
    <s v="#"/>
    <s v="PSC"/>
    <x v="1"/>
  </r>
  <r>
    <s v="A"/>
    <s v="S209945"/>
    <s v="2018/006"/>
    <s v="Nxxx FY18 Period06"/>
    <n v="0.87"/>
    <n v="0.87"/>
    <s v="USD"/>
    <n v="1"/>
    <s v="3/31/2018"/>
    <n v="21712"/>
    <n v="12167"/>
    <s v="JVU"/>
    <s v="AZE"/>
    <s v="Nxxx FY18 Period06"/>
    <s v="SLD"/>
    <s v="N0801"/>
    <n v="84000"/>
    <s v="#"/>
    <s v="USAO0351"/>
    <s v="#"/>
    <s v="95.31.01"/>
    <s v="S17"/>
    <s v="#"/>
    <s v="PSC"/>
    <x v="1"/>
  </r>
  <r>
    <s v="A"/>
    <s v="S209945"/>
    <s v="2018/006"/>
    <s v="Nxxx FY18 Period06"/>
    <n v="0.16"/>
    <n v="0.16"/>
    <s v="USD"/>
    <n v="1"/>
    <s v="3/31/2018"/>
    <n v="21712"/>
    <n v="12215"/>
    <s v="JVU"/>
    <s v="AZE"/>
    <s v="Nxxx FY18 Period06"/>
    <s v="DOL"/>
    <s v="N1001"/>
    <n v="84000"/>
    <s v="#"/>
    <s v="USAO0351"/>
    <s v="#"/>
    <s v="95.31.01"/>
    <s v="S17"/>
    <s v="#"/>
    <s v="SOM"/>
    <x v="1"/>
  </r>
  <r>
    <s v="A"/>
    <s v="S209945"/>
    <s v="2018/006"/>
    <s v="Nxxx FY18 Period06"/>
    <n v="0.44"/>
    <n v="0.44"/>
    <s v="USD"/>
    <n v="1"/>
    <s v="3/31/2018"/>
    <n v="21712"/>
    <n v="12339"/>
    <s v="JVU"/>
    <s v="AZE"/>
    <s v="Nxxx FY18 Period06"/>
    <s v="SLD"/>
    <s v="N1001"/>
    <n v="84000"/>
    <s v="#"/>
    <s v="USAO0351"/>
    <s v="#"/>
    <s v="95.31.01"/>
    <s v="S17"/>
    <s v="#"/>
    <s v="SOM"/>
    <x v="1"/>
  </r>
  <r>
    <s v="A"/>
    <s v="S209945"/>
    <s v="2018/006"/>
    <s v="Nxxx FY18 Period06"/>
    <n v="0.08"/>
    <n v="0.08"/>
    <s v="USD"/>
    <n v="1"/>
    <s v="3/31/2018"/>
    <n v="21712"/>
    <n v="12387"/>
    <s v="JVU"/>
    <s v="AZE"/>
    <s v="Nxxx FY18 Period06"/>
    <s v="DOL"/>
    <s v="N1003"/>
    <n v="84000"/>
    <s v="#"/>
    <s v="USAO0351"/>
    <s v="#"/>
    <s v="95.31.01"/>
    <s v="S17"/>
    <s v="#"/>
    <s v="SOM"/>
    <x v="1"/>
  </r>
  <r>
    <s v="A"/>
    <s v="S209945"/>
    <s v="2018/006"/>
    <s v="Nxxx FY18 Period06"/>
    <n v="0.23"/>
    <n v="0.23"/>
    <s v="USD"/>
    <n v="1"/>
    <s v="3/31/2018"/>
    <n v="21712"/>
    <n v="12510"/>
    <s v="JVU"/>
    <s v="AZE"/>
    <s v="Nxxx FY18 Period06"/>
    <s v="SLD"/>
    <s v="N1003"/>
    <n v="84000"/>
    <s v="#"/>
    <s v="USAO0351"/>
    <s v="#"/>
    <s v="95.31.01"/>
    <s v="S17"/>
    <s v="#"/>
    <s v="SOM"/>
    <x v="1"/>
  </r>
  <r>
    <s v="A"/>
    <s v="S209945"/>
    <s v="2018/006"/>
    <s v="Nxxx FY18 Period06"/>
    <n v="0.48"/>
    <n v="0.48"/>
    <s v="USD"/>
    <n v="1"/>
    <s v="3/31/2018"/>
    <n v="21712"/>
    <n v="12560"/>
    <s v="JVU"/>
    <s v="AZE"/>
    <s v="Nxxx FY18 Period06"/>
    <s v="DOL"/>
    <s v="N1004"/>
    <n v="84000"/>
    <s v="#"/>
    <s v="USAO0351"/>
    <s v="#"/>
    <s v="95.31.01"/>
    <s v="S17"/>
    <s v="#"/>
    <s v="SOM"/>
    <x v="1"/>
  </r>
  <r>
    <s v="A"/>
    <s v="S209945"/>
    <s v="2018/006"/>
    <s v="Nxxx FY18 Period06"/>
    <n v="1"/>
    <n v="1"/>
    <s v="USD"/>
    <n v="1"/>
    <s v="3/31/2018"/>
    <n v="21712"/>
    <n v="11649"/>
    <s v="JVU"/>
    <s v="AZE"/>
    <s v="Nxxx FY18 Period06"/>
    <s v="SLD"/>
    <s v="N0701"/>
    <n v="84000"/>
    <s v="#"/>
    <s v="USAO0351"/>
    <s v="#"/>
    <s v="95.31.01"/>
    <s v="S17"/>
    <s v="#"/>
    <s v="PSC"/>
    <x v="1"/>
  </r>
  <r>
    <s v="A"/>
    <s v="S209945"/>
    <s v="2018/006"/>
    <s v="Nxxx FY18 Period06"/>
    <n v="0.13"/>
    <n v="0.13"/>
    <s v="USD"/>
    <n v="1"/>
    <s v="3/31/2018"/>
    <n v="21712"/>
    <n v="11697"/>
    <s v="JVU"/>
    <s v="AZE"/>
    <s v="Nxxx FY18 Period06"/>
    <s v="DOL"/>
    <s v="N0702"/>
    <n v="84000"/>
    <s v="#"/>
    <s v="USAO0351"/>
    <s v="#"/>
    <s v="95.31.01"/>
    <s v="S17"/>
    <s v="#"/>
    <s v="PSC"/>
    <x v="1"/>
  </r>
  <r>
    <s v="A"/>
    <s v="S209945"/>
    <s v="2018/006"/>
    <s v="Nxxx FY18 Period06"/>
    <n v="0.36"/>
    <n v="0.36"/>
    <s v="USD"/>
    <n v="1"/>
    <s v="3/31/2018"/>
    <n v="21712"/>
    <n v="11820"/>
    <s v="JVU"/>
    <s v="AZE"/>
    <s v="Nxxx FY18 Period06"/>
    <s v="SLD"/>
    <s v="N0702"/>
    <n v="84000"/>
    <s v="#"/>
    <s v="USAO0351"/>
    <s v="#"/>
    <s v="95.31.01"/>
    <s v="S17"/>
    <s v="#"/>
    <s v="PSC"/>
    <x v="1"/>
  </r>
  <r>
    <s v="A"/>
    <s v="S209945"/>
    <s v="2018/006"/>
    <s v="Nxxx FY18 Period06"/>
    <n v="0.08"/>
    <n v="0.08"/>
    <s v="USD"/>
    <n v="1"/>
    <s v="3/31/2018"/>
    <n v="21712"/>
    <n v="11868"/>
    <s v="JVU"/>
    <s v="AZE"/>
    <s v="Nxxx FY18 Period06"/>
    <s v="DOL"/>
    <s v="N0704"/>
    <n v="84000"/>
    <s v="#"/>
    <s v="USAO0351"/>
    <s v="#"/>
    <s v="95.31.01"/>
    <s v="S17"/>
    <s v="#"/>
    <s v="PSC"/>
    <x v="1"/>
  </r>
  <r>
    <s v="A"/>
    <s v="S209945"/>
    <s v="2018/006"/>
    <s v="Nxxx FY18 Period06"/>
    <n v="0.22"/>
    <n v="0.22"/>
    <s v="USD"/>
    <n v="1"/>
    <s v="3/31/2018"/>
    <n v="21712"/>
    <n v="11991"/>
    <s v="JVU"/>
    <s v="AZE"/>
    <s v="Nxxx FY18 Period06"/>
    <s v="SLD"/>
    <s v="N0704"/>
    <n v="84000"/>
    <s v="#"/>
    <s v="USAO0351"/>
    <s v="#"/>
    <s v="95.31.01"/>
    <s v="S17"/>
    <s v="#"/>
    <s v="PSC"/>
    <x v="1"/>
  </r>
  <r>
    <s v="A"/>
    <s v="S209945"/>
    <s v="2018/006"/>
    <s v="Nxxx FY18 Period06"/>
    <n v="0.32"/>
    <n v="0.32"/>
    <s v="USD"/>
    <n v="1"/>
    <s v="3/31/2018"/>
    <n v="21712"/>
    <n v="12041"/>
    <s v="JVU"/>
    <s v="AZE"/>
    <s v="Nxxx FY18 Period06"/>
    <s v="DOL"/>
    <s v="N0801"/>
    <n v="84000"/>
    <s v="#"/>
    <s v="USAO0351"/>
    <s v="#"/>
    <s v="95.31.01"/>
    <s v="S17"/>
    <s v="#"/>
    <s v="PSC"/>
    <x v="1"/>
  </r>
  <r>
    <s v="A"/>
    <s v="S209945"/>
    <s v="2018/006"/>
    <s v="Nxxx FY18 Period06"/>
    <n v="1.03"/>
    <n v="1.03"/>
    <s v="USD"/>
    <n v="1"/>
    <s v="3/31/2018"/>
    <n v="21712"/>
    <n v="11126"/>
    <s v="JVU"/>
    <s v="AZE"/>
    <s v="Nxxx FY18 Period06"/>
    <s v="SLD"/>
    <s v="N0101"/>
    <n v="84000"/>
    <s v="#"/>
    <s v="USAO0351"/>
    <s v="#"/>
    <s v="95.31.01"/>
    <s v="S17"/>
    <s v="#"/>
    <s v="PSC"/>
    <x v="1"/>
  </r>
  <r>
    <s v="A"/>
    <s v="S209945"/>
    <s v="2018/006"/>
    <s v="Nxxx FY18 Period06"/>
    <n v="0.23"/>
    <n v="0.23"/>
    <s v="USD"/>
    <n v="1"/>
    <s v="3/31/2018"/>
    <n v="21712"/>
    <n v="11176"/>
    <s v="JVU"/>
    <s v="AZE"/>
    <s v="Nxxx FY18 Period06"/>
    <s v="DOL"/>
    <s v="N0501"/>
    <n v="84000"/>
    <s v="#"/>
    <s v="USAO0351"/>
    <s v="#"/>
    <s v="95.31.01"/>
    <s v="S17"/>
    <s v="#"/>
    <s v="PSC"/>
    <x v="1"/>
  </r>
  <r>
    <s v="A"/>
    <s v="S209945"/>
    <s v="2018/006"/>
    <s v="Nxxx FY18 Period06"/>
    <n v="0.61"/>
    <n v="0.61"/>
    <s v="USD"/>
    <n v="1"/>
    <s v="3/31/2018"/>
    <n v="21712"/>
    <n v="11302"/>
    <s v="JVU"/>
    <s v="AZE"/>
    <s v="Nxxx FY18 Period06"/>
    <s v="SLD"/>
    <s v="N0501"/>
    <n v="84000"/>
    <s v="#"/>
    <s v="USAO0351"/>
    <s v="#"/>
    <s v="95.31.01"/>
    <s v="S17"/>
    <s v="#"/>
    <s v="PSC"/>
    <x v="1"/>
  </r>
  <r>
    <s v="A"/>
    <s v="S209945"/>
    <s v="2018/006"/>
    <s v="Nxxx FY18 Period06"/>
    <n v="0.12"/>
    <n v="0.12"/>
    <s v="USD"/>
    <n v="1"/>
    <s v="3/31/2018"/>
    <n v="21712"/>
    <n v="11350"/>
    <s v="JVU"/>
    <s v="AZE"/>
    <s v="Nxxx FY18 Period06"/>
    <s v="DOL"/>
    <s v="N0601"/>
    <n v="84000"/>
    <s v="#"/>
    <s v="USAO0351"/>
    <s v="#"/>
    <s v="95.31.01"/>
    <s v="S17"/>
    <s v="#"/>
    <s v="PSC"/>
    <x v="1"/>
  </r>
  <r>
    <s v="A"/>
    <s v="S209945"/>
    <s v="2018/006"/>
    <s v="Nxxx FY18 Period06"/>
    <n v="0.32"/>
    <n v="0.32"/>
    <s v="USD"/>
    <n v="1"/>
    <s v="3/31/2018"/>
    <n v="21712"/>
    <n v="11473"/>
    <s v="JVU"/>
    <s v="AZE"/>
    <s v="Nxxx FY18 Period06"/>
    <s v="SLD"/>
    <s v="N0601"/>
    <n v="84000"/>
    <s v="#"/>
    <s v="USAO0351"/>
    <s v="#"/>
    <s v="95.31.01"/>
    <s v="S17"/>
    <s v="#"/>
    <s v="PSC"/>
    <x v="1"/>
  </r>
  <r>
    <s v="A"/>
    <s v="S209945"/>
    <s v="2018/006"/>
    <s v="Nxxx FY18 Period06"/>
    <n v="0.37"/>
    <n v="0.37"/>
    <s v="USD"/>
    <n v="1"/>
    <s v="3/31/2018"/>
    <n v="21712"/>
    <n v="11523"/>
    <s v="JVU"/>
    <s v="AZE"/>
    <s v="Nxxx FY18 Period06"/>
    <s v="DOL"/>
    <s v="N0701"/>
    <n v="84000"/>
    <s v="#"/>
    <s v="USAO0351"/>
    <s v="#"/>
    <s v="95.31.01"/>
    <s v="S17"/>
    <s v="#"/>
    <s v="PSC"/>
    <x v="1"/>
  </r>
  <r>
    <s v="A"/>
    <s v="S209945"/>
    <s v="2018/006"/>
    <s v="Nxxx FY18 Period06"/>
    <n v="0.6"/>
    <n v="0.6"/>
    <s v="USD"/>
    <n v="1"/>
    <s v="3/31/2018"/>
    <n v="21712"/>
    <n v="10591"/>
    <s v="JVU"/>
    <s v="AZE"/>
    <s v="Nxxx FY18 Period06"/>
    <s v="SLD"/>
    <s v="N201"/>
    <n v="82000"/>
    <s v="#"/>
    <s v="USAO0351"/>
    <s v="#"/>
    <s v="95.31.01"/>
    <s v="S17"/>
    <s v="#"/>
    <s v="PSC"/>
    <x v="1"/>
  </r>
  <r>
    <s v="A"/>
    <s v="S209945"/>
    <s v="2018/006"/>
    <s v="Nxxx FY18 Period06"/>
    <n v="0.01"/>
    <n v="0.01"/>
    <s v="USD"/>
    <n v="1"/>
    <s v="3/31/2018"/>
    <n v="21712"/>
    <n v="10635"/>
    <s v="JVU"/>
    <s v="AZE"/>
    <s v="Nxxx FY18 Period06"/>
    <s v="DOL"/>
    <s v="N0501"/>
    <n v="82100"/>
    <s v="#"/>
    <s v="USAO0351"/>
    <s v="#"/>
    <s v="95.31.01"/>
    <s v="S17"/>
    <s v="#"/>
    <s v="PSC"/>
    <x v="1"/>
  </r>
  <r>
    <s v="A"/>
    <s v="S209945"/>
    <s v="2018/006"/>
    <s v="Nxxx FY18 Period06"/>
    <n v="0.04"/>
    <n v="0.04"/>
    <s v="USD"/>
    <n v="1"/>
    <s v="3/31/2018"/>
    <n v="21712"/>
    <n v="10750"/>
    <s v="JVU"/>
    <s v="AZE"/>
    <s v="Nxxx FY18 Period06"/>
    <s v="SLD"/>
    <s v="N0501"/>
    <n v="82100"/>
    <s v="#"/>
    <s v="USAO0351"/>
    <s v="#"/>
    <s v="95.31.01"/>
    <s v="S17"/>
    <s v="#"/>
    <s v="PSC"/>
    <x v="1"/>
  </r>
  <r>
    <s v="A"/>
    <s v="S209945"/>
    <s v="2018/006"/>
    <s v="Nxxx FY18 Period06"/>
    <n v="0.37"/>
    <n v="0.37"/>
    <s v="USD"/>
    <n v="1"/>
    <s v="3/31/2018"/>
    <n v="21712"/>
    <n v="10824"/>
    <s v="JVU"/>
    <s v="AZE"/>
    <s v="Nxxx FY18 Period06"/>
    <s v="DOL"/>
    <s v="N1001"/>
    <n v="82100"/>
    <s v="#"/>
    <s v="USAO0351"/>
    <s v="#"/>
    <s v="95.31.01"/>
    <s v="S17"/>
    <s v="#"/>
    <s v="SOM"/>
    <x v="1"/>
  </r>
  <r>
    <s v="A"/>
    <s v="S209945"/>
    <s v="2018/006"/>
    <s v="Nxxx FY18 Period06"/>
    <n v="1.01"/>
    <n v="1.01"/>
    <s v="USD"/>
    <n v="1"/>
    <s v="3/31/2018"/>
    <n v="21712"/>
    <n v="10950"/>
    <s v="JVU"/>
    <s v="AZE"/>
    <s v="Nxxx FY18 Period06"/>
    <s v="SLD"/>
    <s v="N1001"/>
    <n v="82100"/>
    <s v="#"/>
    <s v="USAO0351"/>
    <s v="#"/>
    <s v="95.31.01"/>
    <s v="S17"/>
    <s v="#"/>
    <s v="SOM"/>
    <x v="1"/>
  </r>
  <r>
    <s v="A"/>
    <s v="S209945"/>
    <s v="2018/006"/>
    <s v="Nxxx FY18 Period06"/>
    <n v="0.38"/>
    <n v="0.38"/>
    <s v="USD"/>
    <n v="1"/>
    <s v="3/31/2018"/>
    <n v="21712"/>
    <n v="11000"/>
    <s v="JVU"/>
    <s v="AZE"/>
    <s v="Nxxx FY18 Period06"/>
    <s v="DOL"/>
    <s v="N0101"/>
    <n v="84000"/>
    <s v="#"/>
    <s v="USAO0351"/>
    <s v="#"/>
    <s v="95.31.01"/>
    <s v="S17"/>
    <s v="#"/>
    <s v="PSC"/>
    <x v="1"/>
  </r>
  <r>
    <s v="A"/>
    <s v="S209945"/>
    <s v="2018/006"/>
    <s v="Nxxx FY18 Period06"/>
    <n v="0.2"/>
    <n v="0.2"/>
    <s v="USD"/>
    <n v="1"/>
    <s v="3/31/2018"/>
    <n v="21712"/>
    <n v="10067"/>
    <s v="JVU"/>
    <s v="AZE"/>
    <s v="Nxxx FY18 Period06"/>
    <s v="SLD"/>
    <s v="N1101"/>
    <n v="82000"/>
    <s v="#"/>
    <s v="USAO0351"/>
    <s v="#"/>
    <s v="95.31.01"/>
    <s v="S17"/>
    <s v="#"/>
    <s v="TSC"/>
    <x v="1"/>
  </r>
  <r>
    <s v="A"/>
    <s v="S209945"/>
    <s v="2018/006"/>
    <s v="Nxxx FY18 Period06"/>
    <n v="7.0000000000000007E-2"/>
    <n v="7.0000000000000007E-2"/>
    <s v="USD"/>
    <n v="1"/>
    <s v="3/31/2018"/>
    <n v="21712"/>
    <n v="10115"/>
    <s v="JVU"/>
    <s v="AZE"/>
    <s v="Nxxx FY18 Period06"/>
    <s v="DOL"/>
    <s v="N1202"/>
    <n v="82000"/>
    <s v="#"/>
    <s v="USAO0351"/>
    <s v="#"/>
    <s v="95.31.01"/>
    <s v="S17"/>
    <s v="#"/>
    <s v="TSC"/>
    <x v="1"/>
  </r>
  <r>
    <s v="A"/>
    <s v="S209945"/>
    <s v="2018/006"/>
    <s v="Nxxx FY18 Period06"/>
    <n v="0.2"/>
    <n v="0.2"/>
    <s v="USD"/>
    <n v="1"/>
    <s v="3/31/2018"/>
    <n v="21712"/>
    <n v="10238"/>
    <s v="JVU"/>
    <s v="AZE"/>
    <s v="Nxxx FY18 Period06"/>
    <s v="SLD"/>
    <s v="N1202"/>
    <n v="82000"/>
    <s v="#"/>
    <s v="USAO0351"/>
    <s v="#"/>
    <s v="95.31.01"/>
    <s v="S17"/>
    <s v="#"/>
    <s v="TSC"/>
    <x v="1"/>
  </r>
  <r>
    <s v="A"/>
    <s v="S209945"/>
    <s v="2018/006"/>
    <s v="Nxxx FY18 Period06"/>
    <n v="0.51"/>
    <n v="0.51"/>
    <s v="USD"/>
    <n v="1"/>
    <s v="3/31/2018"/>
    <n v="21712"/>
    <n v="10288"/>
    <s v="JVU"/>
    <s v="AZE"/>
    <s v="Nxxx FY18 Period06"/>
    <s v="DOL"/>
    <s v="N1401"/>
    <n v="82000"/>
    <s v="#"/>
    <s v="USAO0351"/>
    <s v="#"/>
    <s v="95.31.01"/>
    <s v="S17"/>
    <s v="#"/>
    <s v="PSC"/>
    <x v="1"/>
  </r>
  <r>
    <s v="A"/>
    <s v="S209945"/>
    <s v="2018/006"/>
    <s v="Nxxx FY18 Period06"/>
    <n v="1.39"/>
    <n v="1.39"/>
    <s v="USD"/>
    <n v="1"/>
    <s v="3/31/2018"/>
    <n v="21712"/>
    <n v="10415"/>
    <s v="JVU"/>
    <s v="AZE"/>
    <s v="Nxxx FY18 Period06"/>
    <s v="SLD"/>
    <s v="N1401"/>
    <n v="82000"/>
    <s v="#"/>
    <s v="USAO0351"/>
    <s v="#"/>
    <s v="95.31.01"/>
    <s v="S17"/>
    <s v="#"/>
    <s v="PSC"/>
    <x v="1"/>
  </r>
  <r>
    <s v="A"/>
    <s v="S209945"/>
    <s v="2018/006"/>
    <s v="Nxxx FY18 Period06"/>
    <n v="0.22"/>
    <n v="0.22"/>
    <s v="USD"/>
    <n v="1"/>
    <s v="3/31/2018"/>
    <n v="21712"/>
    <n v="10465"/>
    <s v="JVU"/>
    <s v="AZE"/>
    <s v="Nxxx FY18 Period06"/>
    <s v="DOL"/>
    <s v="N201"/>
    <n v="82000"/>
    <s v="#"/>
    <s v="USAO0351"/>
    <s v="#"/>
    <s v="95.31.01"/>
    <s v="S17"/>
    <s v="#"/>
    <s v="PSC"/>
    <x v="1"/>
  </r>
  <r>
    <s v="A"/>
    <s v="S209945"/>
    <s v="2018/006"/>
    <s v="Nxxx FY18 Period06"/>
    <n v="0.73"/>
    <n v="0.73"/>
    <s v="USD"/>
    <n v="1"/>
    <s v="3/31/2018"/>
    <n v="21712"/>
    <n v="9543"/>
    <s v="JVU"/>
    <s v="AZE"/>
    <s v="Nxxx FY18 Period06"/>
    <s v="SLD"/>
    <s v="N1001"/>
    <n v="82000"/>
    <s v="#"/>
    <s v="USAO0351"/>
    <s v="#"/>
    <s v="95.31.01"/>
    <s v="S17"/>
    <s v="#"/>
    <s v="SOM"/>
    <x v="1"/>
  </r>
  <r>
    <s v="A"/>
    <s v="S209945"/>
    <s v="2018/006"/>
    <s v="Nxxx FY18 Period06"/>
    <n v="0.25"/>
    <n v="0.25"/>
    <s v="USD"/>
    <n v="1"/>
    <s v="3/31/2018"/>
    <n v="21712"/>
    <n v="9593"/>
    <s v="JVU"/>
    <s v="AZE"/>
    <s v="Nxxx FY18 Period06"/>
    <s v="DOL"/>
    <s v="N1003"/>
    <n v="82000"/>
    <s v="#"/>
    <s v="USAO0351"/>
    <s v="#"/>
    <s v="95.31.01"/>
    <s v="S17"/>
    <s v="#"/>
    <s v="SOM"/>
    <x v="1"/>
  </r>
  <r>
    <s v="A"/>
    <s v="S209945"/>
    <s v="2018/006"/>
    <s v="Nxxx FY18 Period06"/>
    <n v="0.67"/>
    <n v="0.67"/>
    <s v="USD"/>
    <n v="1"/>
    <s v="3/31/2018"/>
    <n v="21712"/>
    <n v="9719"/>
    <s v="JVU"/>
    <s v="AZE"/>
    <s v="Nxxx FY18 Period06"/>
    <s v="SLD"/>
    <s v="N1003"/>
    <n v="82000"/>
    <s v="#"/>
    <s v="USAO0351"/>
    <s v="#"/>
    <s v="95.31.01"/>
    <s v="S17"/>
    <s v="#"/>
    <s v="SOM"/>
    <x v="1"/>
  </r>
  <r>
    <s v="A"/>
    <s v="S209945"/>
    <s v="2018/006"/>
    <s v="Nxxx FY18 Period06"/>
    <n v="0.53"/>
    <n v="0.53"/>
    <s v="USD"/>
    <n v="1"/>
    <s v="3/31/2018"/>
    <n v="21712"/>
    <n v="9769"/>
    <s v="JVU"/>
    <s v="AZE"/>
    <s v="Nxxx FY18 Period06"/>
    <s v="DOL"/>
    <s v="N1004"/>
    <n v="82000"/>
    <s v="#"/>
    <s v="USAO0351"/>
    <s v="#"/>
    <s v="95.31.01"/>
    <s v="S17"/>
    <s v="#"/>
    <s v="SOM"/>
    <x v="1"/>
  </r>
  <r>
    <s v="A"/>
    <s v="S209945"/>
    <s v="2018/006"/>
    <s v="Nxxx FY18 Period06"/>
    <n v="1.43"/>
    <n v="1.43"/>
    <s v="USD"/>
    <n v="1"/>
    <s v="3/31/2018"/>
    <n v="21712"/>
    <n v="9896"/>
    <s v="JVU"/>
    <s v="AZE"/>
    <s v="Nxxx FY18 Period06"/>
    <s v="SLD"/>
    <s v="N1004"/>
    <n v="82000"/>
    <s v="#"/>
    <s v="USAO0351"/>
    <s v="#"/>
    <s v="95.31.01"/>
    <s v="S17"/>
    <s v="#"/>
    <s v="SOM"/>
    <x v="1"/>
  </r>
  <r>
    <s v="A"/>
    <s v="S209945"/>
    <s v="2018/006"/>
    <s v="Nxxx FY18 Period06"/>
    <n v="7.0000000000000007E-2"/>
    <n v="7.0000000000000007E-2"/>
    <s v="USD"/>
    <n v="1"/>
    <s v="3/31/2018"/>
    <n v="21712"/>
    <n v="9944"/>
    <s v="JVU"/>
    <s v="AZE"/>
    <s v="Nxxx FY18 Period06"/>
    <s v="DOL"/>
    <s v="N1101"/>
    <n v="82000"/>
    <s v="#"/>
    <s v="USAO0351"/>
    <s v="#"/>
    <s v="95.31.01"/>
    <s v="S17"/>
    <s v="#"/>
    <s v="TSC"/>
    <x v="1"/>
  </r>
  <r>
    <s v="A"/>
    <s v="S209945"/>
    <s v="2018/006"/>
    <s v="Nxxx FY18 Period06"/>
    <n v="1.1000000000000001"/>
    <n v="1.1000000000000001"/>
    <s v="USD"/>
    <n v="1"/>
    <s v="3/31/2018"/>
    <n v="21712"/>
    <n v="9015"/>
    <s v="JVU"/>
    <s v="AZE"/>
    <s v="Nxxx FY18 Period06"/>
    <s v="SLD"/>
    <s v="N0704"/>
    <n v="82000"/>
    <s v="#"/>
    <s v="USAO0351"/>
    <s v="#"/>
    <s v="95.31.01"/>
    <s v="S17"/>
    <s v="#"/>
    <s v="PSC"/>
    <x v="1"/>
  </r>
  <r>
    <s v="A"/>
    <s v="S209945"/>
    <s v="2018/006"/>
    <s v="Nxxx FY18 Period06"/>
    <n v="0.36"/>
    <n v="0.36"/>
    <s v="USD"/>
    <n v="1"/>
    <s v="3/31/2018"/>
    <n v="21712"/>
    <n v="9065"/>
    <s v="JVU"/>
    <s v="AZE"/>
    <s v="Nxxx FY18 Period06"/>
    <s v="DOL"/>
    <s v="N0801"/>
    <n v="82000"/>
    <s v="#"/>
    <s v="USAO0351"/>
    <s v="#"/>
    <s v="95.31.01"/>
    <s v="S17"/>
    <s v="#"/>
    <s v="PSC"/>
    <x v="1"/>
  </r>
  <r>
    <s v="A"/>
    <s v="S209945"/>
    <s v="2018/006"/>
    <s v="Nxxx FY18 Period06"/>
    <n v="0.99"/>
    <n v="0.99"/>
    <s v="USD"/>
    <n v="1"/>
    <s v="3/31/2018"/>
    <n v="21712"/>
    <n v="9191"/>
    <s v="JVU"/>
    <s v="AZE"/>
    <s v="Nxxx FY18 Period06"/>
    <s v="SLD"/>
    <s v="N0801"/>
    <n v="82000"/>
    <s v="#"/>
    <s v="USAO0351"/>
    <s v="#"/>
    <s v="95.31.01"/>
    <s v="S17"/>
    <s v="#"/>
    <s v="PSC"/>
    <x v="1"/>
  </r>
  <r>
    <s v="A"/>
    <s v="S209945"/>
    <s v="2018/006"/>
    <s v="Nxxx FY18 Period06"/>
    <n v="0.34"/>
    <n v="0.34"/>
    <s v="USD"/>
    <n v="1"/>
    <s v="3/31/2018"/>
    <n v="21712"/>
    <n v="9241"/>
    <s v="JVU"/>
    <s v="AZE"/>
    <s v="Nxxx FY18 Period06"/>
    <s v="DOL"/>
    <s v="N0901"/>
    <n v="82000"/>
    <s v="#"/>
    <s v="USAO0351"/>
    <s v="#"/>
    <s v="95.31.01"/>
    <s v="S17"/>
    <s v="#"/>
    <s v="PSC"/>
    <x v="1"/>
  </r>
  <r>
    <s v="A"/>
    <s v="S209945"/>
    <s v="2018/006"/>
    <s v="Nxxx FY18 Period06"/>
    <n v="0.93"/>
    <n v="0.93"/>
    <s v="USD"/>
    <n v="1"/>
    <s v="3/31/2018"/>
    <n v="21712"/>
    <n v="9367"/>
    <s v="JVU"/>
    <s v="AZE"/>
    <s v="Nxxx FY18 Period06"/>
    <s v="SLD"/>
    <s v="N0901"/>
    <n v="82000"/>
    <s v="#"/>
    <s v="USAO0351"/>
    <s v="#"/>
    <s v="95.31.01"/>
    <s v="S17"/>
    <s v="#"/>
    <s v="PSC"/>
    <x v="1"/>
  </r>
  <r>
    <s v="A"/>
    <s v="S209945"/>
    <s v="2018/006"/>
    <s v="Nxxx FY18 Period06"/>
    <n v="0.27"/>
    <n v="0.27"/>
    <s v="USD"/>
    <n v="1"/>
    <s v="3/31/2018"/>
    <n v="21712"/>
    <n v="9417"/>
    <s v="JVU"/>
    <s v="AZE"/>
    <s v="Nxxx FY18 Period06"/>
    <s v="DOL"/>
    <s v="N1001"/>
    <n v="82000"/>
    <s v="#"/>
    <s v="USAO0351"/>
    <s v="#"/>
    <s v="95.31.01"/>
    <s v="S17"/>
    <s v="#"/>
    <s v="SOM"/>
    <x v="1"/>
  </r>
  <r>
    <s v="A"/>
    <s v="S209945"/>
    <s v="2018/006"/>
    <s v="Nxxx FY18 Period06"/>
    <n v="0.45"/>
    <n v="0.45"/>
    <s v="USD"/>
    <n v="1"/>
    <s v="3/31/2018"/>
    <n v="21712"/>
    <n v="8497"/>
    <s v="JVU"/>
    <s v="AZE"/>
    <s v="Nxxx FY18 Period06"/>
    <s v="SLD"/>
    <s v="N0601"/>
    <n v="82000"/>
    <s v="#"/>
    <s v="USAO0351"/>
    <s v="#"/>
    <s v="95.31.01"/>
    <s v="S17"/>
    <s v="#"/>
    <s v="PSC"/>
    <x v="1"/>
  </r>
  <r>
    <s v="A"/>
    <s v="S209945"/>
    <s v="2018/006"/>
    <s v="Nxxx FY18 Period06"/>
    <n v="0.09"/>
    <n v="0.09"/>
    <s v="USD"/>
    <n v="1"/>
    <s v="3/31/2018"/>
    <n v="21712"/>
    <n v="8545"/>
    <s v="JVU"/>
    <s v="AZE"/>
    <s v="Nxxx FY18 Period06"/>
    <s v="DOL"/>
    <s v="N0701"/>
    <n v="82000"/>
    <s v="#"/>
    <s v="USAO0351"/>
    <s v="#"/>
    <s v="95.31.01"/>
    <s v="S17"/>
    <s v="#"/>
    <s v="PSC"/>
    <x v="1"/>
  </r>
  <r>
    <s v="A"/>
    <s v="S209945"/>
    <s v="2018/006"/>
    <s v="Nxxx FY18 Period06"/>
    <n v="0.24"/>
    <n v="0.24"/>
    <s v="USD"/>
    <n v="1"/>
    <s v="3/31/2018"/>
    <n v="21712"/>
    <n v="8668"/>
    <s v="JVU"/>
    <s v="AZE"/>
    <s v="Nxxx FY18 Period06"/>
    <s v="SLD"/>
    <s v="N0701"/>
    <n v="82000"/>
    <s v="#"/>
    <s v="USAO0351"/>
    <s v="#"/>
    <s v="95.31.01"/>
    <s v="S17"/>
    <s v="#"/>
    <s v="PSC"/>
    <x v="1"/>
  </r>
  <r>
    <s v="A"/>
    <s v="S209945"/>
    <s v="2018/006"/>
    <s v="Nxxx FY18 Period06"/>
    <n v="0.09"/>
    <n v="0.09"/>
    <s v="USD"/>
    <n v="1"/>
    <s v="3/31/2018"/>
    <n v="21712"/>
    <n v="8716"/>
    <s v="JVU"/>
    <s v="AZE"/>
    <s v="Nxxx FY18 Period06"/>
    <s v="DOL"/>
    <s v="N0702"/>
    <n v="82000"/>
    <s v="#"/>
    <s v="USAO0351"/>
    <s v="#"/>
    <s v="95.31.01"/>
    <s v="S17"/>
    <s v="#"/>
    <s v="PSC"/>
    <x v="1"/>
  </r>
  <r>
    <s v="A"/>
    <s v="S209945"/>
    <s v="2018/006"/>
    <s v="Nxxx FY18 Period06"/>
    <n v="0.24"/>
    <n v="0.24"/>
    <s v="USD"/>
    <n v="1"/>
    <s v="3/31/2018"/>
    <n v="21712"/>
    <n v="8839"/>
    <s v="JVU"/>
    <s v="AZE"/>
    <s v="Nxxx FY18 Period06"/>
    <s v="SLD"/>
    <s v="N0702"/>
    <n v="82000"/>
    <s v="#"/>
    <s v="USAO0351"/>
    <s v="#"/>
    <s v="95.31.01"/>
    <s v="S17"/>
    <s v="#"/>
    <s v="PSC"/>
    <x v="1"/>
  </r>
  <r>
    <s v="A"/>
    <s v="S209945"/>
    <s v="2018/006"/>
    <s v="Nxxx FY18 Period06"/>
    <n v="0.41"/>
    <n v="0.41"/>
    <s v="USD"/>
    <n v="1"/>
    <s v="3/31/2018"/>
    <n v="21712"/>
    <n v="8889"/>
    <s v="JVU"/>
    <s v="AZE"/>
    <s v="Nxxx FY18 Period06"/>
    <s v="DOL"/>
    <s v="N0704"/>
    <n v="82000"/>
    <s v="#"/>
    <s v="USAO0351"/>
    <s v="#"/>
    <s v="95.31.01"/>
    <s v="S17"/>
    <s v="#"/>
    <s v="PSC"/>
    <x v="1"/>
  </r>
  <r>
    <s v="A"/>
    <s v="S209945"/>
    <s v="2018/006"/>
    <s v="Nxxx FY18 Period06"/>
    <n v="0.45"/>
    <n v="0.45"/>
    <s v="USD"/>
    <n v="1"/>
    <s v="3/31/2018"/>
    <n v="21712"/>
    <n v="7974"/>
    <s v="JVU"/>
    <s v="AZE"/>
    <s v="Nxxx FY18 Period06"/>
    <s v="SLD"/>
    <s v="N0101"/>
    <n v="82000"/>
    <s v="#"/>
    <s v="USAO0351"/>
    <s v="#"/>
    <s v="95.31.01"/>
    <s v="S17"/>
    <s v="#"/>
    <s v="PSC"/>
    <x v="1"/>
  </r>
  <r>
    <s v="A"/>
    <s v="S209945"/>
    <s v="2018/006"/>
    <s v="Nxxx FY18 Period06"/>
    <n v="0.21"/>
    <n v="0.21"/>
    <s v="USD"/>
    <n v="1"/>
    <s v="3/31/2018"/>
    <n v="21712"/>
    <n v="8023"/>
    <s v="JVU"/>
    <s v="AZE"/>
    <s v="Nxxx FY18 Period06"/>
    <s v="DOL"/>
    <s v="N0401"/>
    <n v="82000"/>
    <s v="#"/>
    <s v="USAO0351"/>
    <s v="#"/>
    <s v="95.31.01"/>
    <s v="S17"/>
    <s v="#"/>
    <s v="PSC"/>
    <x v="1"/>
  </r>
  <r>
    <s v="A"/>
    <s v="S209945"/>
    <s v="2018/006"/>
    <s v="Nxxx FY18 Period06"/>
    <n v="0.57999999999999996"/>
    <n v="0.57999999999999996"/>
    <s v="USD"/>
    <n v="1"/>
    <s v="3/31/2018"/>
    <n v="21712"/>
    <n v="8149"/>
    <s v="JVU"/>
    <s v="AZE"/>
    <s v="Nxxx FY18 Period06"/>
    <s v="SLD"/>
    <s v="N0401"/>
    <n v="82000"/>
    <s v="#"/>
    <s v="USAO0351"/>
    <s v="#"/>
    <s v="95.31.01"/>
    <s v="S17"/>
    <s v="#"/>
    <s v="PSC"/>
    <x v="1"/>
  </r>
  <r>
    <s v="A"/>
    <s v="S209945"/>
    <s v="2018/006"/>
    <s v="Nxxx FY18 Period06"/>
    <n v="0.3"/>
    <n v="0.3"/>
    <s v="USD"/>
    <n v="1"/>
    <s v="3/31/2018"/>
    <n v="21712"/>
    <n v="8199"/>
    <s v="JVU"/>
    <s v="AZE"/>
    <s v="Nxxx FY18 Period06"/>
    <s v="DOL"/>
    <s v="N0501"/>
    <n v="82000"/>
    <s v="#"/>
    <s v="USAO0351"/>
    <s v="#"/>
    <s v="95.31.01"/>
    <s v="S17"/>
    <s v="#"/>
    <s v="PSC"/>
    <x v="1"/>
  </r>
  <r>
    <s v="A"/>
    <s v="S209945"/>
    <s v="2018/006"/>
    <s v="Nxxx FY18 Period06"/>
    <n v="0.81"/>
    <n v="0.81"/>
    <s v="USD"/>
    <n v="1"/>
    <s v="3/31/2018"/>
    <n v="21712"/>
    <n v="8325"/>
    <s v="JVU"/>
    <s v="AZE"/>
    <s v="Nxxx FY18 Period06"/>
    <s v="SLD"/>
    <s v="N0501"/>
    <n v="82000"/>
    <s v="#"/>
    <s v="USAO0351"/>
    <s v="#"/>
    <s v="95.31.01"/>
    <s v="S17"/>
    <s v="#"/>
    <s v="PSC"/>
    <x v="1"/>
  </r>
  <r>
    <s v="A"/>
    <s v="S209945"/>
    <s v="2018/006"/>
    <s v="Nxxx FY18 Period06"/>
    <n v="0.17"/>
    <n v="0.17"/>
    <s v="USD"/>
    <n v="1"/>
    <s v="3/31/2018"/>
    <n v="21712"/>
    <n v="8373"/>
    <s v="JVU"/>
    <s v="AZE"/>
    <s v="Nxxx FY18 Period06"/>
    <s v="DOL"/>
    <s v="N0601"/>
    <n v="82000"/>
    <s v="#"/>
    <s v="USAO0351"/>
    <s v="#"/>
    <s v="95.31.01"/>
    <s v="S17"/>
    <s v="#"/>
    <s v="PSC"/>
    <x v="1"/>
  </r>
  <r>
    <s v="A"/>
    <s v="S209945"/>
    <s v="2018/006"/>
    <s v="Nxxx FY18 Period06"/>
    <n v="0.36"/>
    <n v="0.36"/>
    <s v="USD"/>
    <n v="1"/>
    <s v="3/31/2018"/>
    <n v="21712"/>
    <n v="7075"/>
    <s v="JVU"/>
    <s v="AZE"/>
    <s v="Nxxx FY18 Period06"/>
    <s v="SLD"/>
    <s v="N0501"/>
    <n v="81000"/>
    <s v="#"/>
    <s v="USAO0351"/>
    <s v="#"/>
    <s v="95.31.01"/>
    <s v="S17"/>
    <s v="#"/>
    <s v="PSC"/>
    <x v="1"/>
  </r>
  <r>
    <s v="A"/>
    <s v="S209945"/>
    <s v="2018/006"/>
    <s v="Nxxx FY18 Period06"/>
    <n v="-0.01"/>
    <n v="-0.01"/>
    <s v="USD"/>
    <n v="1"/>
    <s v="3/31/2018"/>
    <n v="21712"/>
    <n v="7283"/>
    <s v="JVU"/>
    <s v="AZE"/>
    <s v="Nxxx FY18 Period06"/>
    <s v="SLD"/>
    <s v="N0701"/>
    <n v="81000"/>
    <s v="#"/>
    <s v="USAO0351"/>
    <s v="#"/>
    <s v="95.31.01"/>
    <s v="S17"/>
    <s v="#"/>
    <s v="PSC"/>
    <x v="1"/>
  </r>
  <r>
    <s v="A"/>
    <s v="S209945"/>
    <s v="2018/006"/>
    <s v="Nxxx FY18 Period06"/>
    <n v="0.05"/>
    <n v="0.05"/>
    <s v="USD"/>
    <n v="1"/>
    <s v="3/31/2018"/>
    <n v="21712"/>
    <n v="7331"/>
    <s v="JVU"/>
    <s v="AZE"/>
    <s v="Nxxx FY18 Period06"/>
    <s v="DOL"/>
    <s v="N0801"/>
    <n v="81000"/>
    <s v="#"/>
    <s v="USAO0351"/>
    <s v="#"/>
    <s v="95.31.01"/>
    <s v="S17"/>
    <s v="#"/>
    <s v="PSC"/>
    <x v="1"/>
  </r>
  <r>
    <s v="A"/>
    <s v="S209945"/>
    <s v="2018/006"/>
    <s v="Nxxx FY18 Period06"/>
    <n v="0.15"/>
    <n v="0.15"/>
    <s v="USD"/>
    <n v="1"/>
    <s v="3/31/2018"/>
    <n v="21712"/>
    <n v="7452"/>
    <s v="JVU"/>
    <s v="AZE"/>
    <s v="Nxxx FY18 Period06"/>
    <s v="SLD"/>
    <s v="N0801"/>
    <n v="81000"/>
    <s v="#"/>
    <s v="USAO0351"/>
    <s v="#"/>
    <s v="95.31.01"/>
    <s v="S17"/>
    <s v="#"/>
    <s v="PSC"/>
    <x v="1"/>
  </r>
  <r>
    <s v="A"/>
    <s v="S209945"/>
    <s v="2018/006"/>
    <s v="Nxxx FY18 Period06"/>
    <n v="-0.01"/>
    <n v="-0.01"/>
    <s v="USD"/>
    <n v="1"/>
    <s v="3/31/2018"/>
    <n v="21712"/>
    <n v="7739"/>
    <s v="JVU"/>
    <s v="AZE"/>
    <s v="Nxxx FY18 Period06"/>
    <s v="SLD"/>
    <s v="N1004"/>
    <n v="81000"/>
    <s v="#"/>
    <s v="USAO0351"/>
    <s v="#"/>
    <s v="95.31.01"/>
    <s v="S17"/>
    <s v="#"/>
    <s v="SOM"/>
    <x v="1"/>
  </r>
  <r>
    <s v="A"/>
    <s v="S209945"/>
    <s v="2018/006"/>
    <s v="Nxxx FY18 Period06"/>
    <n v="0.17"/>
    <n v="0.17"/>
    <s v="USD"/>
    <n v="1"/>
    <s v="3/31/2018"/>
    <n v="21712"/>
    <n v="7850"/>
    <s v="JVU"/>
    <s v="AZE"/>
    <s v="Nxxx FY18 Period06"/>
    <s v="DOL"/>
    <s v="N0101"/>
    <n v="82000"/>
    <s v="#"/>
    <s v="USAO0351"/>
    <s v="#"/>
    <s v="95.31.01"/>
    <s v="S17"/>
    <s v="#"/>
    <s v="PSC"/>
    <x v="1"/>
  </r>
  <r>
    <s v="A"/>
    <s v="S209945"/>
    <s v="2018/006"/>
    <s v="Nxxx FY18 Period06"/>
    <n v="0.19"/>
    <n v="0.19"/>
    <s v="USD"/>
    <n v="1"/>
    <s v="3/31/2018"/>
    <n v="21712"/>
    <n v="6492"/>
    <s v="JVU"/>
    <s v="AZE"/>
    <s v="Nxxx FY18 Period06"/>
    <s v="DOL"/>
    <s v="N0901"/>
    <n v="80200"/>
    <s v="#"/>
    <s v="USAO0351"/>
    <s v="#"/>
    <s v="95.31.01"/>
    <s v="S17"/>
    <s v="#"/>
    <s v="PSC"/>
    <x v="1"/>
  </r>
  <r>
    <s v="A"/>
    <s v="S209945"/>
    <s v="2018/006"/>
    <s v="Nxxx FY18 Period06"/>
    <n v="0.51"/>
    <n v="0.51"/>
    <s v="USD"/>
    <n v="1"/>
    <s v="3/31/2018"/>
    <n v="21712"/>
    <n v="6616"/>
    <s v="JVU"/>
    <s v="AZE"/>
    <s v="Nxxx FY18 Period06"/>
    <s v="SLD"/>
    <s v="N0901"/>
    <n v="80200"/>
    <s v="#"/>
    <s v="USAO0351"/>
    <s v="#"/>
    <s v="95.31.01"/>
    <s v="S17"/>
    <s v="#"/>
    <s v="PSC"/>
    <x v="1"/>
  </r>
  <r>
    <s v="A"/>
    <s v="S209945"/>
    <s v="2018/006"/>
    <s v="Nxxx FY18 Period06"/>
    <n v="0.14000000000000001"/>
    <n v="0.14000000000000001"/>
    <s v="USD"/>
    <n v="1"/>
    <s v="3/31/2018"/>
    <n v="21712"/>
    <n v="6664"/>
    <s v="JVU"/>
    <s v="AZE"/>
    <s v="Nxxx FY18 Period06"/>
    <s v="DOL"/>
    <s v="N201"/>
    <n v="80200"/>
    <s v="#"/>
    <s v="USAO0351"/>
    <s v="#"/>
    <s v="95.31.01"/>
    <s v="S17"/>
    <s v="#"/>
    <s v="PSC"/>
    <x v="1"/>
  </r>
  <r>
    <s v="A"/>
    <s v="S209945"/>
    <s v="2018/006"/>
    <s v="Nxxx FY18 Period06"/>
    <n v="0.38"/>
    <n v="0.38"/>
    <s v="USD"/>
    <n v="1"/>
    <s v="3/31/2018"/>
    <n v="21712"/>
    <n v="6787"/>
    <s v="JVU"/>
    <s v="AZE"/>
    <s v="Nxxx FY18 Period06"/>
    <s v="SLD"/>
    <s v="N201"/>
    <n v="80200"/>
    <s v="#"/>
    <s v="USAO0351"/>
    <s v="#"/>
    <s v="95.31.01"/>
    <s v="S17"/>
    <s v="#"/>
    <s v="PSC"/>
    <x v="1"/>
  </r>
  <r>
    <s v="A"/>
    <s v="S209945"/>
    <s v="2018/006"/>
    <s v="Nxxx FY18 Period06"/>
    <n v="-0.01"/>
    <n v="-0.01"/>
    <s v="USD"/>
    <n v="1"/>
    <s v="3/31/2018"/>
    <n v="21712"/>
    <n v="6904"/>
    <s v="JVU"/>
    <s v="AZE"/>
    <s v="Nxxx FY18 Period06"/>
    <s v="SLD"/>
    <s v="N0101"/>
    <n v="81000"/>
    <s v="#"/>
    <s v="USAO0351"/>
    <s v="#"/>
    <s v="95.31.01"/>
    <s v="S17"/>
    <s v="#"/>
    <s v="PSC"/>
    <x v="1"/>
  </r>
  <r>
    <s v="A"/>
    <s v="S209945"/>
    <s v="2018/006"/>
    <s v="Nxxx FY18 Period06"/>
    <n v="0.13"/>
    <n v="0.13"/>
    <s v="USD"/>
    <n v="1"/>
    <s v="3/31/2018"/>
    <n v="21712"/>
    <n v="6952"/>
    <s v="JVU"/>
    <s v="AZE"/>
    <s v="Nxxx FY18 Period06"/>
    <s v="DOL"/>
    <s v="N0501"/>
    <n v="81000"/>
    <s v="#"/>
    <s v="USAO0351"/>
    <s v="#"/>
    <s v="95.31.01"/>
    <s v="S17"/>
    <s v="#"/>
    <s v="PSC"/>
    <x v="1"/>
  </r>
  <r>
    <s v="A"/>
    <s v="S209945"/>
    <s v="2018/006"/>
    <s v="Nxxx FY18 Period06"/>
    <n v="7.0000000000000007E-2"/>
    <n v="7.0000000000000007E-2"/>
    <s v="USD"/>
    <n v="1"/>
    <s v="3/31/2018"/>
    <n v="21712"/>
    <n v="5987"/>
    <s v="JVU"/>
    <s v="AZE"/>
    <s v="Nxxx FY18 Period06"/>
    <s v="DOL"/>
    <s v="N0702"/>
    <n v="80200"/>
    <s v="#"/>
    <s v="USAO0351"/>
    <s v="#"/>
    <s v="95.31.01"/>
    <s v="S17"/>
    <s v="#"/>
    <s v="PSC"/>
    <x v="1"/>
  </r>
  <r>
    <s v="A"/>
    <s v="S209945"/>
    <s v="2018/006"/>
    <s v="Nxxx FY18 Period06"/>
    <n v="0.2"/>
    <n v="0.2"/>
    <s v="USD"/>
    <n v="1"/>
    <s v="3/31/2018"/>
    <n v="21712"/>
    <n v="6110"/>
    <s v="JVU"/>
    <s v="AZE"/>
    <s v="Nxxx FY18 Period06"/>
    <s v="SLD"/>
    <s v="N0702"/>
    <n v="80200"/>
    <s v="#"/>
    <s v="USAO0351"/>
    <s v="#"/>
    <s v="95.31.01"/>
    <s v="S17"/>
    <s v="#"/>
    <s v="PSC"/>
    <x v="1"/>
  </r>
  <r>
    <s v="A"/>
    <s v="S209945"/>
    <s v="2018/006"/>
    <s v="Nxxx FY18 Period06"/>
    <n v="0.05"/>
    <n v="0.05"/>
    <s v="USD"/>
    <n v="1"/>
    <s v="3/31/2018"/>
    <n v="21712"/>
    <n v="6158"/>
    <s v="JVU"/>
    <s v="AZE"/>
    <s v="Nxxx FY18 Period06"/>
    <s v="DOL"/>
    <s v="N0704"/>
    <n v="80200"/>
    <s v="#"/>
    <s v="USAO0351"/>
    <s v="#"/>
    <s v="95.31.01"/>
    <s v="S17"/>
    <s v="#"/>
    <s v="PSC"/>
    <x v="1"/>
  </r>
  <r>
    <s v="A"/>
    <s v="S209945"/>
    <s v="2018/006"/>
    <s v="Nxxx FY18 Period06"/>
    <n v="0.13"/>
    <n v="0.13"/>
    <s v="USD"/>
    <n v="1"/>
    <s v="3/31/2018"/>
    <n v="21712"/>
    <n v="6279"/>
    <s v="JVU"/>
    <s v="AZE"/>
    <s v="Nxxx FY18 Period06"/>
    <s v="SLD"/>
    <s v="N0704"/>
    <n v="80200"/>
    <s v="#"/>
    <s v="USAO0351"/>
    <s v="#"/>
    <s v="95.31.01"/>
    <s v="S17"/>
    <s v="#"/>
    <s v="PSC"/>
    <x v="1"/>
  </r>
  <r>
    <s v="A"/>
    <s v="S209945"/>
    <s v="2018/006"/>
    <s v="Nxxx FY18 Period06"/>
    <n v="0.02"/>
    <n v="0.02"/>
    <s v="USD"/>
    <n v="1"/>
    <s v="3/31/2018"/>
    <n v="21712"/>
    <n v="6325"/>
    <s v="JVU"/>
    <s v="AZE"/>
    <s v="Nxxx FY18 Period06"/>
    <s v="DOL"/>
    <s v="N0801"/>
    <n v="80200"/>
    <s v="#"/>
    <s v="USAO0351"/>
    <s v="#"/>
    <s v="95.31.01"/>
    <s v="S17"/>
    <s v="#"/>
    <s v="PSC"/>
    <x v="1"/>
  </r>
  <r>
    <s v="A"/>
    <s v="S209945"/>
    <s v="2018/006"/>
    <s v="Nxxx FY18 Period06"/>
    <n v="0.05"/>
    <n v="0.05"/>
    <s v="USD"/>
    <n v="1"/>
    <s v="3/31/2018"/>
    <n v="21712"/>
    <n v="6443"/>
    <s v="JVU"/>
    <s v="AZE"/>
    <s v="Nxxx FY18 Period06"/>
    <s v="SLD"/>
    <s v="N0801"/>
    <n v="80200"/>
    <s v="#"/>
    <s v="USAO0351"/>
    <s v="#"/>
    <s v="95.31.01"/>
    <s v="S17"/>
    <s v="#"/>
    <s v="PSC"/>
    <x v="1"/>
  </r>
  <r>
    <s v="A"/>
    <s v="S209945"/>
    <s v="2018/006"/>
    <s v="Nxxx FY18 Period06"/>
    <n v="0.13"/>
    <n v="0.13"/>
    <s v="USD"/>
    <n v="1"/>
    <s v="3/31/2018"/>
    <n v="21712"/>
    <n v="5478"/>
    <s v="JVU"/>
    <s v="AZE"/>
    <s v="Nxxx FY18 Period06"/>
    <s v="DOL"/>
    <s v="N0501"/>
    <n v="80200"/>
    <s v="#"/>
    <s v="USAO0351"/>
    <s v="#"/>
    <s v="95.31.01"/>
    <s v="S17"/>
    <s v="#"/>
    <s v="PSC"/>
    <x v="1"/>
  </r>
  <r>
    <s v="A"/>
    <s v="S209945"/>
    <s v="2018/006"/>
    <s v="Nxxx FY18 Period06"/>
    <n v="0.35"/>
    <n v="0.35"/>
    <s v="USD"/>
    <n v="1"/>
    <s v="3/31/2018"/>
    <n v="21712"/>
    <n v="5601"/>
    <s v="JVU"/>
    <s v="AZE"/>
    <s v="Nxxx FY18 Period06"/>
    <s v="SLD"/>
    <s v="N0501"/>
    <n v="80200"/>
    <s v="#"/>
    <s v="USAO0351"/>
    <s v="#"/>
    <s v="95.31.01"/>
    <s v="S17"/>
    <s v="#"/>
    <s v="PSC"/>
    <x v="1"/>
  </r>
  <r>
    <s v="A"/>
    <s v="S209945"/>
    <s v="2018/006"/>
    <s v="Nxxx FY18 Period06"/>
    <n v="0.04"/>
    <n v="0.04"/>
    <s v="USD"/>
    <n v="1"/>
    <s v="3/31/2018"/>
    <n v="21712"/>
    <n v="5649"/>
    <s v="JVU"/>
    <s v="AZE"/>
    <s v="Nxxx FY18 Period06"/>
    <s v="DOL"/>
    <s v="N0601"/>
    <n v="80200"/>
    <s v="#"/>
    <s v="USAO0351"/>
    <s v="#"/>
    <s v="95.31.01"/>
    <s v="S17"/>
    <s v="#"/>
    <s v="PSC"/>
    <x v="1"/>
  </r>
  <r>
    <s v="A"/>
    <s v="S209945"/>
    <s v="2018/006"/>
    <s v="Nxxx FY18 Period06"/>
    <n v="0.11"/>
    <n v="0.11"/>
    <s v="USD"/>
    <n v="1"/>
    <s v="3/31/2018"/>
    <n v="21712"/>
    <n v="5770"/>
    <s v="JVU"/>
    <s v="AZE"/>
    <s v="Nxxx FY18 Period06"/>
    <s v="SLD"/>
    <s v="N0601"/>
    <n v="80200"/>
    <s v="#"/>
    <s v="USAO0351"/>
    <s v="#"/>
    <s v="95.31.01"/>
    <s v="S17"/>
    <s v="#"/>
    <s v="PSC"/>
    <x v="1"/>
  </r>
  <r>
    <s v="A"/>
    <s v="S209945"/>
    <s v="2018/006"/>
    <s v="Nxxx FY18 Period06"/>
    <n v="0.05"/>
    <n v="0.05"/>
    <s v="USD"/>
    <n v="1"/>
    <s v="3/31/2018"/>
    <n v="21712"/>
    <n v="5818"/>
    <s v="JVU"/>
    <s v="AZE"/>
    <s v="Nxxx FY18 Period06"/>
    <s v="DOL"/>
    <s v="N0701"/>
    <n v="80200"/>
    <s v="#"/>
    <s v="USAO0351"/>
    <s v="#"/>
    <s v="95.31.01"/>
    <s v="S17"/>
    <s v="#"/>
    <s v="PSC"/>
    <x v="1"/>
  </r>
  <r>
    <s v="A"/>
    <s v="S209945"/>
    <s v="2018/006"/>
    <s v="Nxxx FY18 Period06"/>
    <n v="0.13"/>
    <n v="0.13"/>
    <s v="USD"/>
    <n v="1"/>
    <s v="3/31/2018"/>
    <n v="21712"/>
    <n v="5939"/>
    <s v="JVU"/>
    <s v="AZE"/>
    <s v="Nxxx FY18 Period06"/>
    <s v="SLD"/>
    <s v="N0701"/>
    <n v="80200"/>
    <s v="#"/>
    <s v="USAO0351"/>
    <s v="#"/>
    <s v="95.31.01"/>
    <s v="S17"/>
    <s v="#"/>
    <s v="PSC"/>
    <x v="1"/>
  </r>
  <r>
    <s v="A"/>
    <s v="S209945"/>
    <s v="2018/006"/>
    <s v="Nxxx FY18 Period06"/>
    <n v="0.16"/>
    <n v="0.16"/>
    <s v="USD"/>
    <n v="1"/>
    <s v="3/31/2018"/>
    <n v="21712"/>
    <n v="4958"/>
    <s v="JVU"/>
    <s v="AZE"/>
    <s v="Nxxx FY18 Period06"/>
    <s v="DOL"/>
    <s v="N1202"/>
    <n v="80100"/>
    <s v="#"/>
    <s v="USAO0351"/>
    <s v="#"/>
    <s v="95.31.01"/>
    <s v="S17"/>
    <s v="#"/>
    <s v="TSC"/>
    <x v="1"/>
  </r>
  <r>
    <s v="A"/>
    <s v="S209945"/>
    <s v="2018/006"/>
    <s v="Nxxx FY18 Period06"/>
    <n v="0.45"/>
    <n v="0.45"/>
    <s v="USD"/>
    <n v="1"/>
    <s v="3/31/2018"/>
    <n v="21712"/>
    <n v="5082"/>
    <s v="JVU"/>
    <s v="AZE"/>
    <s v="Nxxx FY18 Period06"/>
    <s v="SLD"/>
    <s v="N1202"/>
    <n v="80100"/>
    <s v="#"/>
    <s v="USAO0351"/>
    <s v="#"/>
    <s v="95.31.01"/>
    <s v="S17"/>
    <s v="#"/>
    <s v="TSC"/>
    <x v="1"/>
  </r>
  <r>
    <s v="A"/>
    <s v="S209945"/>
    <s v="2018/006"/>
    <s v="Nxxx FY18 Period06"/>
    <n v="0.13"/>
    <n v="0.13"/>
    <s v="USD"/>
    <n v="1"/>
    <s v="3/31/2018"/>
    <n v="21712"/>
    <n v="5130"/>
    <s v="JVU"/>
    <s v="AZE"/>
    <s v="Nxxx FY18 Period06"/>
    <s v="DOL"/>
    <s v="N1401"/>
    <n v="80100"/>
    <s v="#"/>
    <s v="USAO0351"/>
    <s v="#"/>
    <s v="95.31.01"/>
    <s v="S17"/>
    <s v="#"/>
    <s v="PSC"/>
    <x v="1"/>
  </r>
  <r>
    <s v="A"/>
    <s v="S209945"/>
    <s v="2018/006"/>
    <s v="Nxxx FY18 Period06"/>
    <n v="0.35"/>
    <n v="0.35"/>
    <s v="USD"/>
    <n v="1"/>
    <s v="3/31/2018"/>
    <n v="21712"/>
    <n v="5253"/>
    <s v="JVU"/>
    <s v="AZE"/>
    <s v="Nxxx FY18 Period06"/>
    <s v="SLD"/>
    <s v="N1401"/>
    <n v="80100"/>
    <s v="#"/>
    <s v="USAO0351"/>
    <s v="#"/>
    <s v="95.31.01"/>
    <s v="S17"/>
    <s v="#"/>
    <s v="PSC"/>
    <x v="1"/>
  </r>
  <r>
    <s v="A"/>
    <s v="S209945"/>
    <s v="2018/006"/>
    <s v="Nxxx FY18 Period06"/>
    <n v="0.68"/>
    <n v="0.68"/>
    <s v="USD"/>
    <n v="1"/>
    <s v="3/31/2018"/>
    <n v="21712"/>
    <n v="5303"/>
    <s v="JVU"/>
    <s v="AZE"/>
    <s v="Nxxx FY18 Period06"/>
    <s v="DOL"/>
    <s v="N201"/>
    <n v="80100"/>
    <s v="#"/>
    <s v="USAO0351"/>
    <s v="#"/>
    <s v="95.31.01"/>
    <s v="S17"/>
    <s v="#"/>
    <s v="PSC"/>
    <x v="1"/>
  </r>
  <r>
    <s v="A"/>
    <s v="S209945"/>
    <s v="2018/006"/>
    <s v="Nxxx FY18 Period06"/>
    <n v="1.85"/>
    <n v="1.85"/>
    <s v="USD"/>
    <n v="1"/>
    <s v="3/31/2018"/>
    <n v="21712"/>
    <n v="5430"/>
    <s v="JVU"/>
    <s v="AZE"/>
    <s v="Nxxx FY18 Period06"/>
    <s v="SLD"/>
    <s v="N201"/>
    <n v="80100"/>
    <s v="#"/>
    <s v="USAO0351"/>
    <s v="#"/>
    <s v="95.31.01"/>
    <s v="S17"/>
    <s v="#"/>
    <s v="PSC"/>
    <x v="1"/>
  </r>
  <r>
    <s v="A"/>
    <s v="S209945"/>
    <s v="2018/006"/>
    <s v="Nxxx FY18 Period06"/>
    <n v="0.36"/>
    <n v="0.36"/>
    <s v="USD"/>
    <n v="1"/>
    <s v="3/31/2018"/>
    <n v="21712"/>
    <n v="4430"/>
    <s v="JVU"/>
    <s v="AZE"/>
    <s v="Nxxx FY18 Period06"/>
    <s v="DOL"/>
    <s v="N1003"/>
    <n v="80100"/>
    <s v="#"/>
    <s v="USAO0351"/>
    <s v="#"/>
    <s v="95.31.01"/>
    <s v="S17"/>
    <s v="#"/>
    <s v="SOM"/>
    <x v="1"/>
  </r>
  <r>
    <s v="A"/>
    <s v="S209945"/>
    <s v="2018/006"/>
    <s v="Nxxx FY18 Period06"/>
    <n v="0.98"/>
    <n v="0.98"/>
    <s v="USD"/>
    <n v="1"/>
    <s v="3/31/2018"/>
    <n v="21712"/>
    <n v="4556"/>
    <s v="JVU"/>
    <s v="AZE"/>
    <s v="Nxxx FY18 Period06"/>
    <s v="SLD"/>
    <s v="N1003"/>
    <n v="80100"/>
    <s v="#"/>
    <s v="USAO0351"/>
    <s v="#"/>
    <s v="95.31.01"/>
    <s v="S17"/>
    <s v="#"/>
    <s v="SOM"/>
    <x v="1"/>
  </r>
  <r>
    <s v="A"/>
    <s v="S209945"/>
    <s v="2018/006"/>
    <s v="Nxxx FY18 Period06"/>
    <n v="0.57999999999999996"/>
    <n v="0.57999999999999996"/>
    <s v="USD"/>
    <n v="1"/>
    <s v="3/31/2018"/>
    <n v="21712"/>
    <n v="4606"/>
    <s v="JVU"/>
    <s v="AZE"/>
    <s v="Nxxx FY18 Period06"/>
    <s v="DOL"/>
    <s v="N1004"/>
    <n v="80100"/>
    <s v="#"/>
    <s v="USAO0351"/>
    <s v="#"/>
    <s v="95.31.01"/>
    <s v="S17"/>
    <s v="#"/>
    <s v="SOM"/>
    <x v="1"/>
  </r>
  <r>
    <s v="A"/>
    <s v="S209945"/>
    <s v="2018/006"/>
    <s v="Nxxx FY18 Period06"/>
    <n v="1.56"/>
    <n v="1.56"/>
    <s v="USD"/>
    <n v="1"/>
    <s v="3/31/2018"/>
    <n v="21712"/>
    <n v="4733"/>
    <s v="JVU"/>
    <s v="AZE"/>
    <s v="Nxxx FY18 Period06"/>
    <s v="SLD"/>
    <s v="N1004"/>
    <n v="80100"/>
    <s v="#"/>
    <s v="USAO0351"/>
    <s v="#"/>
    <s v="95.31.01"/>
    <s v="S17"/>
    <s v="#"/>
    <s v="SOM"/>
    <x v="1"/>
  </r>
  <r>
    <s v="A"/>
    <s v="S209945"/>
    <s v="2018/006"/>
    <s v="Nxxx FY18 Period06"/>
    <n v="0.79"/>
    <n v="0.79"/>
    <s v="USD"/>
    <n v="1"/>
    <s v="3/31/2018"/>
    <n v="21712"/>
    <n v="4783"/>
    <s v="JVU"/>
    <s v="AZE"/>
    <s v="Nxxx FY18 Period06"/>
    <s v="DOL"/>
    <s v="N1101"/>
    <n v="80100"/>
    <s v="#"/>
    <s v="USAO0351"/>
    <s v="#"/>
    <s v="95.31.01"/>
    <s v="S17"/>
    <s v="#"/>
    <s v="TSC"/>
    <x v="1"/>
  </r>
  <r>
    <s v="A"/>
    <s v="S209945"/>
    <s v="2018/006"/>
    <s v="Nxxx FY18 Period06"/>
    <n v="2.16"/>
    <n v="2.16"/>
    <s v="USD"/>
    <n v="1"/>
    <s v="3/31/2018"/>
    <n v="21712"/>
    <n v="4910"/>
    <s v="JVU"/>
    <s v="AZE"/>
    <s v="Nxxx FY18 Period06"/>
    <s v="SLD"/>
    <s v="N1101"/>
    <n v="80100"/>
    <s v="#"/>
    <s v="USAO0351"/>
    <s v="#"/>
    <s v="95.31.01"/>
    <s v="S17"/>
    <s v="#"/>
    <s v="TSC"/>
    <x v="1"/>
  </r>
  <r>
    <s v="A"/>
    <s v="S209945"/>
    <s v="2018/006"/>
    <s v="Nxxx FY18 Period06"/>
    <n v="0.92"/>
    <n v="0.92"/>
    <s v="USD"/>
    <n v="1"/>
    <s v="3/31/2018"/>
    <n v="21712"/>
    <n v="3906"/>
    <s v="JVU"/>
    <s v="AZE"/>
    <s v="Nxxx FY18 Period06"/>
    <s v="DOL"/>
    <s v="N0801"/>
    <n v="80100"/>
    <s v="#"/>
    <s v="USAO0351"/>
    <s v="#"/>
    <s v="95.31.01"/>
    <s v="S17"/>
    <s v="#"/>
    <s v="PSC"/>
    <x v="1"/>
  </r>
  <r>
    <s v="A"/>
    <s v="S209945"/>
    <s v="2018/006"/>
    <s v="Nxxx FY18 Period06"/>
    <n v="2.48"/>
    <n v="2.48"/>
    <s v="USD"/>
    <n v="1"/>
    <s v="3/31/2018"/>
    <n v="21712"/>
    <n v="4033"/>
    <s v="JVU"/>
    <s v="AZE"/>
    <s v="Nxxx FY18 Period06"/>
    <s v="SLD"/>
    <s v="N0801"/>
    <n v="80100"/>
    <s v="#"/>
    <s v="USAO0351"/>
    <s v="#"/>
    <s v="95.31.01"/>
    <s v="S17"/>
    <s v="#"/>
    <s v="PSC"/>
    <x v="1"/>
  </r>
  <r>
    <s v="A"/>
    <s v="S209945"/>
    <s v="2018/006"/>
    <s v="Nxxx FY18 Period06"/>
    <n v="0.08"/>
    <n v="0.08"/>
    <s v="USD"/>
    <n v="1"/>
    <s v="3/31/2018"/>
    <n v="21712"/>
    <n v="4081"/>
    <s v="JVU"/>
    <s v="AZE"/>
    <s v="Nxxx FY18 Period06"/>
    <s v="DOL"/>
    <s v="N0901"/>
    <n v="80100"/>
    <s v="#"/>
    <s v="USAO0351"/>
    <s v="#"/>
    <s v="95.31.01"/>
    <s v="S17"/>
    <s v="#"/>
    <s v="PSC"/>
    <x v="1"/>
  </r>
  <r>
    <s v="A"/>
    <s v="S209945"/>
    <s v="2018/006"/>
    <s v="Nxxx FY18 Period06"/>
    <n v="0.22"/>
    <n v="0.22"/>
    <s v="USD"/>
    <n v="1"/>
    <s v="3/31/2018"/>
    <n v="21712"/>
    <n v="4204"/>
    <s v="JVU"/>
    <s v="AZE"/>
    <s v="Nxxx FY18 Period06"/>
    <s v="SLD"/>
    <s v="N0901"/>
    <n v="80100"/>
    <s v="#"/>
    <s v="USAO0351"/>
    <s v="#"/>
    <s v="95.31.01"/>
    <s v="S17"/>
    <s v="#"/>
    <s v="PSC"/>
    <x v="1"/>
  </r>
  <r>
    <s v="A"/>
    <s v="S209945"/>
    <s v="2018/006"/>
    <s v="Nxxx FY18 Period06"/>
    <n v="0.33"/>
    <n v="0.33"/>
    <s v="USD"/>
    <n v="1"/>
    <s v="3/31/2018"/>
    <n v="21712"/>
    <n v="4254"/>
    <s v="JVU"/>
    <s v="AZE"/>
    <s v="Nxxx FY18 Period06"/>
    <s v="DOL"/>
    <s v="N1001"/>
    <n v="80100"/>
    <s v="#"/>
    <s v="USAO0351"/>
    <s v="#"/>
    <s v="95.31.01"/>
    <s v="S17"/>
    <s v="#"/>
    <s v="SOM"/>
    <x v="1"/>
  </r>
  <r>
    <s v="A"/>
    <s v="S209945"/>
    <s v="2018/006"/>
    <s v="Nxxx FY18 Period06"/>
    <n v="0.88"/>
    <n v="0.88"/>
    <s v="USD"/>
    <n v="1"/>
    <s v="3/31/2018"/>
    <n v="21712"/>
    <n v="4380"/>
    <s v="JVU"/>
    <s v="AZE"/>
    <s v="Nxxx FY18 Period06"/>
    <s v="SLD"/>
    <s v="N1001"/>
    <n v="80100"/>
    <s v="#"/>
    <s v="USAO0351"/>
    <s v="#"/>
    <s v="95.31.01"/>
    <s v="S17"/>
    <s v="#"/>
    <s v="SOM"/>
    <x v="1"/>
  </r>
  <r>
    <s v="A"/>
    <s v="S209945"/>
    <s v="2018/006"/>
    <s v="Nxxx FY18 Period06"/>
    <n v="0.16"/>
    <n v="0.16"/>
    <s v="USD"/>
    <n v="1"/>
    <s v="3/31/2018"/>
    <n v="21712"/>
    <n v="3387"/>
    <s v="JVU"/>
    <s v="AZE"/>
    <s v="Nxxx FY18 Period06"/>
    <s v="DOL"/>
    <s v="N0701"/>
    <n v="80100"/>
    <s v="#"/>
    <s v="USAO0351"/>
    <s v="#"/>
    <s v="95.31.01"/>
    <s v="S17"/>
    <s v="#"/>
    <s v="PSC"/>
    <x v="1"/>
  </r>
  <r>
    <s v="A"/>
    <s v="S209945"/>
    <s v="2018/006"/>
    <s v="Nxxx FY18 Period06"/>
    <n v="0.42"/>
    <n v="0.42"/>
    <s v="USD"/>
    <n v="1"/>
    <s v="3/31/2018"/>
    <n v="21712"/>
    <n v="3511"/>
    <s v="JVU"/>
    <s v="AZE"/>
    <s v="Nxxx FY18 Period06"/>
    <s v="SLD"/>
    <s v="N0701"/>
    <n v="80100"/>
    <s v="#"/>
    <s v="USAO0351"/>
    <s v="#"/>
    <s v="95.31.01"/>
    <s v="S17"/>
    <s v="#"/>
    <s v="PSC"/>
    <x v="1"/>
  </r>
  <r>
    <s v="A"/>
    <s v="S209945"/>
    <s v="2018/006"/>
    <s v="Nxxx FY18 Period06"/>
    <n v="0.41"/>
    <n v="0.41"/>
    <s v="USD"/>
    <n v="1"/>
    <s v="3/31/2018"/>
    <n v="21712"/>
    <n v="3561"/>
    <s v="JVU"/>
    <s v="AZE"/>
    <s v="Nxxx FY18 Period06"/>
    <s v="DOL"/>
    <s v="N0702"/>
    <n v="80100"/>
    <s v="#"/>
    <s v="USAO0351"/>
    <s v="#"/>
    <s v="95.31.01"/>
    <s v="S17"/>
    <s v="#"/>
    <s v="PSC"/>
    <x v="1"/>
  </r>
  <r>
    <s v="A"/>
    <s v="S209945"/>
    <s v="2018/006"/>
    <s v="Nxxx FY18 Period06"/>
    <n v="1.1200000000000001"/>
    <n v="1.1200000000000001"/>
    <s v="USD"/>
    <n v="1"/>
    <s v="3/31/2018"/>
    <n v="21712"/>
    <n v="3687"/>
    <s v="JVU"/>
    <s v="AZE"/>
    <s v="Nxxx FY18 Period06"/>
    <s v="SLD"/>
    <s v="N0702"/>
    <n v="80100"/>
    <s v="#"/>
    <s v="USAO0351"/>
    <s v="#"/>
    <s v="95.31.01"/>
    <s v="S17"/>
    <s v="#"/>
    <s v="PSC"/>
    <x v="1"/>
  </r>
  <r>
    <s v="A"/>
    <s v="S209945"/>
    <s v="2018/006"/>
    <s v="Nxxx FY18 Period06"/>
    <n v="0.05"/>
    <n v="0.05"/>
    <s v="USD"/>
    <n v="1"/>
    <s v="3/31/2018"/>
    <n v="21712"/>
    <n v="3735"/>
    <s v="JVU"/>
    <s v="AZE"/>
    <s v="Nxxx FY18 Period06"/>
    <s v="DOL"/>
    <s v="N0704"/>
    <n v="80100"/>
    <s v="#"/>
    <s v="USAO0351"/>
    <s v="#"/>
    <s v="95.31.01"/>
    <s v="S17"/>
    <s v="#"/>
    <s v="PSC"/>
    <x v="1"/>
  </r>
  <r>
    <s v="A"/>
    <s v="S209945"/>
    <s v="2018/006"/>
    <s v="Nxxx FY18 Period06"/>
    <n v="0.15"/>
    <n v="0.15"/>
    <s v="USD"/>
    <n v="1"/>
    <s v="3/31/2018"/>
    <n v="21712"/>
    <n v="3856"/>
    <s v="JVU"/>
    <s v="AZE"/>
    <s v="Nxxx FY18 Period06"/>
    <s v="SLD"/>
    <s v="N0704"/>
    <n v="80100"/>
    <s v="#"/>
    <s v="USAO0351"/>
    <s v="#"/>
    <s v="95.31.01"/>
    <s v="S17"/>
    <s v="#"/>
    <s v="PSC"/>
    <x v="1"/>
  </r>
  <r>
    <s v="A"/>
    <s v="S209945"/>
    <s v="2018/006"/>
    <s v="Nxxx FY18 Period06"/>
    <n v="0.06"/>
    <n v="0.06"/>
    <s v="USD"/>
    <n v="1"/>
    <s v="3/31/2018"/>
    <n v="21712"/>
    <n v="2874"/>
    <s v="JVU"/>
    <s v="AZE"/>
    <s v="Nxxx FY18 Period06"/>
    <s v="DOL"/>
    <s v="N0401"/>
    <n v="80100"/>
    <s v="#"/>
    <s v="USAO0351"/>
    <s v="#"/>
    <s v="95.31.01"/>
    <s v="S17"/>
    <s v="#"/>
    <s v="PSC"/>
    <x v="1"/>
  </r>
  <r>
    <s v="A"/>
    <s v="S209945"/>
    <s v="2018/006"/>
    <s v="Nxxx FY18 Period06"/>
    <n v="0.17"/>
    <n v="0.17"/>
    <s v="USD"/>
    <n v="1"/>
    <s v="3/31/2018"/>
    <n v="21712"/>
    <n v="2996"/>
    <s v="JVU"/>
    <s v="AZE"/>
    <s v="Nxxx FY18 Period06"/>
    <s v="SLD"/>
    <s v="N0401"/>
    <n v="80100"/>
    <s v="#"/>
    <s v="USAO0351"/>
    <s v="#"/>
    <s v="95.31.01"/>
    <s v="S17"/>
    <s v="#"/>
    <s v="PSC"/>
    <x v="1"/>
  </r>
  <r>
    <s v="A"/>
    <s v="S209945"/>
    <s v="2018/006"/>
    <s v="Nxxx FY18 Period06"/>
    <n v="7.0000000000000007E-2"/>
    <n v="7.0000000000000007E-2"/>
    <s v="USD"/>
    <n v="1"/>
    <s v="3/31/2018"/>
    <n v="21712"/>
    <n v="3044"/>
    <s v="JVU"/>
    <s v="AZE"/>
    <s v="Nxxx FY18 Period06"/>
    <s v="DOL"/>
    <s v="N0501"/>
    <n v="80100"/>
    <s v="#"/>
    <s v="USAO0351"/>
    <s v="#"/>
    <s v="95.31.01"/>
    <s v="S17"/>
    <s v="#"/>
    <s v="PSC"/>
    <x v="1"/>
  </r>
  <r>
    <s v="A"/>
    <s v="S209945"/>
    <s v="2018/006"/>
    <s v="Nxxx FY18 Period06"/>
    <n v="0.2"/>
    <n v="0.2"/>
    <s v="USD"/>
    <n v="1"/>
    <s v="3/31/2018"/>
    <n v="21712"/>
    <n v="3167"/>
    <s v="JVU"/>
    <s v="AZE"/>
    <s v="Nxxx FY18 Period06"/>
    <s v="SLD"/>
    <s v="N0501"/>
    <n v="80100"/>
    <s v="#"/>
    <s v="USAO0351"/>
    <s v="#"/>
    <s v="95.31.01"/>
    <s v="S17"/>
    <s v="#"/>
    <s v="PSC"/>
    <x v="1"/>
  </r>
  <r>
    <s v="A"/>
    <s v="S209945"/>
    <s v="2018/006"/>
    <s v="Nxxx FY18 Period06"/>
    <n v="0.15"/>
    <n v="0.15"/>
    <s v="USD"/>
    <n v="1"/>
    <s v="3/31/2018"/>
    <n v="21712"/>
    <n v="3215"/>
    <s v="JVU"/>
    <s v="AZE"/>
    <s v="Nxxx FY18 Period06"/>
    <s v="DOL"/>
    <s v="N0601"/>
    <n v="80100"/>
    <s v="#"/>
    <s v="USAO0351"/>
    <s v="#"/>
    <s v="95.31.01"/>
    <s v="S17"/>
    <s v="#"/>
    <s v="PSC"/>
    <x v="1"/>
  </r>
  <r>
    <s v="A"/>
    <s v="S209945"/>
    <s v="2018/006"/>
    <s v="Nxxx FY18 Period06"/>
    <n v="0.42"/>
    <n v="0.42"/>
    <s v="USD"/>
    <n v="1"/>
    <s v="3/31/2018"/>
    <n v="21712"/>
    <n v="3339"/>
    <s v="JVU"/>
    <s v="AZE"/>
    <s v="Nxxx FY18 Period06"/>
    <s v="SLD"/>
    <s v="N0601"/>
    <n v="80100"/>
    <s v="#"/>
    <s v="USAO0351"/>
    <s v="#"/>
    <s v="95.31.01"/>
    <s v="S17"/>
    <s v="#"/>
    <s v="PSC"/>
    <x v="1"/>
  </r>
  <r>
    <s v="A"/>
    <s v="S209945"/>
    <s v="2018/006"/>
    <s v="Nxxx FY18 Period06"/>
    <n v="0.81"/>
    <n v="0.81"/>
    <s v="USD"/>
    <n v="1"/>
    <s v="3/31/2018"/>
    <n v="21712"/>
    <n v="2346"/>
    <s v="JVU"/>
    <s v="AZE"/>
    <s v="Nxxx FY18 Period06"/>
    <s v="DOL"/>
    <s v="N1401"/>
    <n v="80000"/>
    <s v="#"/>
    <s v="USAO0351"/>
    <s v="#"/>
    <s v="95.31.01"/>
    <s v="S17"/>
    <s v="#"/>
    <s v="PSC"/>
    <x v="1"/>
  </r>
  <r>
    <s v="A"/>
    <s v="S209945"/>
    <s v="2018/006"/>
    <s v="Nxxx FY18 Period06"/>
    <n v="2.17"/>
    <n v="2.17"/>
    <s v="USD"/>
    <n v="1"/>
    <s v="3/31/2018"/>
    <n v="21712"/>
    <n v="2473"/>
    <s v="JVU"/>
    <s v="AZE"/>
    <s v="Nxxx FY18 Period06"/>
    <s v="SLD"/>
    <s v="N1401"/>
    <n v="80000"/>
    <s v="#"/>
    <s v="USAO0351"/>
    <s v="#"/>
    <s v="95.31.01"/>
    <s v="S17"/>
    <s v="#"/>
    <s v="PSC"/>
    <x v="1"/>
  </r>
  <r>
    <s v="A"/>
    <s v="S209945"/>
    <s v="2018/006"/>
    <s v="Nxxx FY18 Period06"/>
    <n v="0.76"/>
    <n v="0.76"/>
    <s v="USD"/>
    <n v="1"/>
    <s v="3/31/2018"/>
    <n v="21712"/>
    <n v="2523"/>
    <s v="JVU"/>
    <s v="AZE"/>
    <s v="Nxxx FY18 Period06"/>
    <s v="DOL"/>
    <s v="N201"/>
    <n v="80000"/>
    <s v="#"/>
    <s v="USAO0351"/>
    <s v="#"/>
    <s v="95.31.01"/>
    <s v="S17"/>
    <s v="#"/>
    <s v="PSC"/>
    <x v="1"/>
  </r>
  <r>
    <s v="A"/>
    <s v="S209945"/>
    <s v="2018/006"/>
    <s v="Nxxx FY18 Period06"/>
    <n v="2.1"/>
    <n v="2.1"/>
    <s v="USD"/>
    <n v="1"/>
    <s v="3/31/2018"/>
    <n v="21712"/>
    <n v="2650"/>
    <s v="JVU"/>
    <s v="AZE"/>
    <s v="Nxxx FY18 Period06"/>
    <s v="SLD"/>
    <s v="N201"/>
    <n v="80000"/>
    <s v="#"/>
    <s v="USAO0351"/>
    <s v="#"/>
    <s v="95.31.01"/>
    <s v="S17"/>
    <s v="#"/>
    <s v="PSC"/>
    <x v="1"/>
  </r>
  <r>
    <s v="A"/>
    <s v="S209945"/>
    <s v="2018/006"/>
    <s v="Nxxx FY18 Period06"/>
    <n v="0.28999999999999998"/>
    <n v="0.28999999999999998"/>
    <s v="USD"/>
    <n v="1"/>
    <s v="3/31/2018"/>
    <n v="21712"/>
    <n v="2700"/>
    <s v="JVU"/>
    <s v="AZE"/>
    <s v="Nxxx FY18 Period06"/>
    <s v="DOL"/>
    <s v="N0101"/>
    <n v="80100"/>
    <s v="#"/>
    <s v="USAO0351"/>
    <s v="#"/>
    <s v="95.31.01"/>
    <s v="S17"/>
    <s v="#"/>
    <s v="PSC"/>
    <x v="1"/>
  </r>
  <r>
    <s v="A"/>
    <s v="S209945"/>
    <s v="2018/006"/>
    <s v="Nxxx FY18 Period06"/>
    <n v="0.78"/>
    <n v="0.78"/>
    <s v="USD"/>
    <n v="1"/>
    <s v="3/31/2018"/>
    <n v="21712"/>
    <n v="2826"/>
    <s v="JVU"/>
    <s v="AZE"/>
    <s v="Nxxx FY18 Period06"/>
    <s v="SLD"/>
    <s v="N0101"/>
    <n v="80100"/>
    <s v="#"/>
    <s v="USAO0351"/>
    <s v="#"/>
    <s v="95.31.01"/>
    <s v="S17"/>
    <s v="#"/>
    <s v="PSC"/>
    <x v="1"/>
  </r>
  <r>
    <s v="A"/>
    <s v="S209945"/>
    <s v="2018/006"/>
    <s v="Nxxx FY18 Period06"/>
    <n v="0.26"/>
    <n v="0.26"/>
    <s v="USD"/>
    <n v="1"/>
    <s v="3/31/2018"/>
    <n v="21712"/>
    <n v="1817"/>
    <s v="JVU"/>
    <s v="AZE"/>
    <s v="Nxxx FY18 Period06"/>
    <s v="DOL"/>
    <s v="N1004"/>
    <n v="80000"/>
    <s v="#"/>
    <s v="USAO0351"/>
    <s v="#"/>
    <s v="95.31.01"/>
    <s v="S17"/>
    <s v="#"/>
    <s v="SOM"/>
    <x v="1"/>
  </r>
  <r>
    <s v="A"/>
    <s v="S209945"/>
    <s v="2018/006"/>
    <s v="Nxxx FY18 Period06"/>
    <n v="0.78"/>
    <n v="0.78"/>
    <s v="USD"/>
    <n v="1"/>
    <s v="3/31/2018"/>
    <n v="21712"/>
    <n v="1943"/>
    <s v="JVU"/>
    <s v="AZE"/>
    <s v="Nxxx FY18 Period06"/>
    <s v="SLD"/>
    <s v="N1004"/>
    <n v="80000"/>
    <s v="#"/>
    <s v="USAO0351"/>
    <s v="#"/>
    <s v="95.31.01"/>
    <s v="S17"/>
    <s v="#"/>
    <s v="SOM"/>
    <x v="1"/>
  </r>
  <r>
    <s v="A"/>
    <s v="S209945"/>
    <s v="2018/006"/>
    <s v="Nxxx FY18 Period06"/>
    <n v="0.82"/>
    <n v="0.82"/>
    <s v="USD"/>
    <n v="1"/>
    <s v="3/31/2018"/>
    <n v="21712"/>
    <n v="1993"/>
    <s v="JVU"/>
    <s v="AZE"/>
    <s v="Nxxx FY18 Period06"/>
    <s v="DOL"/>
    <s v="N1101"/>
    <n v="80000"/>
    <s v="#"/>
    <s v="USAO0351"/>
    <s v="#"/>
    <s v="95.31.01"/>
    <s v="S17"/>
    <s v="#"/>
    <s v="TSC"/>
    <x v="1"/>
  </r>
  <r>
    <s v="A"/>
    <s v="S209945"/>
    <s v="2018/006"/>
    <s v="Nxxx FY18 Period06"/>
    <n v="2.17"/>
    <n v="2.17"/>
    <s v="USD"/>
    <n v="1"/>
    <s v="3/31/2018"/>
    <n v="21712"/>
    <n v="2120"/>
    <s v="JVU"/>
    <s v="AZE"/>
    <s v="Nxxx FY18 Period06"/>
    <s v="SLD"/>
    <s v="N1101"/>
    <n v="80000"/>
    <s v="#"/>
    <s v="USAO0351"/>
    <s v="#"/>
    <s v="95.31.01"/>
    <s v="S17"/>
    <s v="#"/>
    <s v="TSC"/>
    <x v="1"/>
  </r>
  <r>
    <s v="A"/>
    <s v="S209945"/>
    <s v="2018/006"/>
    <s v="Nxxx FY18 Period06"/>
    <n v="0.26"/>
    <n v="0.26"/>
    <s v="USD"/>
    <n v="1"/>
    <s v="3/31/2018"/>
    <n v="21712"/>
    <n v="2170"/>
    <s v="JVU"/>
    <s v="AZE"/>
    <s v="Nxxx FY18 Period06"/>
    <s v="DOL"/>
    <s v="N1202"/>
    <n v="80000"/>
    <s v="#"/>
    <s v="USAO0351"/>
    <s v="#"/>
    <s v="95.31.01"/>
    <s v="S17"/>
    <s v="#"/>
    <s v="TSC"/>
    <x v="1"/>
  </r>
  <r>
    <s v="A"/>
    <s v="S209945"/>
    <s v="2018/006"/>
    <s v="Nxxx FY18 Period06"/>
    <n v="0.56999999999999995"/>
    <n v="0.56999999999999995"/>
    <s v="USD"/>
    <n v="1"/>
    <s v="3/31/2018"/>
    <n v="21712"/>
    <n v="2296"/>
    <s v="JVU"/>
    <s v="AZE"/>
    <s v="Nxxx FY18 Period06"/>
    <s v="SLD"/>
    <s v="N1202"/>
    <n v="80000"/>
    <s v="#"/>
    <s v="USAO0351"/>
    <s v="#"/>
    <s v="95.31.01"/>
    <s v="S17"/>
    <s v="#"/>
    <s v="TSC"/>
    <x v="1"/>
  </r>
  <r>
    <s v="A"/>
    <s v="S209945"/>
    <s v="2018/006"/>
    <s v="Nxxx FY18 Period06"/>
    <n v="0.31"/>
    <n v="0.31"/>
    <s v="USD"/>
    <n v="1"/>
    <s v="3/31/2018"/>
    <n v="21712"/>
    <n v="1287"/>
    <s v="JVU"/>
    <s v="AZE"/>
    <s v="Nxxx FY18 Period06"/>
    <s v="DOL"/>
    <s v="N0901"/>
    <n v="80000"/>
    <s v="#"/>
    <s v="USAO0351"/>
    <s v="#"/>
    <s v="95.31.01"/>
    <s v="S17"/>
    <s v="#"/>
    <s v="PSC"/>
    <x v="1"/>
  </r>
  <r>
    <s v="A"/>
    <s v="S209945"/>
    <s v="2018/006"/>
    <s v="Nxxx FY18 Period06"/>
    <n v="0.96"/>
    <n v="0.96"/>
    <s v="USD"/>
    <n v="1"/>
    <s v="3/31/2018"/>
    <n v="21712"/>
    <n v="1413"/>
    <s v="JVU"/>
    <s v="AZE"/>
    <s v="Nxxx FY18 Period06"/>
    <s v="SLD"/>
    <s v="N0901"/>
    <n v="80000"/>
    <s v="#"/>
    <s v="USAO0351"/>
    <s v="#"/>
    <s v="95.31.01"/>
    <s v="S17"/>
    <s v="#"/>
    <s v="PSC"/>
    <x v="1"/>
  </r>
  <r>
    <s v="A"/>
    <s v="S209945"/>
    <s v="2018/006"/>
    <s v="Nxxx FY18 Period06"/>
    <n v="1.1599999999999999"/>
    <n v="1.1599999999999999"/>
    <s v="USD"/>
    <n v="1"/>
    <s v="3/31/2018"/>
    <n v="21712"/>
    <n v="1463"/>
    <s v="JVU"/>
    <s v="AZE"/>
    <s v="Nxxx FY18 Period06"/>
    <s v="DOL"/>
    <s v="N1001"/>
    <n v="80000"/>
    <s v="#"/>
    <s v="USAO0351"/>
    <s v="#"/>
    <s v="95.31.01"/>
    <s v="S17"/>
    <s v="#"/>
    <s v="SOM"/>
    <x v="1"/>
  </r>
  <r>
    <s v="A"/>
    <s v="S209945"/>
    <s v="2018/006"/>
    <s v="Nxxx FY18 Period06"/>
    <n v="3.25"/>
    <n v="3.25"/>
    <s v="USD"/>
    <n v="1"/>
    <s v="3/31/2018"/>
    <n v="21712"/>
    <n v="1590"/>
    <s v="JVU"/>
    <s v="AZE"/>
    <s v="Nxxx FY18 Period06"/>
    <s v="SLD"/>
    <s v="N1001"/>
    <n v="80000"/>
    <s v="#"/>
    <s v="USAO0351"/>
    <s v="#"/>
    <s v="95.31.01"/>
    <s v="S17"/>
    <s v="#"/>
    <s v="SOM"/>
    <x v="1"/>
  </r>
  <r>
    <s v="A"/>
    <s v="S209945"/>
    <s v="2018/006"/>
    <s v="Nxxx FY18 Period06"/>
    <n v="0.76"/>
    <n v="0.76"/>
    <s v="USD"/>
    <n v="1"/>
    <s v="3/31/2018"/>
    <n v="21712"/>
    <n v="1640"/>
    <s v="JVU"/>
    <s v="AZE"/>
    <s v="Nxxx FY18 Period06"/>
    <s v="DOL"/>
    <s v="N1003"/>
    <n v="80000"/>
    <s v="#"/>
    <s v="USAO0351"/>
    <s v="#"/>
    <s v="95.31.01"/>
    <s v="S17"/>
    <s v="#"/>
    <s v="SOM"/>
    <x v="1"/>
  </r>
  <r>
    <s v="A"/>
    <s v="S209945"/>
    <s v="2018/006"/>
    <s v="Nxxx FY18 Period06"/>
    <n v="2.02"/>
    <n v="2.02"/>
    <s v="USD"/>
    <n v="1"/>
    <s v="3/31/2018"/>
    <n v="21712"/>
    <n v="1767"/>
    <s v="JVU"/>
    <s v="AZE"/>
    <s v="Nxxx FY18 Period06"/>
    <s v="SLD"/>
    <s v="N1003"/>
    <n v="80000"/>
    <s v="#"/>
    <s v="USAO0351"/>
    <s v="#"/>
    <s v="95.31.01"/>
    <s v="S17"/>
    <s v="#"/>
    <s v="SOM"/>
    <x v="1"/>
  </r>
  <r>
    <s v="A"/>
    <s v="S209945"/>
    <s v="2018/006"/>
    <s v="Nxxx FY18 Period06"/>
    <n v="0.83"/>
    <n v="0.83"/>
    <s v="USD"/>
    <n v="1"/>
    <s v="3/31/2018"/>
    <n v="21712"/>
    <n v="931"/>
    <s v="JVU"/>
    <s v="AZE"/>
    <s v="Nxxx FY18 Period06"/>
    <s v="DOL"/>
    <s v="N0702"/>
    <n v="80000"/>
    <s v="#"/>
    <s v="USAO0351"/>
    <s v="#"/>
    <s v="95.31.01"/>
    <s v="S17"/>
    <s v="#"/>
    <s v="PSC"/>
    <x v="1"/>
  </r>
  <r>
    <s v="A"/>
    <s v="S209945"/>
    <s v="2018/006"/>
    <s v="Nxxx FY18 Period06"/>
    <n v="2.1"/>
    <n v="2.1"/>
    <s v="USD"/>
    <n v="1"/>
    <s v="3/31/2018"/>
    <n v="21712"/>
    <n v="1058"/>
    <s v="JVU"/>
    <s v="AZE"/>
    <s v="Nxxx FY18 Period06"/>
    <s v="SLD"/>
    <s v="N0702"/>
    <n v="80000"/>
    <s v="#"/>
    <s v="USAO0351"/>
    <s v="#"/>
    <s v="95.31.01"/>
    <s v="S17"/>
    <s v="#"/>
    <s v="PSC"/>
    <x v="1"/>
  </r>
  <r>
    <s v="A"/>
    <s v="S209945"/>
    <s v="2018/006"/>
    <s v="Nxxx FY18 Period06"/>
    <n v="-0.05"/>
    <n v="-0.05"/>
    <s v="USD"/>
    <n v="1"/>
    <s v="3/31/2018"/>
    <n v="21712"/>
    <n v="1059"/>
    <s v="JVU"/>
    <s v="AZE"/>
    <s v="Nxxx FY18 Period06"/>
    <s v="SLD"/>
    <s v="N0704"/>
    <n v="80000"/>
    <s v="#"/>
    <s v="USAO0351"/>
    <s v="#"/>
    <s v="95.31.01"/>
    <s v="S17"/>
    <s v="#"/>
    <s v="PSC"/>
    <x v="1"/>
  </r>
  <r>
    <s v="A"/>
    <s v="S209945"/>
    <s v="2018/006"/>
    <s v="Nxxx FY18 Period06"/>
    <n v="0.06"/>
    <n v="0.06"/>
    <s v="USD"/>
    <n v="1"/>
    <s v="3/31/2018"/>
    <n v="21712"/>
    <n v="1060"/>
    <s v="JVU"/>
    <s v="AZE"/>
    <s v="Nxxx FY18 Period06"/>
    <s v="SLD"/>
    <s v="N0706"/>
    <n v="80000"/>
    <s v="#"/>
    <s v="USAO0351"/>
    <s v="#"/>
    <s v="95.31.01"/>
    <s v="S17"/>
    <s v="#"/>
    <s v="PSC"/>
    <x v="1"/>
  </r>
  <r>
    <s v="A"/>
    <s v="S209945"/>
    <s v="2018/006"/>
    <s v="Nxxx FY18 Period06"/>
    <n v="1.42"/>
    <n v="1.42"/>
    <s v="USD"/>
    <n v="1"/>
    <s v="3/31/2018"/>
    <n v="21712"/>
    <n v="1110"/>
    <s v="JVU"/>
    <s v="AZE"/>
    <s v="Nxxx FY18 Period06"/>
    <s v="DOL"/>
    <s v="N0801"/>
    <n v="80000"/>
    <s v="#"/>
    <s v="USAO0351"/>
    <s v="#"/>
    <s v="95.31.01"/>
    <s v="S17"/>
    <s v="#"/>
    <s v="PSC"/>
    <x v="1"/>
  </r>
  <r>
    <s v="A"/>
    <s v="S209945"/>
    <s v="2018/006"/>
    <s v="Nxxx FY18 Period06"/>
    <n v="3.94"/>
    <n v="3.94"/>
    <s v="USD"/>
    <n v="1"/>
    <s v="3/31/2018"/>
    <n v="21712"/>
    <n v="1237"/>
    <s v="JVU"/>
    <s v="AZE"/>
    <s v="Nxxx FY18 Period06"/>
    <s v="SLD"/>
    <s v="N0801"/>
    <n v="80000"/>
    <s v="#"/>
    <s v="USAO0351"/>
    <s v="#"/>
    <s v="95.31.01"/>
    <s v="S17"/>
    <s v="#"/>
    <s v="PSC"/>
    <x v="1"/>
  </r>
  <r>
    <s v="A"/>
    <s v="S209945"/>
    <s v="2018/006"/>
    <s v="Nxxx FY18 Period06"/>
    <n v="0.28000000000000003"/>
    <n v="0.28000000000000003"/>
    <s v="USD"/>
    <n v="1"/>
    <s v="3/31/2018"/>
    <n v="21712"/>
    <n v="403"/>
    <s v="JVU"/>
    <s v="AZE"/>
    <s v="Nxxx FY18 Period06"/>
    <s v="DOL"/>
    <s v="N0501"/>
    <n v="80000"/>
    <s v="#"/>
    <s v="USAO0351"/>
    <s v="#"/>
    <s v="95.31.01"/>
    <s v="S17"/>
    <s v="#"/>
    <s v="PSC"/>
    <x v="1"/>
  </r>
  <r>
    <s v="A"/>
    <s v="S209945"/>
    <s v="2018/006"/>
    <s v="Nxxx FY18 Period06"/>
    <n v="1.05"/>
    <n v="1.05"/>
    <s v="USD"/>
    <n v="1"/>
    <s v="3/31/2018"/>
    <n v="21712"/>
    <n v="529"/>
    <s v="JVU"/>
    <s v="AZE"/>
    <s v="Nxxx FY18 Period06"/>
    <s v="SLD"/>
    <s v="N0501"/>
    <n v="80000"/>
    <s v="#"/>
    <s v="USAO0351"/>
    <s v="#"/>
    <s v="95.31.01"/>
    <s v="S17"/>
    <s v="#"/>
    <s v="PSC"/>
    <x v="1"/>
  </r>
  <r>
    <s v="A"/>
    <s v="S209945"/>
    <s v="2018/006"/>
    <s v="Nxxx FY18 Period06"/>
    <n v="0.42"/>
    <n v="0.42"/>
    <s v="USD"/>
    <n v="1"/>
    <s v="3/31/2018"/>
    <n v="21712"/>
    <n v="579"/>
    <s v="JVU"/>
    <s v="AZE"/>
    <s v="Nxxx FY18 Period06"/>
    <s v="DOL"/>
    <s v="N0601"/>
    <n v="80000"/>
    <s v="#"/>
    <s v="USAO0351"/>
    <s v="#"/>
    <s v="95.31.01"/>
    <s v="S17"/>
    <s v="#"/>
    <s v="PSC"/>
    <x v="1"/>
  </r>
  <r>
    <s v="A"/>
    <s v="S209945"/>
    <s v="2018/006"/>
    <s v="Nxxx FY18 Period06"/>
    <n v="1.5"/>
    <n v="1.5"/>
    <s v="USD"/>
    <n v="1"/>
    <s v="3/31/2018"/>
    <n v="21712"/>
    <n v="705"/>
    <s v="JVU"/>
    <s v="AZE"/>
    <s v="Nxxx FY18 Period06"/>
    <s v="SLD"/>
    <s v="N0601"/>
    <n v="80000"/>
    <s v="#"/>
    <s v="USAO0351"/>
    <s v="#"/>
    <s v="95.31.01"/>
    <s v="S17"/>
    <s v="#"/>
    <s v="PSC"/>
    <x v="1"/>
  </r>
  <r>
    <s v="A"/>
    <s v="S209945"/>
    <s v="2018/006"/>
    <s v="Nxxx FY18 Period06"/>
    <n v="0.33"/>
    <n v="0.33"/>
    <s v="USD"/>
    <n v="1"/>
    <s v="3/31/2018"/>
    <n v="21712"/>
    <n v="755"/>
    <s v="JVU"/>
    <s v="AZE"/>
    <s v="Nxxx FY18 Period06"/>
    <s v="DOL"/>
    <s v="N0701"/>
    <n v="80000"/>
    <s v="#"/>
    <s v="USAO0351"/>
    <s v="#"/>
    <s v="95.31.01"/>
    <s v="S17"/>
    <s v="#"/>
    <s v="PSC"/>
    <x v="1"/>
  </r>
  <r>
    <s v="A"/>
    <s v="S209945"/>
    <s v="2018/006"/>
    <s v="Nxxx FY18 Period06"/>
    <n v="0.78"/>
    <n v="0.78"/>
    <s v="USD"/>
    <n v="1"/>
    <s v="3/31/2018"/>
    <n v="21712"/>
    <n v="881"/>
    <s v="JVU"/>
    <s v="AZE"/>
    <s v="Nxxx FY18 Period06"/>
    <s v="SLD"/>
    <s v="N0701"/>
    <n v="80000"/>
    <s v="#"/>
    <s v="USAO0351"/>
    <s v="#"/>
    <s v="95.31.01"/>
    <s v="S17"/>
    <s v="#"/>
    <s v="PSC"/>
    <x v="1"/>
  </r>
  <r>
    <s v="A"/>
    <s v="S209945"/>
    <s v="2018/006"/>
    <s v="SOM FY18 Period06"/>
    <n v="0.28000000000000003"/>
    <n v="0.28000000000000003"/>
    <s v="USD"/>
    <n v="1"/>
    <s v="3/31/2018"/>
    <n v="21711"/>
    <n v="1207"/>
    <s v="JVU"/>
    <s v="AZE"/>
    <s v="SOM FY18 Period06"/>
    <s v="SLD"/>
    <s v="S2603"/>
    <n v="86000"/>
    <s v="#"/>
    <s v="USAO0351"/>
    <s v="#"/>
    <s v="95.21.01"/>
    <s v="S17"/>
    <s v="#"/>
    <s v="SOM"/>
    <x v="1"/>
  </r>
  <r>
    <s v="A"/>
    <s v="S209945"/>
    <s v="2018/006"/>
    <s v="SOM FY18 Period06"/>
    <n v="1.23"/>
    <n v="1.23"/>
    <s v="USD"/>
    <n v="1"/>
    <s v="3/31/2018"/>
    <n v="21711"/>
    <n v="1208"/>
    <s v="JVU"/>
    <s v="AZE"/>
    <s v="SOM FY18 Period06"/>
    <s v="SLD"/>
    <s v="S2603"/>
    <n v="87000"/>
    <s v="#"/>
    <s v="USAO0351"/>
    <s v="#"/>
    <s v="95.21.01"/>
    <s v="S17"/>
    <s v="#"/>
    <s v="SOM"/>
    <x v="1"/>
  </r>
  <r>
    <s v="A"/>
    <s v="S209945"/>
    <s v="2018/006"/>
    <s v="Nxxx FY18 Period06"/>
    <n v="1.36"/>
    <n v="1.36"/>
    <s v="USD"/>
    <n v="1"/>
    <s v="3/31/2018"/>
    <n v="21712"/>
    <n v="50"/>
    <s v="JVU"/>
    <s v="AZE"/>
    <s v="Nxxx FY18 Period06"/>
    <s v="DOL"/>
    <s v="N0101"/>
    <n v="80000"/>
    <s v="#"/>
    <s v="USAO0351"/>
    <s v="#"/>
    <s v="95.31.01"/>
    <s v="S17"/>
    <s v="#"/>
    <s v="PSC"/>
    <x v="1"/>
  </r>
  <r>
    <s v="A"/>
    <s v="S209945"/>
    <s v="2018/006"/>
    <s v="Nxxx FY18 Period06"/>
    <n v="3.67"/>
    <n v="3.67"/>
    <s v="USD"/>
    <n v="1"/>
    <s v="3/31/2018"/>
    <n v="21712"/>
    <n v="177"/>
    <s v="JVU"/>
    <s v="AZE"/>
    <s v="Nxxx FY18 Period06"/>
    <s v="SLD"/>
    <s v="N0101"/>
    <n v="80000"/>
    <s v="#"/>
    <s v="USAO0351"/>
    <s v="#"/>
    <s v="95.31.01"/>
    <s v="S17"/>
    <s v="#"/>
    <s v="PSC"/>
    <x v="1"/>
  </r>
  <r>
    <s v="A"/>
    <s v="S209945"/>
    <s v="2018/006"/>
    <s v="Nxxx FY18 Period06"/>
    <n v="0.33"/>
    <n v="0.33"/>
    <s v="USD"/>
    <n v="1"/>
    <s v="3/31/2018"/>
    <n v="21712"/>
    <n v="227"/>
    <s v="JVU"/>
    <s v="AZE"/>
    <s v="Nxxx FY18 Period06"/>
    <s v="DOL"/>
    <s v="N0401"/>
    <n v="80000"/>
    <s v="#"/>
    <s v="USAO0351"/>
    <s v="#"/>
    <s v="95.31.01"/>
    <s v="S17"/>
    <s v="#"/>
    <s v="PSC"/>
    <x v="1"/>
  </r>
  <r>
    <s v="A"/>
    <s v="S209945"/>
    <s v="2018/006"/>
    <s v="Nxxx FY18 Period06"/>
    <n v="1.04"/>
    <n v="1.04"/>
    <s v="USD"/>
    <n v="1"/>
    <s v="3/31/2018"/>
    <n v="21712"/>
    <n v="353"/>
    <s v="JVU"/>
    <s v="AZE"/>
    <s v="Nxxx FY18 Period06"/>
    <s v="SLD"/>
    <s v="N0401"/>
    <n v="80000"/>
    <s v="#"/>
    <s v="USAO0351"/>
    <s v="#"/>
    <s v="95.31.01"/>
    <s v="S17"/>
    <s v="#"/>
    <s v="PSC"/>
    <x v="1"/>
  </r>
  <r>
    <s v="A"/>
    <s v="S209945"/>
    <s v="2018/006"/>
    <s v="SOM FY18 Period06"/>
    <n v="4.0999999999999996"/>
    <n v="4.0999999999999996"/>
    <s v="USD"/>
    <n v="1"/>
    <s v="3/31/2018"/>
    <n v="21711"/>
    <n v="1201"/>
    <s v="JVU"/>
    <s v="AZE"/>
    <s v="SOM FY18 Period06"/>
    <s v="SLD"/>
    <s v="S2603"/>
    <n v="81000"/>
    <s v="#"/>
    <s v="USAO0351"/>
    <s v="#"/>
    <s v="95.21.01"/>
    <s v="S17"/>
    <s v="#"/>
    <s v="SOM"/>
    <x v="1"/>
  </r>
  <r>
    <s v="A"/>
    <s v="S209945"/>
    <s v="2018/006"/>
    <s v="SOM FY18 Period06"/>
    <n v="3.77"/>
    <n v="3.77"/>
    <s v="USD"/>
    <n v="1"/>
    <s v="3/31/2018"/>
    <n v="21711"/>
    <n v="1202"/>
    <s v="JVU"/>
    <s v="AZE"/>
    <s v="SOM FY18 Period06"/>
    <s v="SLD"/>
    <s v="S2603"/>
    <n v="81100"/>
    <s v="#"/>
    <s v="USAO0351"/>
    <s v="#"/>
    <s v="95.21.01"/>
    <s v="S17"/>
    <s v="#"/>
    <s v="SOM"/>
    <x v="1"/>
  </r>
  <r>
    <s v="A"/>
    <s v="S209945"/>
    <s v="2018/006"/>
    <s v="SOM FY18 Period06"/>
    <n v="9.07"/>
    <n v="9.07"/>
    <s v="USD"/>
    <n v="1"/>
    <s v="3/31/2018"/>
    <n v="21711"/>
    <n v="1203"/>
    <s v="JVU"/>
    <s v="AZE"/>
    <s v="SOM FY18 Period06"/>
    <s v="SLD"/>
    <s v="S2603"/>
    <n v="82000"/>
    <s v="#"/>
    <s v="USAO0351"/>
    <s v="#"/>
    <s v="95.21.01"/>
    <s v="S17"/>
    <s v="#"/>
    <s v="SOM"/>
    <x v="1"/>
  </r>
  <r>
    <s v="A"/>
    <s v="S209945"/>
    <s v="2018/006"/>
    <s v="SOM FY18 Period06"/>
    <n v="6.78"/>
    <n v="6.78"/>
    <s v="USD"/>
    <n v="1"/>
    <s v="3/31/2018"/>
    <n v="21711"/>
    <n v="1204"/>
    <s v="JVU"/>
    <s v="AZE"/>
    <s v="SOM FY18 Period06"/>
    <s v="SLD"/>
    <s v="S2603"/>
    <n v="82100"/>
    <s v="#"/>
    <s v="USAO0351"/>
    <s v="#"/>
    <s v="95.21.01"/>
    <s v="S17"/>
    <s v="#"/>
    <s v="SOM"/>
    <x v="1"/>
  </r>
  <r>
    <s v="A"/>
    <s v="S209945"/>
    <s v="2018/006"/>
    <s v="SOM FY18 Period06"/>
    <n v="14.21"/>
    <n v="14.21"/>
    <s v="USD"/>
    <n v="1"/>
    <s v="3/31/2018"/>
    <n v="21711"/>
    <n v="1205"/>
    <s v="JVU"/>
    <s v="AZE"/>
    <s v="SOM FY18 Period06"/>
    <s v="SLD"/>
    <s v="S2603"/>
    <n v="84000"/>
    <s v="#"/>
    <s v="USAO0351"/>
    <s v="#"/>
    <s v="95.21.01"/>
    <s v="S17"/>
    <s v="#"/>
    <s v="SOM"/>
    <x v="1"/>
  </r>
  <r>
    <s v="A"/>
    <s v="S209945"/>
    <s v="2018/006"/>
    <s v="SOM FY18 Period06"/>
    <n v="10.56"/>
    <n v="10.56"/>
    <s v="USD"/>
    <n v="1"/>
    <s v="3/31/2018"/>
    <n v="21711"/>
    <n v="1206"/>
    <s v="JVU"/>
    <s v="AZE"/>
    <s v="SOM FY18 Period06"/>
    <s v="SLD"/>
    <s v="S2603"/>
    <n v="85000"/>
    <s v="#"/>
    <s v="USAO0351"/>
    <s v="#"/>
    <s v="95.21.01"/>
    <s v="S17"/>
    <s v="#"/>
    <s v="SOM"/>
    <x v="1"/>
  </r>
  <r>
    <s v="A"/>
    <s v="S209945"/>
    <s v="2018/006"/>
    <s v="SOM FY18 Period06"/>
    <n v="6.32"/>
    <n v="6.32"/>
    <s v="USD"/>
    <n v="1"/>
    <s v="3/31/2018"/>
    <n v="21711"/>
    <n v="468"/>
    <s v="JVU"/>
    <s v="AZE"/>
    <s v="SOM FY18 Period06"/>
    <s v="DOL"/>
    <s v="S2601"/>
    <n v="84000"/>
    <s v="#"/>
    <s v="USAO0351"/>
    <s v="#"/>
    <s v="95.21.01"/>
    <s v="S17"/>
    <s v="#"/>
    <s v="SOM"/>
    <x v="1"/>
  </r>
  <r>
    <s v="A"/>
    <s v="S209945"/>
    <s v="2018/006"/>
    <s v="SOM FY18 Period06"/>
    <n v="5.64"/>
    <n v="5.64"/>
    <s v="USD"/>
    <n v="1"/>
    <s v="3/31/2018"/>
    <n v="21711"/>
    <n v="469"/>
    <s v="JVU"/>
    <s v="AZE"/>
    <s v="SOM FY18 Period06"/>
    <s v="DOL"/>
    <s v="S2601"/>
    <n v="85000"/>
    <s v="#"/>
    <s v="USAO0351"/>
    <s v="#"/>
    <s v="95.21.01"/>
    <s v="S17"/>
    <s v="#"/>
    <s v="SOM"/>
    <x v="1"/>
  </r>
  <r>
    <s v="A"/>
    <s v="S209945"/>
    <s v="2018/006"/>
    <s v="SOM FY18 Period06"/>
    <n v="1.02"/>
    <n v="1.02"/>
    <s v="USD"/>
    <n v="1"/>
    <s v="3/31/2018"/>
    <n v="21711"/>
    <n v="470"/>
    <s v="JVU"/>
    <s v="AZE"/>
    <s v="SOM FY18 Period06"/>
    <s v="DOL"/>
    <s v="S2601"/>
    <n v="87000"/>
    <s v="#"/>
    <s v="USAO0351"/>
    <s v="#"/>
    <s v="95.21.01"/>
    <s v="S17"/>
    <s v="#"/>
    <s v="SOM"/>
    <x v="1"/>
  </r>
  <r>
    <s v="A"/>
    <s v="S209945"/>
    <s v="2018/006"/>
    <s v="SOM FY18 Period06"/>
    <n v="74.48"/>
    <n v="74.48"/>
    <s v="USD"/>
    <n v="1"/>
    <s v="3/31/2018"/>
    <n v="21711"/>
    <n v="1198"/>
    <s v="JVU"/>
    <s v="AZE"/>
    <s v="SOM FY18 Period06"/>
    <s v="SLD"/>
    <s v="S2603"/>
    <n v="80000"/>
    <s v="#"/>
    <s v="USAO0351"/>
    <s v="#"/>
    <s v="95.21.01"/>
    <s v="S17"/>
    <s v="#"/>
    <s v="SOM"/>
    <x v="1"/>
  </r>
  <r>
    <s v="A"/>
    <s v="S209945"/>
    <s v="2018/006"/>
    <s v="SOM FY18 Period06"/>
    <n v="20.97"/>
    <n v="20.97"/>
    <s v="USD"/>
    <n v="1"/>
    <s v="3/31/2018"/>
    <n v="21711"/>
    <n v="1199"/>
    <s v="JVU"/>
    <s v="AZE"/>
    <s v="SOM FY18 Period06"/>
    <s v="SLD"/>
    <s v="S2603"/>
    <n v="80100"/>
    <s v="#"/>
    <s v="USAO0351"/>
    <s v="#"/>
    <s v="95.21.01"/>
    <s v="S17"/>
    <s v="#"/>
    <s v="SOM"/>
    <x v="1"/>
  </r>
  <r>
    <s v="A"/>
    <s v="S209945"/>
    <s v="2018/006"/>
    <s v="SOM FY18 Period06"/>
    <n v="4.07"/>
    <n v="4.07"/>
    <s v="USD"/>
    <n v="1"/>
    <s v="3/31/2018"/>
    <n v="21711"/>
    <n v="1200"/>
    <s v="JVU"/>
    <s v="AZE"/>
    <s v="SOM FY18 Period06"/>
    <s v="SLD"/>
    <s v="S2603"/>
    <n v="80200"/>
    <s v="#"/>
    <s v="USAO0351"/>
    <s v="#"/>
    <s v="95.21.01"/>
    <s v="S17"/>
    <s v="#"/>
    <s v="SOM"/>
    <x v="1"/>
  </r>
  <r>
    <s v="A"/>
    <s v="S209945"/>
    <s v="2018/006"/>
    <s v="SOM FY18 Period06"/>
    <n v="11.6"/>
    <n v="11.6"/>
    <s v="USD"/>
    <n v="1"/>
    <s v="3/31/2018"/>
    <n v="21711"/>
    <n v="462"/>
    <s v="JVU"/>
    <s v="AZE"/>
    <s v="SOM FY18 Period06"/>
    <s v="DOL"/>
    <s v="S2601"/>
    <n v="80000"/>
    <s v="#"/>
    <s v="USAO0351"/>
    <s v="#"/>
    <s v="95.21.01"/>
    <s v="S17"/>
    <s v="#"/>
    <s v="SOM"/>
    <x v="1"/>
  </r>
  <r>
    <s v="A"/>
    <s v="S209945"/>
    <s v="2018/006"/>
    <s v="SOM FY18 Period06"/>
    <n v="6.32"/>
    <n v="6.32"/>
    <s v="USD"/>
    <n v="1"/>
    <s v="3/31/2018"/>
    <n v="21711"/>
    <n v="463"/>
    <s v="JVU"/>
    <s v="AZE"/>
    <s v="SOM FY18 Period06"/>
    <s v="DOL"/>
    <s v="S2601"/>
    <n v="80100"/>
    <s v="#"/>
    <s v="USAO0351"/>
    <s v="#"/>
    <s v="95.21.01"/>
    <s v="S17"/>
    <s v="#"/>
    <s v="SOM"/>
    <x v="1"/>
  </r>
  <r>
    <s v="A"/>
    <s v="S209945"/>
    <s v="2018/006"/>
    <s v="SOM FY18 Period06"/>
    <n v="0.59"/>
    <n v="0.59"/>
    <s v="USD"/>
    <n v="1"/>
    <s v="3/31/2018"/>
    <n v="21711"/>
    <n v="464"/>
    <s v="JVU"/>
    <s v="AZE"/>
    <s v="SOM FY18 Period06"/>
    <s v="DOL"/>
    <s v="S2601"/>
    <n v="80200"/>
    <s v="#"/>
    <s v="USAO0351"/>
    <s v="#"/>
    <s v="95.21.01"/>
    <s v="S17"/>
    <s v="#"/>
    <s v="SOM"/>
    <x v="1"/>
  </r>
  <r>
    <s v="A"/>
    <s v="S209945"/>
    <s v="2018/006"/>
    <s v="SOM FY18 Period06"/>
    <n v="0.43"/>
    <n v="0.43"/>
    <s v="USD"/>
    <n v="1"/>
    <s v="3/31/2018"/>
    <n v="21711"/>
    <n v="465"/>
    <s v="JVU"/>
    <s v="AZE"/>
    <s v="SOM FY18 Period06"/>
    <s v="DOL"/>
    <s v="S2601"/>
    <n v="81000"/>
    <s v="#"/>
    <s v="USAO0351"/>
    <s v="#"/>
    <s v="95.21.01"/>
    <s v="S17"/>
    <s v="#"/>
    <s v="SOM"/>
    <x v="1"/>
  </r>
  <r>
    <s v="A"/>
    <s v="S209945"/>
    <s v="2018/006"/>
    <s v="SOM FY18 Period06"/>
    <n v="1.54"/>
    <n v="1.54"/>
    <s v="USD"/>
    <n v="1"/>
    <s v="3/31/2018"/>
    <n v="21711"/>
    <n v="466"/>
    <s v="JVU"/>
    <s v="AZE"/>
    <s v="SOM FY18 Period06"/>
    <s v="DOL"/>
    <s v="S2601"/>
    <n v="81100"/>
    <s v="#"/>
    <s v="USAO0351"/>
    <s v="#"/>
    <s v="95.21.01"/>
    <s v="S17"/>
    <s v="#"/>
    <s v="SOM"/>
    <x v="1"/>
  </r>
  <r>
    <s v="A"/>
    <s v="S209945"/>
    <s v="2018/006"/>
    <s v="SOM FY18 Period06"/>
    <n v="20.36"/>
    <n v="20.36"/>
    <s v="USD"/>
    <n v="1"/>
    <s v="3/31/2018"/>
    <n v="21711"/>
    <n v="467"/>
    <s v="JVU"/>
    <s v="AZE"/>
    <s v="SOM FY18 Period06"/>
    <s v="DOL"/>
    <s v="S2601"/>
    <n v="82000"/>
    <s v="#"/>
    <s v="USAO0351"/>
    <s v="#"/>
    <s v="95.21.01"/>
    <s v="S17"/>
    <s v="#"/>
    <s v="SOM"/>
    <x v="1"/>
  </r>
  <r>
    <s v="A"/>
    <s v="S209945"/>
    <s v="2018/006"/>
    <s v="Mar '18 Wire Transfer Reimbursement - Ayieko"/>
    <n v="6"/>
    <n v="6"/>
    <s v="USD"/>
    <n v="1"/>
    <s v="3/31/2018"/>
    <n v="21677"/>
    <n v="281"/>
    <s v="JVU"/>
    <s v="EWA"/>
    <s v="NRBJ060630U"/>
    <s v="DOL"/>
    <s v="#"/>
    <n v="80199"/>
    <s v="M9209"/>
    <s v="USAO0351"/>
    <s v="#"/>
    <s v="01.01.01"/>
    <s v="S09"/>
    <s v="#"/>
    <s v="DPC"/>
    <x v="0"/>
  </r>
  <r>
    <s v="A"/>
    <s v="S209945"/>
    <s v="2018/006"/>
    <s v="Mar '18 Wire Transfer Reimbursement - Mugobo"/>
    <n v="2.5"/>
    <n v="2.5"/>
    <s v="USD"/>
    <n v="1"/>
    <s v="3/31/2018"/>
    <n v="21677"/>
    <n v="298"/>
    <s v="JVU"/>
    <s v="EWA"/>
    <s v="NRBJ060630U"/>
    <s v="DOL"/>
    <s v="#"/>
    <n v="80199"/>
    <s v="M24238"/>
    <s v="USAO0351"/>
    <s v="#"/>
    <s v="01.01.01"/>
    <s v="S09"/>
    <s v="#"/>
    <s v="DPC"/>
    <x v="0"/>
  </r>
  <r>
    <s v="A"/>
    <s v="S209945"/>
    <s v="2018/006"/>
    <s v="Mar '18 Shelter - Ayieko"/>
    <n v="-24"/>
    <n v="-24"/>
    <s v="USD"/>
    <n v="1"/>
    <s v="3/31/2018"/>
    <n v="21677"/>
    <n v="324"/>
    <s v="JVU"/>
    <s v="EWA"/>
    <s v="NRBJ060630U"/>
    <s v="DOL"/>
    <s v="#"/>
    <n v="80114"/>
    <s v="M9209"/>
    <s v="USAO0351"/>
    <s v="#"/>
    <s v="01.01.01"/>
    <s v="S09"/>
    <s v="#"/>
    <s v="DPC"/>
    <x v="0"/>
  </r>
  <r>
    <s v="A"/>
    <s v="S209945"/>
    <s v="2018/006"/>
    <s v="Mar '18 Shelter - Mugobo"/>
    <n v="-6"/>
    <n v="-6"/>
    <s v="USD"/>
    <n v="1"/>
    <s v="3/31/2018"/>
    <n v="21677"/>
    <n v="369"/>
    <s v="JVU"/>
    <s v="EWA"/>
    <s v="NRBJ060630U"/>
    <s v="DOL"/>
    <s v="#"/>
    <n v="80114"/>
    <s v="M24238"/>
    <s v="USAO0351"/>
    <s v="#"/>
    <s v="01.01.01"/>
    <s v="S09"/>
    <s v="#"/>
    <s v="DPC"/>
    <x v="0"/>
  </r>
  <r>
    <s v="A"/>
    <s v="S209945"/>
    <s v="2018/006"/>
    <s v="Mar '18 Benfit - Ayieko"/>
    <n v="209"/>
    <n v="209"/>
    <s v="USD"/>
    <n v="1"/>
    <s v="3/31/2018"/>
    <n v="21677"/>
    <n v="421"/>
    <s v="JVU"/>
    <s v="EWA"/>
    <s v="NRBJ060630U"/>
    <s v="DOL"/>
    <s v="#"/>
    <n v="80107"/>
    <s v="M9209"/>
    <s v="USAO0351"/>
    <s v="#"/>
    <s v="01.01.01"/>
    <s v="S09"/>
    <s v="#"/>
    <s v="DPC"/>
    <x v="0"/>
  </r>
  <r>
    <s v="A"/>
    <s v="S209945"/>
    <s v="2018/006"/>
    <s v="Mar '18 Benfit - Mugobo"/>
    <n v="45.4"/>
    <n v="45.4"/>
    <s v="USD"/>
    <n v="1"/>
    <s v="3/31/2018"/>
    <n v="21677"/>
    <n v="467"/>
    <s v="JVU"/>
    <s v="EWA"/>
    <s v="NRBJ060630U"/>
    <s v="DOL"/>
    <s v="#"/>
    <n v="80107"/>
    <s v="M24238"/>
    <s v="USAO0351"/>
    <s v="#"/>
    <s v="01.01.01"/>
    <s v="S09"/>
    <s v="#"/>
    <s v="DPC"/>
    <x v="0"/>
  </r>
  <r>
    <s v="A"/>
    <s v="S209945"/>
    <s v="2018/006"/>
    <s v="Mar '18 Basic Salary - Ayieko"/>
    <n v="1045"/>
    <n v="1045"/>
    <s v="USD"/>
    <n v="1"/>
    <s v="3/31/2018"/>
    <n v="21677"/>
    <n v="12"/>
    <s v="JVU"/>
    <s v="EWA"/>
    <s v="NRBJ060630U"/>
    <s v="SLD"/>
    <s v="#"/>
    <n v="80002"/>
    <s v="M9209"/>
    <s v="USAO0351"/>
    <s v="#"/>
    <s v="01.01.01"/>
    <s v="S09"/>
    <s v="#"/>
    <s v="DPC"/>
    <x v="0"/>
  </r>
  <r>
    <s v="A"/>
    <s v="S209945"/>
    <s v="2018/006"/>
    <s v="Mar '18 Basic Salary - Mugobo"/>
    <n v="227"/>
    <n v="227"/>
    <s v="USD"/>
    <n v="1"/>
    <s v="3/31/2018"/>
    <n v="21677"/>
    <n v="58"/>
    <s v="JVU"/>
    <s v="EWA"/>
    <s v="NRBJ060630U"/>
    <s v="DOL"/>
    <s v="#"/>
    <n v="80002"/>
    <s v="M24238"/>
    <s v="USAO0351"/>
    <s v="#"/>
    <s v="01.01.01"/>
    <s v="S09"/>
    <s v="#"/>
    <s v="DPC"/>
    <x v="0"/>
  </r>
  <r>
    <s v="A"/>
    <s v="S209945"/>
    <s v="2018/006"/>
    <s v="Mar '18 G&amp;S - Ayieko"/>
    <n v="291.77"/>
    <n v="291.77"/>
    <s v="USD"/>
    <n v="1"/>
    <s v="3/31/2018"/>
    <n v="21677"/>
    <n v="106"/>
    <s v="JVU"/>
    <s v="EWA"/>
    <s v="NRBJ060630U"/>
    <s v="SLD"/>
    <s v="#"/>
    <n v="80112"/>
    <s v="M9209"/>
    <s v="USAO0351"/>
    <s v="#"/>
    <s v="01.01.01"/>
    <s v="S09"/>
    <s v="#"/>
    <s v="DPC"/>
    <x v="0"/>
  </r>
  <r>
    <s v="A"/>
    <s v="S209945"/>
    <s v="2018/006"/>
    <s v="Mar '18 G&amp;S - Mugobo"/>
    <n v="63.84"/>
    <n v="63.84"/>
    <s v="USD"/>
    <n v="1"/>
    <s v="3/31/2018"/>
    <n v="21677"/>
    <n v="152"/>
    <s v="JVU"/>
    <s v="EWA"/>
    <s v="NRBJ060630U"/>
    <s v="DOL"/>
    <s v="#"/>
    <n v="80112"/>
    <s v="M24238"/>
    <s v="USAO0351"/>
    <s v="#"/>
    <s v="01.01.01"/>
    <s v="S09"/>
    <s v="#"/>
    <s v="DPC"/>
    <x v="0"/>
  </r>
  <r>
    <s v="A"/>
    <s v="S209945"/>
    <s v="2018/006"/>
    <s v="Mar '18 Hardship Allow. - Ayieko"/>
    <n v="250"/>
    <n v="250"/>
    <s v="USD"/>
    <n v="1"/>
    <s v="3/31/2018"/>
    <n v="21677"/>
    <n v="200"/>
    <s v="JVU"/>
    <s v="EWA"/>
    <s v="NRBJ060630U"/>
    <s v="SLD"/>
    <s v="#"/>
    <n v="80199"/>
    <s v="M9209"/>
    <s v="USAO0351"/>
    <s v="#"/>
    <s v="01.01.01"/>
    <s v="S09"/>
    <s v="#"/>
    <s v="DPC"/>
    <x v="0"/>
  </r>
  <r>
    <s v="A"/>
    <s v="S209945"/>
    <s v="2018/006"/>
    <s v="Mar '18 Hardship Allow. - Mugobo"/>
    <n v="62.5"/>
    <n v="62.5"/>
    <s v="USD"/>
    <n v="1"/>
    <s v="3/31/2018"/>
    <n v="21677"/>
    <n v="241"/>
    <s v="JVU"/>
    <s v="EWA"/>
    <s v="NRBJ060630U"/>
    <s v="DOL"/>
    <s v="#"/>
    <n v="80199"/>
    <s v="M24238"/>
    <s v="USAO0351"/>
    <s v="#"/>
    <s v="01.01.01"/>
    <s v="S09"/>
    <s v="#"/>
    <s v="DPC"/>
    <x v="0"/>
  </r>
  <r>
    <s v="A"/>
    <s v="S209945"/>
    <s v="2018/007"/>
    <s v="A.Noor Sal-Mar'18"/>
    <n v="525"/>
    <n v="525"/>
    <s v="USD"/>
    <n v="1"/>
    <d v="2018-03-27T00:00:00"/>
    <n v="22012"/>
    <n v="4"/>
    <s v="CVU"/>
    <s v="MIL"/>
    <s v="BAYC07001U"/>
    <s v="DOL"/>
    <s v="#"/>
    <s v="80001"/>
    <s v="M58060"/>
    <s v="USAO0351"/>
    <s v="#"/>
    <s v="01.01.12"/>
    <s v="S09"/>
    <s v="#"/>
    <s v="DPC"/>
    <x v="0"/>
  </r>
  <r>
    <s v="A"/>
    <s v="S209945"/>
    <s v="2018/007"/>
    <s v="Sharmake Sal-Mar'18"/>
    <n v="624.5"/>
    <n v="624.5"/>
    <s v="USD"/>
    <n v="1"/>
    <d v="2018-03-27T00:00:00"/>
    <n v="22012"/>
    <n v="5"/>
    <s v="CVU"/>
    <s v="MIL"/>
    <s v="BAYC07001U"/>
    <s v="DOL"/>
    <s v="#"/>
    <s v="80001"/>
    <s v="M91465"/>
    <s v="USAO0351"/>
    <s v="#"/>
    <s v="01.01.01"/>
    <s v="S09"/>
    <s v="#"/>
    <s v="DPC"/>
    <x v="0"/>
  </r>
  <r>
    <s v="A"/>
    <s v="S209945"/>
    <s v="2018/007"/>
    <s v="Mariam Dahir-Sal Mar'18"/>
    <n v="207.6"/>
    <n v="207.6"/>
    <s v="USD"/>
    <n v="1"/>
    <d v="2018-03-27T00:00:00"/>
    <n v="22012"/>
    <n v="8"/>
    <s v="CVU"/>
    <s v="MIL"/>
    <s v="BAYC07001U"/>
    <s v="DOL"/>
    <s v="#"/>
    <s v="80001"/>
    <s v="M208348"/>
    <s v="USAO0351"/>
    <s v="#"/>
    <s v="01.01.01"/>
    <s v="S09"/>
    <s v="#"/>
    <s v="DPC"/>
    <x v="0"/>
  </r>
  <r>
    <s v="A"/>
    <s v="S209945"/>
    <s v="2018/007"/>
    <s v="Adan A/llahi Sal -Mar'18"/>
    <n v="325.5"/>
    <n v="325.5"/>
    <s v="USD"/>
    <n v="1"/>
    <d v="2018-03-27T00:00:00"/>
    <n v="22012"/>
    <n v="15"/>
    <s v="CVU"/>
    <s v="MIL"/>
    <s v="BAYC07001U"/>
    <s v="DOL"/>
    <s v="#"/>
    <s v="80001"/>
    <s v="M116838"/>
    <s v="USAO0351"/>
    <s v="#"/>
    <s v="01.01.01"/>
    <s v="S09"/>
    <s v="#"/>
    <s v="DPC"/>
    <x v="0"/>
  </r>
  <r>
    <s v="A"/>
    <s v="S209945"/>
    <s v="2018/007"/>
    <s v="Said Hade Sal Mar'18"/>
    <n v="350"/>
    <n v="350"/>
    <s v="USD"/>
    <n v="1"/>
    <d v="2018-03-27T00:00:00"/>
    <n v="22012"/>
    <n v="21"/>
    <s v="CVU"/>
    <s v="MIL"/>
    <s v="BAYC07001U"/>
    <s v="DOL"/>
    <s v="#"/>
    <s v="80001"/>
    <s v="M191151"/>
    <s v="USAO0351"/>
    <s v="#"/>
    <s v="02.02.06"/>
    <s v="S09"/>
    <s v="#"/>
    <s v="DPC"/>
    <x v="0"/>
  </r>
  <r>
    <s v="A"/>
    <s v="S209945"/>
    <s v="2018/007"/>
    <s v="M.Subow Sal Mar'18"/>
    <n v="459.25"/>
    <n v="459.25"/>
    <s v="USD"/>
    <n v="1"/>
    <d v="2018-03-27T00:00:00"/>
    <n v="22012"/>
    <n v="32"/>
    <s v="CVU"/>
    <s v="MIL"/>
    <s v="BAYC07001U"/>
    <s v="DOL"/>
    <s v="#"/>
    <s v="80001"/>
    <s v="M99884"/>
    <s v="USAO0351"/>
    <s v="#"/>
    <s v="08.00.09"/>
    <s v="S09"/>
    <s v="#"/>
    <s v="DPC"/>
    <x v="0"/>
  </r>
  <r>
    <s v="A"/>
    <s v="S209945"/>
    <s v="2018/007"/>
    <s v="Ali Dakane sal Mar'18"/>
    <n v="169.7"/>
    <n v="169.7"/>
    <s v="USD"/>
    <n v="1"/>
    <d v="2018-03-27T00:00:00"/>
    <n v="22012"/>
    <n v="66"/>
    <s v="CVU"/>
    <s v="MIL"/>
    <s v="BAYC07002U"/>
    <s v="DOL"/>
    <s v="#"/>
    <s v="80001"/>
    <s v="M142070"/>
    <s v="USAO0351"/>
    <s v="#"/>
    <s v="08.31.00"/>
    <s v="S09"/>
    <s v="#"/>
    <s v="DPC"/>
    <x v="0"/>
  </r>
  <r>
    <s v="A"/>
    <s v="S209945"/>
    <s v="2018/007"/>
    <s v="Charles O Airtime fr Apri"/>
    <n v="150"/>
    <n v="150"/>
    <s v="USD"/>
    <n v="1"/>
    <d v="2018-04-02T00:00:00"/>
    <n v="22152"/>
    <n v="35"/>
    <s v="CVU"/>
    <s v="PNY"/>
    <s v="BAYC07003U"/>
    <s v="DOL"/>
    <s v="#"/>
    <s v="85001"/>
    <s v="#"/>
    <s v="USAO0351"/>
    <s v="#"/>
    <s v="01.01.01"/>
    <s v="S09"/>
    <s v="#"/>
    <s v="DPC"/>
    <x v="2"/>
  </r>
  <r>
    <s v="A"/>
    <s v="S209945"/>
    <s v="2018/007"/>
    <s v="Said Hade Sal Apr'18"/>
    <n v="350"/>
    <n v="350"/>
    <s v="USD"/>
    <n v="1"/>
    <d v="2018-04-25T00:00:00"/>
    <n v="22152"/>
    <n v="680"/>
    <s v="CVU"/>
    <s v="PNY"/>
    <s v="BAYC07190U"/>
    <s v="DOL"/>
    <s v="#"/>
    <s v="80001"/>
    <s v="M191151"/>
    <s v="USAO0351"/>
    <s v="#"/>
    <s v="02.02.06"/>
    <s v="S09"/>
    <s v="#"/>
    <s v="DPC"/>
    <x v="0"/>
  </r>
  <r>
    <s v="A"/>
    <s v="S209945"/>
    <s v="2018/007"/>
    <s v="M.Subow Sal Apr'18"/>
    <n v="918.5"/>
    <n v="918.5"/>
    <s v="USD"/>
    <n v="1"/>
    <d v="2018-04-25T00:00:00"/>
    <n v="22152"/>
    <n v="692"/>
    <s v="CVU"/>
    <s v="PNY"/>
    <s v="BAYC07190U"/>
    <s v="DOL"/>
    <s v="#"/>
    <s v="80001"/>
    <s v="M99884"/>
    <s v="USAO0351"/>
    <s v="#"/>
    <s v="08.00.09"/>
    <s v="S09"/>
    <s v="#"/>
    <s v="DPC"/>
    <x v="0"/>
  </r>
  <r>
    <s v="A"/>
    <s v="S209945"/>
    <s v="2018/007"/>
    <s v="Ali Dakane sal Apr'18"/>
    <n v="169.7"/>
    <n v="169.7"/>
    <s v="USD"/>
    <n v="1"/>
    <d v="2018-04-25T00:00:00"/>
    <n v="22152"/>
    <n v="724"/>
    <s v="CVU"/>
    <s v="PNY"/>
    <s v="BAYC07191U"/>
    <s v="DOL"/>
    <s v="#"/>
    <s v="80001"/>
    <s v="M142070"/>
    <s v="USAO0351"/>
    <s v="#"/>
    <s v="08.31.00"/>
    <s v="S09"/>
    <s v="#"/>
    <s v="DPC"/>
    <x v="0"/>
  </r>
  <r>
    <s v="A"/>
    <s v="S209945"/>
    <s v="2018/007"/>
    <s v="Apr '18 Basic Salary - Ayieko"/>
    <n v="1045"/>
    <n v="1045"/>
    <s v="USD"/>
    <n v="1"/>
    <d v="2018-04-30T00:00:00"/>
    <n v="22120"/>
    <n v="10"/>
    <s v="JVU"/>
    <s v="EWA"/>
    <s v="NRBJ07056U"/>
    <s v="DOL"/>
    <s v="#"/>
    <s v="80002"/>
    <s v="M9209"/>
    <s v="USAO0351"/>
    <s v="#"/>
    <s v="01.01.01"/>
    <s v="S09"/>
    <s v="#"/>
    <s v="DPC"/>
    <x v="0"/>
  </r>
  <r>
    <s v="A"/>
    <s v="S209945"/>
    <s v="2018/007"/>
    <s v="Apr '18 Basic Salary - Palula"/>
    <n v="870"/>
    <n v="870"/>
    <s v="USD"/>
    <n v="1"/>
    <d v="2018-04-30T00:00:00"/>
    <n v="22120"/>
    <n v="74"/>
    <s v="JVU"/>
    <s v="EWA"/>
    <s v="NRBJ07056U"/>
    <s v="DOL"/>
    <s v="#"/>
    <s v="80002"/>
    <s v="M22391"/>
    <s v="USAO0351"/>
    <s v="#"/>
    <s v="01.01.01"/>
    <s v="S09"/>
    <s v="#"/>
    <s v="DPC"/>
    <x v="0"/>
  </r>
  <r>
    <s v="A"/>
    <s v="S209945"/>
    <s v="2018/007"/>
    <s v="Apr '18 G&amp;S - Ayieko"/>
    <n v="291.77"/>
    <n v="291.77"/>
    <s v="USD"/>
    <n v="1"/>
    <d v="2018-04-30T00:00:00"/>
    <n v="22120"/>
    <n v="105"/>
    <s v="JVU"/>
    <s v="EWA"/>
    <s v="NRBJ07056U"/>
    <s v="DOL"/>
    <s v="#"/>
    <s v="80112"/>
    <s v="M9209"/>
    <s v="USAO0351"/>
    <s v="#"/>
    <s v="01.01.01"/>
    <s v="S09"/>
    <s v="#"/>
    <s v="DPC"/>
    <x v="0"/>
  </r>
  <r>
    <s v="A"/>
    <s v="S209945"/>
    <s v="2018/007"/>
    <s v="Apr '18 G&amp;S - Palula"/>
    <n v="247.45"/>
    <n v="247.45"/>
    <s v="USD"/>
    <n v="1"/>
    <d v="2018-04-30T00:00:00"/>
    <n v="22120"/>
    <n v="169"/>
    <s v="JVU"/>
    <s v="EWA"/>
    <s v="NRBJ07056U"/>
    <s v="DOL"/>
    <s v="#"/>
    <s v="80112"/>
    <s v="M22391"/>
    <s v="USAO0351"/>
    <s v="#"/>
    <s v="01.01.01"/>
    <s v="S09"/>
    <s v="#"/>
    <s v="DPC"/>
    <x v="0"/>
  </r>
  <r>
    <s v="A"/>
    <s v="S209945"/>
    <s v="2018/007"/>
    <s v="Apr '18 Hardship Allow. - Ayieko"/>
    <n v="250"/>
    <n v="250"/>
    <s v="USD"/>
    <n v="1"/>
    <d v="2018-04-30T00:00:00"/>
    <n v="22120"/>
    <n v="200"/>
    <s v="JVU"/>
    <s v="EWA"/>
    <s v="NRBJ07056U"/>
    <s v="DOL"/>
    <s v="#"/>
    <s v="80199"/>
    <s v="M9209"/>
    <s v="USAO0351"/>
    <s v="#"/>
    <s v="01.01.01"/>
    <s v="S09"/>
    <s v="#"/>
    <s v="DPC"/>
    <x v="0"/>
  </r>
  <r>
    <s v="A"/>
    <s v="S209945"/>
    <s v="2018/007"/>
    <s v="Apr '18 Hardship Allow. - Palula"/>
    <n v="250"/>
    <n v="250"/>
    <s v="USD"/>
    <n v="1"/>
    <d v="2018-04-30T00:00:00"/>
    <n v="22120"/>
    <n v="258"/>
    <s v="JVU"/>
    <s v="EWA"/>
    <s v="NRBJ07056U"/>
    <s v="DOL"/>
    <s v="#"/>
    <s v="80199"/>
    <s v="M22391"/>
    <s v="USAO0351"/>
    <s v="#"/>
    <s v="01.01.01"/>
    <s v="S09"/>
    <s v="#"/>
    <s v="DPC"/>
    <x v="0"/>
  </r>
  <r>
    <s v="A"/>
    <s v="S209945"/>
    <s v="2018/007"/>
    <s v="Apr '18 Wire Transfer Reimbursement - Ayieko"/>
    <n v="6"/>
    <n v="6"/>
    <s v="USD"/>
    <n v="1"/>
    <d v="2018-04-30T00:00:00"/>
    <n v="22120"/>
    <n v="283"/>
    <s v="JVU"/>
    <s v="EWA"/>
    <s v="NRBJ07056U"/>
    <s v="DOL"/>
    <s v="#"/>
    <s v="80199"/>
    <s v="M9209"/>
    <s v="USAO0351"/>
    <s v="#"/>
    <s v="01.01.01"/>
    <s v="S09"/>
    <s v="#"/>
    <s v="DPC"/>
    <x v="0"/>
  </r>
  <r>
    <s v="A"/>
    <s v="S209945"/>
    <s v="2018/007"/>
    <s v="Apr '18 Shelter - Ayieko"/>
    <n v="-24"/>
    <n v="-24"/>
    <s v="USD"/>
    <n v="1"/>
    <d v="2018-04-30T00:00:00"/>
    <n v="22120"/>
    <n v="323"/>
    <s v="JVU"/>
    <s v="EWA"/>
    <s v="NRBJ07056U"/>
    <s v="DOL"/>
    <s v="#"/>
    <s v="80114"/>
    <s v="M9209"/>
    <s v="USAO0351"/>
    <s v="#"/>
    <s v="01.01.01"/>
    <s v="S09"/>
    <s v="#"/>
    <s v="DPC"/>
    <x v="0"/>
  </r>
  <r>
    <s v="A"/>
    <s v="S209945"/>
    <s v="2018/007"/>
    <s v="Apr '18 Shelter - Palula"/>
    <n v="-24"/>
    <n v="-24"/>
    <s v="USD"/>
    <n v="1"/>
    <d v="2018-04-30T00:00:00"/>
    <n v="22120"/>
    <n v="386"/>
    <s v="JVU"/>
    <s v="EWA"/>
    <s v="NRBJ07056U"/>
    <s v="DOL"/>
    <s v="#"/>
    <s v="80114"/>
    <s v="M22391"/>
    <s v="USAO0351"/>
    <s v="#"/>
    <s v="01.01.01"/>
    <s v="S09"/>
    <s v="#"/>
    <s v="DPC"/>
    <x v="0"/>
  </r>
  <r>
    <s v="A"/>
    <s v="S209945"/>
    <s v="2018/007"/>
    <s v="Apr '18 Benfit - Ayieko"/>
    <n v="209"/>
    <n v="209"/>
    <s v="USD"/>
    <n v="1"/>
    <d v="2018-04-30T00:00:00"/>
    <n v="22120"/>
    <n v="423"/>
    <s v="JVU"/>
    <s v="EWA"/>
    <s v="NRBJ07056U"/>
    <s v="DOL"/>
    <s v="#"/>
    <s v="80107"/>
    <s v="M9209"/>
    <s v="USAO0351"/>
    <s v="#"/>
    <s v="01.01.01"/>
    <s v="S09"/>
    <s v="#"/>
    <s v="DPC"/>
    <x v="0"/>
  </r>
  <r>
    <s v="A"/>
    <s v="S209945"/>
    <s v="2018/007"/>
    <s v="Apr '18 Benfit - Palula"/>
    <n v="174"/>
    <n v="174"/>
    <s v="USD"/>
    <n v="1"/>
    <d v="2018-04-30T00:00:00"/>
    <n v="22120"/>
    <n v="487"/>
    <s v="JVU"/>
    <s v="EWA"/>
    <s v="NRBJ07056U"/>
    <s v="DOL"/>
    <s v="#"/>
    <s v="80107"/>
    <s v="M22391"/>
    <s v="USAO0351"/>
    <s v="#"/>
    <s v="01.01.01"/>
    <s v="S09"/>
    <s v="#"/>
    <s v="DPC"/>
    <x v="0"/>
  </r>
  <r>
    <s v="A"/>
    <s v="S209945"/>
    <s v="2018/007"/>
    <s v="Per Diem In NRB - Charles"/>
    <n v="360"/>
    <n v="360"/>
    <s v="USD"/>
    <n v="1"/>
    <d v="2018-04-30T00:00:00"/>
    <n v="22144"/>
    <n v="4"/>
    <s v="JVU"/>
    <s v="LIO"/>
    <s v="NRBJ07064U"/>
    <s v="DOL"/>
    <s v="#"/>
    <s v="82005"/>
    <s v="M9209"/>
    <s v="USAO0351"/>
    <s v="#"/>
    <s v="01.01.01"/>
    <s v="S09"/>
    <s v="#"/>
    <s v="DPC"/>
    <x v="0"/>
  </r>
  <r>
    <s v="A"/>
    <s v="S209945"/>
    <s v="2018/007"/>
    <s v="Per Diem In NRB - Charles"/>
    <n v="360"/>
    <n v="360"/>
    <s v="USD"/>
    <n v="1"/>
    <d v="2018-04-30T00:00:00"/>
    <n v="22147"/>
    <n v="4"/>
    <s v="JVU"/>
    <s v="LIO"/>
    <s v="NRBJ07064U"/>
    <s v="DOL"/>
    <s v="#"/>
    <s v="82005"/>
    <s v="M9209"/>
    <s v="USAO0351"/>
    <s v="#"/>
    <s v="01.01.01"/>
    <s v="S09"/>
    <s v="#"/>
    <s v="DPC"/>
    <x v="0"/>
  </r>
  <r>
    <s v="A"/>
    <s v="S209945"/>
    <s v="2018/007"/>
    <s v="SOM FY18 Period07"/>
    <n v="162.09"/>
    <n v="162.09"/>
    <s v="USD"/>
    <n v="1"/>
    <d v="2018-04-30T00:00:00"/>
    <n v="22159"/>
    <n v="526"/>
    <s v="JVU"/>
    <s v="AZE"/>
    <s v="SOM FY18 Period07"/>
    <s v="DOL"/>
    <s v="S2601"/>
    <s v="80000"/>
    <s v="#"/>
    <s v="USAO0351"/>
    <s v="#"/>
    <s v="95.21.01"/>
    <s v="S17"/>
    <s v="#"/>
    <s v="SOM"/>
    <x v="1"/>
  </r>
  <r>
    <s v="A"/>
    <s v="S209945"/>
    <s v="2018/007"/>
    <s v="SOM FY18 Period07"/>
    <n v="18.43"/>
    <n v="18.43"/>
    <s v="USD"/>
    <n v="1"/>
    <d v="2018-04-30T00:00:00"/>
    <n v="22159"/>
    <n v="527"/>
    <s v="JVU"/>
    <s v="AZE"/>
    <s v="SOM FY18 Period07"/>
    <s v="DOL"/>
    <s v="S2601"/>
    <s v="80100"/>
    <s v="#"/>
    <s v="USAO0351"/>
    <s v="#"/>
    <s v="95.21.01"/>
    <s v="S17"/>
    <s v="#"/>
    <s v="SOM"/>
    <x v="1"/>
  </r>
  <r>
    <s v="A"/>
    <s v="S209945"/>
    <s v="2018/007"/>
    <s v="SOM FY18 Period07"/>
    <n v="3.96"/>
    <n v="3.96"/>
    <s v="USD"/>
    <n v="1"/>
    <d v="2018-04-30T00:00:00"/>
    <n v="22159"/>
    <n v="528"/>
    <s v="JVU"/>
    <s v="AZE"/>
    <s v="SOM FY18 Period07"/>
    <s v="DOL"/>
    <s v="S2601"/>
    <s v="80200"/>
    <s v="#"/>
    <s v="USAO0351"/>
    <s v="#"/>
    <s v="95.21.01"/>
    <s v="S17"/>
    <s v="#"/>
    <s v="SOM"/>
    <x v="1"/>
  </r>
  <r>
    <s v="A"/>
    <s v="S209945"/>
    <s v="2018/007"/>
    <s v="SOM FY18 Period07"/>
    <n v="35.159999999999997"/>
    <n v="35.159999999999997"/>
    <s v="USD"/>
    <n v="1"/>
    <d v="2018-04-30T00:00:00"/>
    <n v="22159"/>
    <n v="529"/>
    <s v="JVU"/>
    <s v="AZE"/>
    <s v="SOM FY18 Period07"/>
    <s v="DOL"/>
    <s v="S2601"/>
    <s v="81000"/>
    <s v="#"/>
    <s v="USAO0351"/>
    <s v="#"/>
    <s v="95.21.01"/>
    <s v="S17"/>
    <s v="#"/>
    <s v="SOM"/>
    <x v="1"/>
  </r>
  <r>
    <s v="A"/>
    <s v="S209945"/>
    <s v="2018/007"/>
    <s v="SOM FY18 Period07"/>
    <n v="123.94"/>
    <n v="123.94"/>
    <s v="USD"/>
    <n v="1"/>
    <d v="2018-04-30T00:00:00"/>
    <n v="22159"/>
    <n v="530"/>
    <s v="JVU"/>
    <s v="AZE"/>
    <s v="SOM FY18 Period07"/>
    <s v="DOL"/>
    <s v="S2601"/>
    <s v="82000"/>
    <s v="#"/>
    <s v="USAO0351"/>
    <s v="#"/>
    <s v="95.21.01"/>
    <s v="S17"/>
    <s v="#"/>
    <s v="SOM"/>
    <x v="1"/>
  </r>
  <r>
    <s v="A"/>
    <s v="S209945"/>
    <s v="2018/007"/>
    <s v="SOM FY18 Period07"/>
    <n v="29.27"/>
    <n v="29.27"/>
    <s v="USD"/>
    <n v="1"/>
    <d v="2018-04-30T00:00:00"/>
    <n v="22159"/>
    <n v="531"/>
    <s v="JVU"/>
    <s v="AZE"/>
    <s v="SOM FY18 Period07"/>
    <s v="DOL"/>
    <s v="S2601"/>
    <s v="82201"/>
    <s v="#"/>
    <s v="USAO0351"/>
    <s v="#"/>
    <s v="95.21.01"/>
    <s v="S17"/>
    <s v="#"/>
    <s v="SOM"/>
    <x v="1"/>
  </r>
  <r>
    <s v="A"/>
    <s v="S209945"/>
    <s v="2018/007"/>
    <s v="SOM FY18 Period07"/>
    <n v="41.01"/>
    <n v="41.01"/>
    <s v="USD"/>
    <n v="1"/>
    <d v="2018-04-30T00:00:00"/>
    <n v="22159"/>
    <n v="532"/>
    <s v="JVU"/>
    <s v="AZE"/>
    <s v="SOM FY18 Period07"/>
    <s v="DOL"/>
    <s v="S2601"/>
    <s v="84000"/>
    <s v="#"/>
    <s v="USAO0351"/>
    <s v="#"/>
    <s v="95.21.01"/>
    <s v="S17"/>
    <s v="#"/>
    <s v="SOM"/>
    <x v="1"/>
  </r>
  <r>
    <s v="A"/>
    <s v="S209945"/>
    <s v="2018/007"/>
    <s v="SOM FY18 Period07"/>
    <n v="72.930000000000007"/>
    <n v="72.930000000000007"/>
    <s v="USD"/>
    <n v="1"/>
    <d v="2018-04-30T00:00:00"/>
    <n v="22159"/>
    <n v="533"/>
    <s v="JVU"/>
    <s v="AZE"/>
    <s v="SOM FY18 Period07"/>
    <s v="DOL"/>
    <s v="S2601"/>
    <s v="85000"/>
    <s v="#"/>
    <s v="USAO0351"/>
    <s v="#"/>
    <s v="95.21.01"/>
    <s v="S17"/>
    <s v="#"/>
    <s v="SOM"/>
    <x v="1"/>
  </r>
  <r>
    <s v="A"/>
    <s v="S209945"/>
    <s v="2018/007"/>
    <s v="SOM FY18 Period07"/>
    <n v="13.11"/>
    <n v="13.11"/>
    <s v="USD"/>
    <n v="1"/>
    <d v="2018-04-30T00:00:00"/>
    <n v="22159"/>
    <n v="534"/>
    <s v="JVU"/>
    <s v="AZE"/>
    <s v="SOM FY18 Period07"/>
    <s v="DOL"/>
    <s v="S2601"/>
    <s v="86000"/>
    <s v="#"/>
    <s v="USAO0351"/>
    <s v="#"/>
    <s v="95.21.01"/>
    <s v="S17"/>
    <s v="#"/>
    <s v="SOM"/>
    <x v="1"/>
  </r>
  <r>
    <s v="A"/>
    <s v="S209945"/>
    <s v="2018/007"/>
    <s v="SOM FY18 Period07"/>
    <n v="14.02"/>
    <n v="14.02"/>
    <s v="USD"/>
    <n v="1"/>
    <d v="2018-04-30T00:00:00"/>
    <n v="22159"/>
    <n v="535"/>
    <s v="JVU"/>
    <s v="AZE"/>
    <s v="SOM FY18 Period07"/>
    <s v="DOL"/>
    <s v="S2601"/>
    <s v="86400"/>
    <s v="#"/>
    <s v="USAO0351"/>
    <s v="#"/>
    <s v="95.21.01"/>
    <s v="S17"/>
    <s v="#"/>
    <s v="SOM"/>
    <x v="1"/>
  </r>
  <r>
    <s v="A"/>
    <s v="S209945"/>
    <s v="2018/007"/>
    <s v="SOM FY18 Period07"/>
    <n v="19.47"/>
    <n v="19.47"/>
    <s v="USD"/>
    <n v="1"/>
    <d v="2018-04-30T00:00:00"/>
    <n v="22159"/>
    <n v="536"/>
    <s v="JVU"/>
    <s v="AZE"/>
    <s v="SOM FY18 Period07"/>
    <s v="DOL"/>
    <s v="S2601"/>
    <s v="87000"/>
    <s v="#"/>
    <s v="USAO0351"/>
    <s v="#"/>
    <s v="95.21.01"/>
    <s v="S17"/>
    <s v="#"/>
    <s v="SOM"/>
    <x v="1"/>
  </r>
  <r>
    <s v="A"/>
    <s v="S209945"/>
    <s v="2018/007"/>
    <s v="Nxxx FY18 Period07"/>
    <n v="68.94"/>
    <n v="68.94"/>
    <s v="USD"/>
    <n v="1"/>
    <d v="2018-04-30T00:00:00"/>
    <n v="22160"/>
    <n v="47"/>
    <s v="JVU"/>
    <s v="AZE"/>
    <s v="Nxxx FY18 Period07"/>
    <s v="DOL"/>
    <s v="N0101"/>
    <s v="80000"/>
    <s v="#"/>
    <s v="USAO0351"/>
    <s v="#"/>
    <s v="95.31.01"/>
    <s v="S17"/>
    <s v="#"/>
    <s v="PSC"/>
    <x v="1"/>
  </r>
  <r>
    <s v="A"/>
    <s v="S209945"/>
    <s v="2018/007"/>
    <s v="Nxxx FY18 Period07"/>
    <n v="-21.46"/>
    <n v="-21.46"/>
    <s v="USD"/>
    <n v="1"/>
    <d v="2018-04-30T00:00:00"/>
    <n v="22160"/>
    <n v="207"/>
    <s v="JVU"/>
    <s v="AZE"/>
    <s v="Nxxx FY18 Period07"/>
    <s v="DOL"/>
    <s v="N0301"/>
    <s v="80000"/>
    <s v="#"/>
    <s v="USAO0351"/>
    <s v="#"/>
    <s v="95.31.01"/>
    <s v="S17"/>
    <s v="#"/>
    <s v="PSC"/>
    <x v="1"/>
  </r>
  <r>
    <s v="A"/>
    <s v="S209945"/>
    <s v="2018/007"/>
    <s v="Nxxx FY18 Period07"/>
    <n v="33.409999999999997"/>
    <n v="33.409999999999997"/>
    <s v="USD"/>
    <n v="1"/>
    <d v="2018-04-30T00:00:00"/>
    <n v="22160"/>
    <n v="367"/>
    <s v="JVU"/>
    <s v="AZE"/>
    <s v="Nxxx FY18 Period07"/>
    <s v="DOL"/>
    <s v="N0401"/>
    <s v="80000"/>
    <s v="#"/>
    <s v="USAO0351"/>
    <s v="#"/>
    <s v="95.31.01"/>
    <s v="S17"/>
    <s v="#"/>
    <s v="PSC"/>
    <x v="1"/>
  </r>
  <r>
    <s v="A"/>
    <s v="S209945"/>
    <s v="2018/007"/>
    <s v="Nxxx FY18 Period07"/>
    <n v="27.68"/>
    <n v="27.68"/>
    <s v="USD"/>
    <n v="1"/>
    <d v="2018-04-30T00:00:00"/>
    <n v="22160"/>
    <n v="527"/>
    <s v="JVU"/>
    <s v="AZE"/>
    <s v="Nxxx FY18 Period07"/>
    <s v="DOL"/>
    <s v="N0501"/>
    <s v="80000"/>
    <s v="#"/>
    <s v="USAO0351"/>
    <s v="#"/>
    <s v="95.31.01"/>
    <s v="S17"/>
    <s v="#"/>
    <s v="PSC"/>
    <x v="1"/>
  </r>
  <r>
    <s v="A"/>
    <s v="S209945"/>
    <s v="2018/007"/>
    <s v="Nxxx FY18 Period07"/>
    <n v="15.45"/>
    <n v="15.45"/>
    <s v="USD"/>
    <n v="1"/>
    <d v="2018-04-30T00:00:00"/>
    <n v="22160"/>
    <n v="687"/>
    <s v="JVU"/>
    <s v="AZE"/>
    <s v="Nxxx FY18 Period07"/>
    <s v="DOL"/>
    <s v="N0601"/>
    <s v="80000"/>
    <s v="#"/>
    <s v="USAO0351"/>
    <s v="#"/>
    <s v="95.31.01"/>
    <s v="S17"/>
    <s v="#"/>
    <s v="PSC"/>
    <x v="1"/>
  </r>
  <r>
    <s v="A"/>
    <s v="S209945"/>
    <s v="2018/007"/>
    <s v="Nxxx FY18 Period07"/>
    <n v="82.21"/>
    <n v="82.21"/>
    <s v="USD"/>
    <n v="1"/>
    <d v="2018-04-30T00:00:00"/>
    <n v="22160"/>
    <n v="847"/>
    <s v="JVU"/>
    <s v="AZE"/>
    <s v="Nxxx FY18 Period07"/>
    <s v="DOL"/>
    <s v="N0701"/>
    <s v="80000"/>
    <s v="#"/>
    <s v="USAO0351"/>
    <s v="#"/>
    <s v="95.31.01"/>
    <s v="S17"/>
    <s v="#"/>
    <s v="PSC"/>
    <x v="1"/>
  </r>
  <r>
    <s v="A"/>
    <s v="S209945"/>
    <s v="2018/007"/>
    <s v="Nxxx FY18 Period07"/>
    <n v="52.89"/>
    <n v="52.89"/>
    <s v="USD"/>
    <n v="1"/>
    <d v="2018-04-30T00:00:00"/>
    <n v="22160"/>
    <n v="1007"/>
    <s v="JVU"/>
    <s v="AZE"/>
    <s v="Nxxx FY18 Period07"/>
    <s v="DOL"/>
    <s v="N0702"/>
    <s v="80000"/>
    <s v="#"/>
    <s v="USAO0351"/>
    <s v="#"/>
    <s v="95.31.01"/>
    <s v="S17"/>
    <s v="#"/>
    <s v="PSC"/>
    <x v="1"/>
  </r>
  <r>
    <s v="A"/>
    <s v="S209945"/>
    <s v="2018/007"/>
    <s v="Nxxx FY18 Period07"/>
    <n v="7.52"/>
    <n v="7.52"/>
    <s v="USD"/>
    <n v="1"/>
    <d v="2018-04-30T00:00:00"/>
    <n v="22160"/>
    <n v="1166"/>
    <s v="JVU"/>
    <s v="AZE"/>
    <s v="Nxxx FY18 Period07"/>
    <s v="DOL"/>
    <s v="N0704"/>
    <s v="80000"/>
    <s v="#"/>
    <s v="USAO0351"/>
    <s v="#"/>
    <s v="95.31.01"/>
    <s v="S17"/>
    <s v="#"/>
    <s v="PSC"/>
    <x v="1"/>
  </r>
  <r>
    <s v="A"/>
    <s v="S209945"/>
    <s v="2018/007"/>
    <s v="Nxxx FY18 Period07"/>
    <n v="82.64"/>
    <n v="82.64"/>
    <s v="USD"/>
    <n v="1"/>
    <d v="2018-04-30T00:00:00"/>
    <n v="22160"/>
    <n v="1326"/>
    <s v="JVU"/>
    <s v="AZE"/>
    <s v="Nxxx FY18 Period07"/>
    <s v="DOL"/>
    <s v="N0801"/>
    <s v="80000"/>
    <s v="#"/>
    <s v="USAO0351"/>
    <s v="#"/>
    <s v="95.31.01"/>
    <s v="S17"/>
    <s v="#"/>
    <s v="PSC"/>
    <x v="1"/>
  </r>
  <r>
    <s v="A"/>
    <s v="S209945"/>
    <s v="2018/007"/>
    <s v="Nxxx FY18 Period07"/>
    <n v="39.04"/>
    <n v="39.04"/>
    <s v="USD"/>
    <n v="1"/>
    <d v="2018-04-30T00:00:00"/>
    <n v="22160"/>
    <n v="1486"/>
    <s v="JVU"/>
    <s v="AZE"/>
    <s v="Nxxx FY18 Period07"/>
    <s v="DOL"/>
    <s v="N0901"/>
    <s v="80000"/>
    <s v="#"/>
    <s v="USAO0351"/>
    <s v="#"/>
    <s v="95.31.01"/>
    <s v="S17"/>
    <s v="#"/>
    <s v="PSC"/>
    <x v="1"/>
  </r>
  <r>
    <s v="A"/>
    <s v="S209945"/>
    <s v="2018/007"/>
    <s v="Nxxx FY18 Period07"/>
    <n v="99.95"/>
    <n v="99.95"/>
    <s v="USD"/>
    <n v="1"/>
    <d v="2018-04-30T00:00:00"/>
    <n v="22160"/>
    <n v="1646"/>
    <s v="JVU"/>
    <s v="AZE"/>
    <s v="Nxxx FY18 Period07"/>
    <s v="DOL"/>
    <s v="N1001"/>
    <s v="80000"/>
    <s v="#"/>
    <s v="USAO0351"/>
    <s v="#"/>
    <s v="95.31.01"/>
    <s v="S17"/>
    <s v="#"/>
    <s v="SOM"/>
    <x v="1"/>
  </r>
  <r>
    <s v="A"/>
    <s v="S209945"/>
    <s v="2018/007"/>
    <s v="Nxxx FY18 Period07"/>
    <n v="9.27"/>
    <n v="9.27"/>
    <s v="USD"/>
    <n v="1"/>
    <d v="2018-04-30T00:00:00"/>
    <n v="22160"/>
    <n v="1805"/>
    <s v="JVU"/>
    <s v="AZE"/>
    <s v="Nxxx FY18 Period07"/>
    <s v="DOL"/>
    <s v="N1003"/>
    <s v="80000"/>
    <s v="#"/>
    <s v="USAO0351"/>
    <s v="#"/>
    <s v="95.31.01"/>
    <s v="S17"/>
    <s v="#"/>
    <s v="SOM"/>
    <x v="1"/>
  </r>
  <r>
    <s v="A"/>
    <s v="S209945"/>
    <s v="2018/007"/>
    <s v="Nxxx FY18 Period07"/>
    <n v="26.76"/>
    <n v="26.76"/>
    <s v="USD"/>
    <n v="1"/>
    <d v="2018-04-30T00:00:00"/>
    <n v="22160"/>
    <n v="1965"/>
    <s v="JVU"/>
    <s v="AZE"/>
    <s v="Nxxx FY18 Period07"/>
    <s v="DOL"/>
    <s v="N1004"/>
    <s v="80000"/>
    <s v="#"/>
    <s v="USAO0351"/>
    <s v="#"/>
    <s v="95.31.01"/>
    <s v="S17"/>
    <s v="#"/>
    <s v="SOM"/>
    <x v="1"/>
  </r>
  <r>
    <s v="A"/>
    <s v="S209945"/>
    <s v="2018/007"/>
    <s v="Nxxx FY18 Period07"/>
    <n v="36.36"/>
    <n v="36.36"/>
    <s v="USD"/>
    <n v="1"/>
    <d v="2018-04-30T00:00:00"/>
    <n v="22160"/>
    <n v="2125"/>
    <s v="JVU"/>
    <s v="AZE"/>
    <s v="Nxxx FY18 Period07"/>
    <s v="DOL"/>
    <s v="N1101"/>
    <s v="80000"/>
    <s v="#"/>
    <s v="USAO0351"/>
    <s v="#"/>
    <s v="95.31.01"/>
    <s v="S17"/>
    <s v="#"/>
    <s v="TSC"/>
    <x v="1"/>
  </r>
  <r>
    <s v="A"/>
    <s v="S209945"/>
    <s v="2018/007"/>
    <s v="Nxxx FY18 Period07"/>
    <n v="18.88"/>
    <n v="18.88"/>
    <s v="USD"/>
    <n v="1"/>
    <d v="2018-04-30T00:00:00"/>
    <n v="22160"/>
    <n v="2285"/>
    <s v="JVU"/>
    <s v="AZE"/>
    <s v="Nxxx FY18 Period07"/>
    <s v="DOL"/>
    <s v="N1202"/>
    <s v="80000"/>
    <s v="#"/>
    <s v="USAO0351"/>
    <s v="#"/>
    <s v="95.31.01"/>
    <s v="S17"/>
    <s v="#"/>
    <s v="TSC"/>
    <x v="1"/>
  </r>
  <r>
    <s v="A"/>
    <s v="S209945"/>
    <s v="2018/007"/>
    <s v="Nxxx FY18 Period07"/>
    <n v="37.43"/>
    <n v="37.43"/>
    <s v="USD"/>
    <n v="1"/>
    <d v="2018-04-30T00:00:00"/>
    <n v="22160"/>
    <n v="2445"/>
    <s v="JVU"/>
    <s v="AZE"/>
    <s v="Nxxx FY18 Period07"/>
    <s v="DOL"/>
    <s v="N1401"/>
    <s v="80000"/>
    <s v="#"/>
    <s v="USAO0351"/>
    <s v="#"/>
    <s v="95.31.01"/>
    <s v="S17"/>
    <s v="#"/>
    <s v="PSC"/>
    <x v="1"/>
  </r>
  <r>
    <s v="A"/>
    <s v="S209945"/>
    <s v="2018/007"/>
    <s v="Nxxx FY18 Period07"/>
    <n v="33.909999999999997"/>
    <n v="33.909999999999997"/>
    <s v="USD"/>
    <n v="1"/>
    <d v="2018-04-30T00:00:00"/>
    <n v="22160"/>
    <n v="2606"/>
    <s v="JVU"/>
    <s v="AZE"/>
    <s v="Nxxx FY18 Period07"/>
    <s v="DOL"/>
    <s v="N201"/>
    <s v="80000"/>
    <s v="#"/>
    <s v="USAO0351"/>
    <s v="#"/>
    <s v="95.31.01"/>
    <s v="S17"/>
    <s v="#"/>
    <s v="PSC"/>
    <x v="1"/>
  </r>
  <r>
    <s v="A"/>
    <s v="S209945"/>
    <s v="2018/007"/>
    <s v="Nxxx FY18 Period07"/>
    <n v="30.98"/>
    <n v="30.98"/>
    <s v="USD"/>
    <n v="1"/>
    <d v="2018-04-30T00:00:00"/>
    <n v="22160"/>
    <n v="2766"/>
    <s v="JVU"/>
    <s v="AZE"/>
    <s v="Nxxx FY18 Period07"/>
    <s v="DOL"/>
    <s v="N0101"/>
    <s v="80100"/>
    <s v="#"/>
    <s v="USAO0351"/>
    <s v="#"/>
    <s v="95.31.01"/>
    <s v="S17"/>
    <s v="#"/>
    <s v="PSC"/>
    <x v="1"/>
  </r>
  <r>
    <s v="A"/>
    <s v="S209945"/>
    <s v="2018/007"/>
    <s v="Nxxx FY18 Period07"/>
    <n v="-5.44"/>
    <n v="-5.44"/>
    <s v="USD"/>
    <n v="1"/>
    <d v="2018-04-30T00:00:00"/>
    <n v="22160"/>
    <n v="2925"/>
    <s v="JVU"/>
    <s v="AZE"/>
    <s v="Nxxx FY18 Period07"/>
    <s v="DOL"/>
    <s v="N0301"/>
    <s v="80100"/>
    <s v="#"/>
    <s v="USAO0351"/>
    <s v="#"/>
    <s v="95.31.01"/>
    <s v="S17"/>
    <s v="#"/>
    <s v="PSC"/>
    <x v="1"/>
  </r>
  <r>
    <s v="A"/>
    <s v="S209945"/>
    <s v="2018/007"/>
    <s v="Nxxx FY18 Period07"/>
    <n v="15.13"/>
    <n v="15.13"/>
    <s v="USD"/>
    <n v="1"/>
    <d v="2018-04-30T00:00:00"/>
    <n v="22160"/>
    <n v="3082"/>
    <s v="JVU"/>
    <s v="AZE"/>
    <s v="Nxxx FY18 Period07"/>
    <s v="DOL"/>
    <s v="N0401"/>
    <s v="80100"/>
    <s v="#"/>
    <s v="USAO0351"/>
    <s v="#"/>
    <s v="95.31.01"/>
    <s v="S17"/>
    <s v="#"/>
    <s v="PSC"/>
    <x v="1"/>
  </r>
  <r>
    <s v="A"/>
    <s v="S209945"/>
    <s v="2018/007"/>
    <s v="Nxxx FY18 Period07"/>
    <n v="12.27"/>
    <n v="12.27"/>
    <s v="USD"/>
    <n v="1"/>
    <d v="2018-04-30T00:00:00"/>
    <n v="22160"/>
    <n v="3242"/>
    <s v="JVU"/>
    <s v="AZE"/>
    <s v="Nxxx FY18 Period07"/>
    <s v="DOL"/>
    <s v="N0501"/>
    <s v="80100"/>
    <s v="#"/>
    <s v="USAO0351"/>
    <s v="#"/>
    <s v="95.31.01"/>
    <s v="S17"/>
    <s v="#"/>
    <s v="PSC"/>
    <x v="1"/>
  </r>
  <r>
    <s v="A"/>
    <s v="S209945"/>
    <s v="2018/007"/>
    <s v="Nxxx FY18 Period07"/>
    <n v="7.71"/>
    <n v="7.71"/>
    <s v="USD"/>
    <n v="1"/>
    <d v="2018-04-30T00:00:00"/>
    <n v="22160"/>
    <n v="3401"/>
    <s v="JVU"/>
    <s v="AZE"/>
    <s v="Nxxx FY18 Period07"/>
    <s v="DOL"/>
    <s v="N0601"/>
    <s v="80100"/>
    <s v="#"/>
    <s v="USAO0351"/>
    <s v="#"/>
    <s v="95.31.01"/>
    <s v="S17"/>
    <s v="#"/>
    <s v="PSC"/>
    <x v="1"/>
  </r>
  <r>
    <s v="A"/>
    <s v="S209945"/>
    <s v="2018/007"/>
    <s v="Nxxx FY18 Period07"/>
    <n v="34.32"/>
    <n v="34.32"/>
    <s v="USD"/>
    <n v="1"/>
    <d v="2018-04-30T00:00:00"/>
    <n v="22160"/>
    <n v="3561"/>
    <s v="JVU"/>
    <s v="AZE"/>
    <s v="Nxxx FY18 Period07"/>
    <s v="DOL"/>
    <s v="N0701"/>
    <s v="80100"/>
    <s v="#"/>
    <s v="USAO0351"/>
    <s v="#"/>
    <s v="95.31.01"/>
    <s v="S17"/>
    <s v="#"/>
    <s v="PSC"/>
    <x v="1"/>
  </r>
  <r>
    <s v="A"/>
    <s v="S209945"/>
    <s v="2018/007"/>
    <s v="Nxxx FY18 Period07"/>
    <n v="29.11"/>
    <n v="29.11"/>
    <s v="USD"/>
    <n v="1"/>
    <d v="2018-04-30T00:00:00"/>
    <n v="22160"/>
    <n v="3721"/>
    <s v="JVU"/>
    <s v="AZE"/>
    <s v="Nxxx FY18 Period07"/>
    <s v="DOL"/>
    <s v="N0702"/>
    <s v="80100"/>
    <s v="#"/>
    <s v="USAO0351"/>
    <s v="#"/>
    <s v="95.31.01"/>
    <s v="S17"/>
    <s v="#"/>
    <s v="PSC"/>
    <x v="1"/>
  </r>
  <r>
    <s v="A"/>
    <s v="S209945"/>
    <s v="2018/007"/>
    <s v="Nxxx FY18 Period07"/>
    <n v="11.51"/>
    <n v="11.51"/>
    <s v="USD"/>
    <n v="1"/>
    <d v="2018-04-30T00:00:00"/>
    <n v="22160"/>
    <n v="3881"/>
    <s v="JVU"/>
    <s v="AZE"/>
    <s v="Nxxx FY18 Period07"/>
    <s v="DOL"/>
    <s v="N0704"/>
    <s v="80100"/>
    <s v="#"/>
    <s v="USAO0351"/>
    <s v="#"/>
    <s v="95.31.01"/>
    <s v="S17"/>
    <s v="#"/>
    <s v="PSC"/>
    <x v="1"/>
  </r>
  <r>
    <s v="A"/>
    <s v="S209945"/>
    <s v="2018/007"/>
    <s v="Nxxx FY18 Period07"/>
    <n v="50.03"/>
    <n v="50.03"/>
    <s v="USD"/>
    <n v="1"/>
    <d v="2018-04-30T00:00:00"/>
    <n v="22160"/>
    <n v="4041"/>
    <s v="JVU"/>
    <s v="AZE"/>
    <s v="Nxxx FY18 Period07"/>
    <s v="DOL"/>
    <s v="N0801"/>
    <s v="80100"/>
    <s v="#"/>
    <s v="USAO0351"/>
    <s v="#"/>
    <s v="95.31.01"/>
    <s v="S17"/>
    <s v="#"/>
    <s v="PSC"/>
    <x v="1"/>
  </r>
  <r>
    <s v="A"/>
    <s v="S209945"/>
    <s v="2018/007"/>
    <s v="Nxxx FY18 Period07"/>
    <n v="16.77"/>
    <n v="16.77"/>
    <s v="USD"/>
    <n v="1"/>
    <d v="2018-04-30T00:00:00"/>
    <n v="22160"/>
    <n v="4201"/>
    <s v="JVU"/>
    <s v="AZE"/>
    <s v="Nxxx FY18 Period07"/>
    <s v="DOL"/>
    <s v="N0901"/>
    <s v="80100"/>
    <s v="#"/>
    <s v="USAO0351"/>
    <s v="#"/>
    <s v="95.31.01"/>
    <s v="S17"/>
    <s v="#"/>
    <s v="PSC"/>
    <x v="1"/>
  </r>
  <r>
    <s v="A"/>
    <s v="S209945"/>
    <s v="2018/007"/>
    <s v="Nxxx FY18 Period07"/>
    <n v="38.32"/>
    <n v="38.32"/>
    <s v="USD"/>
    <n v="1"/>
    <d v="2018-04-30T00:00:00"/>
    <n v="22160"/>
    <n v="4361"/>
    <s v="JVU"/>
    <s v="AZE"/>
    <s v="Nxxx FY18 Period07"/>
    <s v="DOL"/>
    <s v="N1001"/>
    <s v="80100"/>
    <s v="#"/>
    <s v="USAO0351"/>
    <s v="#"/>
    <s v="95.31.01"/>
    <s v="S17"/>
    <s v="#"/>
    <s v="SOM"/>
    <x v="1"/>
  </r>
  <r>
    <s v="A"/>
    <s v="S209945"/>
    <s v="2018/007"/>
    <s v="Nxxx FY18 Period07"/>
    <n v="7"/>
    <n v="7"/>
    <s v="USD"/>
    <n v="1"/>
    <d v="2018-04-30T00:00:00"/>
    <n v="22160"/>
    <n v="4520"/>
    <s v="JVU"/>
    <s v="AZE"/>
    <s v="Nxxx FY18 Period07"/>
    <s v="DOL"/>
    <s v="N1003"/>
    <s v="80100"/>
    <s v="#"/>
    <s v="USAO0351"/>
    <s v="#"/>
    <s v="95.31.01"/>
    <s v="S17"/>
    <s v="#"/>
    <s v="SOM"/>
    <x v="1"/>
  </r>
  <r>
    <s v="A"/>
    <s v="S209945"/>
    <s v="2018/007"/>
    <s v="Nxxx FY18 Period07"/>
    <n v="18.61"/>
    <n v="18.61"/>
    <s v="USD"/>
    <n v="1"/>
    <d v="2018-04-30T00:00:00"/>
    <n v="22160"/>
    <n v="4679"/>
    <s v="JVU"/>
    <s v="AZE"/>
    <s v="Nxxx FY18 Period07"/>
    <s v="DOL"/>
    <s v="N1004"/>
    <s v="80100"/>
    <s v="#"/>
    <s v="USAO0351"/>
    <s v="#"/>
    <s v="95.31.01"/>
    <s v="S17"/>
    <s v="#"/>
    <s v="SOM"/>
    <x v="1"/>
  </r>
  <r>
    <s v="A"/>
    <s v="S209945"/>
    <s v="2018/007"/>
    <s v="Nxxx FY18 Period07"/>
    <n v="31.67"/>
    <n v="31.67"/>
    <s v="USD"/>
    <n v="1"/>
    <d v="2018-04-30T00:00:00"/>
    <n v="22160"/>
    <n v="4839"/>
    <s v="JVU"/>
    <s v="AZE"/>
    <s v="Nxxx FY18 Period07"/>
    <s v="DOL"/>
    <s v="N1101"/>
    <s v="80100"/>
    <s v="#"/>
    <s v="USAO0351"/>
    <s v="#"/>
    <s v="95.31.01"/>
    <s v="S17"/>
    <s v="#"/>
    <s v="TSC"/>
    <x v="1"/>
  </r>
  <r>
    <s v="A"/>
    <s v="S209945"/>
    <s v="2018/007"/>
    <s v="Nxxx FY18 Period07"/>
    <n v="9.6300000000000008"/>
    <n v="9.6300000000000008"/>
    <s v="USD"/>
    <n v="1"/>
    <d v="2018-04-30T00:00:00"/>
    <n v="22160"/>
    <n v="4998"/>
    <s v="JVU"/>
    <s v="AZE"/>
    <s v="Nxxx FY18 Period07"/>
    <s v="DOL"/>
    <s v="N1202"/>
    <s v="80100"/>
    <s v="#"/>
    <s v="USAO0351"/>
    <s v="#"/>
    <s v="95.31.01"/>
    <s v="S17"/>
    <s v="#"/>
    <s v="TSC"/>
    <x v="1"/>
  </r>
  <r>
    <s v="A"/>
    <s v="S209945"/>
    <s v="2018/007"/>
    <s v="Nxxx FY18 Period07"/>
    <n v="11.24"/>
    <n v="11.24"/>
    <s v="USD"/>
    <n v="1"/>
    <d v="2018-04-30T00:00:00"/>
    <n v="22160"/>
    <n v="5158"/>
    <s v="JVU"/>
    <s v="AZE"/>
    <s v="Nxxx FY18 Period07"/>
    <s v="DOL"/>
    <s v="N1401"/>
    <s v="80100"/>
    <s v="#"/>
    <s v="USAO0351"/>
    <s v="#"/>
    <s v="95.31.01"/>
    <s v="S17"/>
    <s v="#"/>
    <s v="PSC"/>
    <x v="1"/>
  </r>
  <r>
    <s v="A"/>
    <s v="S209945"/>
    <s v="2018/007"/>
    <s v="Nxxx FY18 Period07"/>
    <n v="30.49"/>
    <n v="30.49"/>
    <s v="USD"/>
    <n v="1"/>
    <d v="2018-04-30T00:00:00"/>
    <n v="22160"/>
    <n v="5318"/>
    <s v="JVU"/>
    <s v="AZE"/>
    <s v="Nxxx FY18 Period07"/>
    <s v="DOL"/>
    <s v="N201"/>
    <s v="80100"/>
    <s v="#"/>
    <s v="USAO0351"/>
    <s v="#"/>
    <s v="95.31.01"/>
    <s v="S17"/>
    <s v="#"/>
    <s v="PSC"/>
    <x v="1"/>
  </r>
  <r>
    <s v="A"/>
    <s v="S209945"/>
    <s v="2018/007"/>
    <s v="Nxxx FY18 Period07"/>
    <n v="0.61"/>
    <n v="0.61"/>
    <s v="USD"/>
    <n v="1"/>
    <d v="2018-04-30T00:00:00"/>
    <n v="22160"/>
    <n v="5472"/>
    <s v="JVU"/>
    <s v="AZE"/>
    <s v="Nxxx FY18 Period07"/>
    <s v="DOL"/>
    <s v="N0501"/>
    <s v="80200"/>
    <s v="#"/>
    <s v="USAO0351"/>
    <s v="#"/>
    <s v="95.31.01"/>
    <s v="S17"/>
    <s v="#"/>
    <s v="PSC"/>
    <x v="1"/>
  </r>
  <r>
    <s v="A"/>
    <s v="S209945"/>
    <s v="2018/007"/>
    <s v="Nxxx FY18 Period07"/>
    <n v="1.97"/>
    <n v="1.97"/>
    <s v="USD"/>
    <n v="1"/>
    <d v="2018-04-30T00:00:00"/>
    <n v="22160"/>
    <n v="5620"/>
    <s v="JVU"/>
    <s v="AZE"/>
    <s v="Nxxx FY18 Period07"/>
    <s v="DOL"/>
    <s v="N0801"/>
    <s v="80200"/>
    <s v="#"/>
    <s v="USAO0351"/>
    <s v="#"/>
    <s v="95.31.01"/>
    <s v="S17"/>
    <s v="#"/>
    <s v="PSC"/>
    <x v="1"/>
  </r>
  <r>
    <s v="A"/>
    <s v="S209945"/>
    <s v="2018/007"/>
    <s v="Nxxx FY18 Period07"/>
    <n v="2.12"/>
    <n v="2.12"/>
    <s v="USD"/>
    <n v="1"/>
    <d v="2018-04-30T00:00:00"/>
    <n v="22160"/>
    <n v="5770"/>
    <s v="JVU"/>
    <s v="AZE"/>
    <s v="Nxxx FY18 Period07"/>
    <s v="DOL"/>
    <s v="N1003"/>
    <s v="80200"/>
    <s v="#"/>
    <s v="USAO0351"/>
    <s v="#"/>
    <s v="95.31.01"/>
    <s v="S17"/>
    <s v="#"/>
    <s v="SOM"/>
    <x v="1"/>
  </r>
  <r>
    <s v="A"/>
    <s v="S209945"/>
    <s v="2018/007"/>
    <s v="Nxxx FY18 Period07"/>
    <n v="4.9400000000000004"/>
    <n v="4.9400000000000004"/>
    <s v="USD"/>
    <n v="1"/>
    <d v="2018-04-30T00:00:00"/>
    <n v="22160"/>
    <n v="5924"/>
    <s v="JVU"/>
    <s v="AZE"/>
    <s v="Nxxx FY18 Period07"/>
    <s v="DOL"/>
    <s v="N1004"/>
    <s v="80200"/>
    <s v="#"/>
    <s v="USAO0351"/>
    <s v="#"/>
    <s v="95.31.01"/>
    <s v="S17"/>
    <s v="#"/>
    <s v="SOM"/>
    <x v="1"/>
  </r>
  <r>
    <s v="A"/>
    <s v="S209945"/>
    <s v="2018/007"/>
    <s v="Nxxx FY18 Period07"/>
    <n v="1.27"/>
    <n v="1.27"/>
    <s v="USD"/>
    <n v="1"/>
    <d v="2018-04-30T00:00:00"/>
    <n v="22160"/>
    <n v="6076"/>
    <s v="JVU"/>
    <s v="AZE"/>
    <s v="Nxxx FY18 Period07"/>
    <s v="DOL"/>
    <s v="N1401"/>
    <s v="80200"/>
    <s v="#"/>
    <s v="USAO0351"/>
    <s v="#"/>
    <s v="95.31.01"/>
    <s v="S17"/>
    <s v="#"/>
    <s v="PSC"/>
    <x v="1"/>
  </r>
  <r>
    <s v="A"/>
    <s v="S209945"/>
    <s v="2018/007"/>
    <s v="Nxxx FY18 Period07"/>
    <n v="2.14"/>
    <n v="2.14"/>
    <s v="USD"/>
    <n v="1"/>
    <d v="2018-04-30T00:00:00"/>
    <n v="22160"/>
    <n v="6225"/>
    <s v="JVU"/>
    <s v="AZE"/>
    <s v="Nxxx FY18 Period07"/>
    <s v="DOL"/>
    <s v="N201"/>
    <s v="80200"/>
    <s v="#"/>
    <s v="USAO0351"/>
    <s v="#"/>
    <s v="95.31.01"/>
    <s v="S17"/>
    <s v="#"/>
    <s v="PSC"/>
    <x v="1"/>
  </r>
  <r>
    <s v="A"/>
    <s v="S209945"/>
    <s v="2018/007"/>
    <s v="Nxxx FY18 Period07"/>
    <n v="4.59"/>
    <n v="4.59"/>
    <s v="USD"/>
    <n v="1"/>
    <d v="2018-04-30T00:00:00"/>
    <n v="22160"/>
    <n v="6379"/>
    <s v="JVU"/>
    <s v="AZE"/>
    <s v="Nxxx FY18 Period07"/>
    <s v="DOL"/>
    <s v="N0501"/>
    <s v="81000"/>
    <s v="#"/>
    <s v="USAO0351"/>
    <s v="#"/>
    <s v="95.31.01"/>
    <s v="S17"/>
    <s v="#"/>
    <s v="PSC"/>
    <x v="1"/>
  </r>
  <r>
    <s v="A"/>
    <s v="S209945"/>
    <s v="2018/007"/>
    <s v="Nxxx FY18 Period07"/>
    <n v="7.0000000000000007E-2"/>
    <n v="7.0000000000000007E-2"/>
    <s v="USD"/>
    <n v="1"/>
    <d v="2018-04-30T00:00:00"/>
    <n v="22160"/>
    <n v="6525"/>
    <s v="JVU"/>
    <s v="AZE"/>
    <s v="Nxxx FY18 Period07"/>
    <s v="DOL"/>
    <s v="N0701"/>
    <s v="81000"/>
    <s v="#"/>
    <s v="USAO0351"/>
    <s v="#"/>
    <s v="95.31.01"/>
    <s v="S17"/>
    <s v="#"/>
    <s v="PSC"/>
    <x v="1"/>
  </r>
  <r>
    <s v="A"/>
    <s v="S209945"/>
    <s v="2018/007"/>
    <s v="Nxxx FY18 Period07"/>
    <n v="0.06"/>
    <n v="0.06"/>
    <s v="USD"/>
    <n v="1"/>
    <d v="2018-04-30T00:00:00"/>
    <n v="22160"/>
    <n v="6652"/>
    <s v="JVU"/>
    <s v="AZE"/>
    <s v="Nxxx FY18 Period07"/>
    <s v="DOL"/>
    <s v="N0801"/>
    <s v="81000"/>
    <s v="#"/>
    <s v="USAO0351"/>
    <s v="#"/>
    <s v="95.31.01"/>
    <s v="S17"/>
    <s v="#"/>
    <s v="PSC"/>
    <x v="1"/>
  </r>
  <r>
    <s v="A"/>
    <s v="S209945"/>
    <s v="2018/007"/>
    <s v="Nxxx FY18 Period07"/>
    <n v="50.6"/>
    <n v="50.6"/>
    <s v="USD"/>
    <n v="1"/>
    <d v="2018-04-30T00:00:00"/>
    <n v="22160"/>
    <n v="6789"/>
    <s v="JVU"/>
    <s v="AZE"/>
    <s v="Nxxx FY18 Period07"/>
    <s v="DOL"/>
    <s v="N0901"/>
    <s v="81000"/>
    <s v="#"/>
    <s v="USAO0351"/>
    <s v="#"/>
    <s v="95.31.01"/>
    <s v="S17"/>
    <s v="#"/>
    <s v="PSC"/>
    <x v="1"/>
  </r>
  <r>
    <s v="A"/>
    <s v="S209945"/>
    <s v="2018/007"/>
    <s v="Nxxx FY18 Period07"/>
    <n v="10.4"/>
    <n v="10.4"/>
    <s v="USD"/>
    <n v="1"/>
    <d v="2018-04-30T00:00:00"/>
    <n v="22160"/>
    <n v="6949"/>
    <s v="JVU"/>
    <s v="AZE"/>
    <s v="Nxxx FY18 Period07"/>
    <s v="DOL"/>
    <s v="N1003"/>
    <s v="81000"/>
    <s v="#"/>
    <s v="USAO0351"/>
    <s v="#"/>
    <s v="95.31.01"/>
    <s v="S17"/>
    <s v="#"/>
    <s v="SOM"/>
    <x v="1"/>
  </r>
  <r>
    <s v="A"/>
    <s v="S209945"/>
    <s v="2018/007"/>
    <s v="Nxxx FY18 Period07"/>
    <n v="0.09"/>
    <n v="0.09"/>
    <s v="USD"/>
    <n v="1"/>
    <d v="2018-04-30T00:00:00"/>
    <n v="22160"/>
    <n v="7099"/>
    <s v="JVU"/>
    <s v="AZE"/>
    <s v="Nxxx FY18 Period07"/>
    <s v="DOL"/>
    <s v="N1004"/>
    <s v="81000"/>
    <s v="#"/>
    <s v="USAO0351"/>
    <s v="#"/>
    <s v="95.31.01"/>
    <s v="S17"/>
    <s v="#"/>
    <s v="SOM"/>
    <x v="1"/>
  </r>
  <r>
    <s v="A"/>
    <s v="S209945"/>
    <s v="2018/007"/>
    <s v="Nxxx FY18 Period07"/>
    <n v="9.2799999999999994"/>
    <n v="9.2799999999999994"/>
    <s v="USD"/>
    <n v="1"/>
    <d v="2018-04-30T00:00:00"/>
    <n v="22160"/>
    <n v="7240"/>
    <s v="JVU"/>
    <s v="AZE"/>
    <s v="Nxxx FY18 Period07"/>
    <s v="DOL"/>
    <s v="N0701"/>
    <s v="81100"/>
    <s v="#"/>
    <s v="USAO0351"/>
    <s v="#"/>
    <s v="95.31.01"/>
    <s v="S17"/>
    <s v="#"/>
    <s v="PSC"/>
    <x v="1"/>
  </r>
  <r>
    <s v="A"/>
    <s v="S209945"/>
    <s v="2018/007"/>
    <s v="Nxxx FY18 Period07"/>
    <n v="4.66"/>
    <n v="4.66"/>
    <s v="USD"/>
    <n v="1"/>
    <d v="2018-04-30T00:00:00"/>
    <n v="22160"/>
    <n v="7399"/>
    <s v="JVU"/>
    <s v="AZE"/>
    <s v="Nxxx FY18 Period07"/>
    <s v="DOL"/>
    <s v="N0101"/>
    <s v="82000"/>
    <s v="#"/>
    <s v="USAO0351"/>
    <s v="#"/>
    <s v="95.31.01"/>
    <s v="S17"/>
    <s v="#"/>
    <s v="PSC"/>
    <x v="1"/>
  </r>
  <r>
    <s v="A"/>
    <s v="S209945"/>
    <s v="2018/007"/>
    <s v="Nxxx FY18 Period07"/>
    <n v="12.34"/>
    <n v="12.34"/>
    <s v="USD"/>
    <n v="1"/>
    <d v="2018-04-30T00:00:00"/>
    <n v="22160"/>
    <n v="7556"/>
    <s v="JVU"/>
    <s v="AZE"/>
    <s v="Nxxx FY18 Period07"/>
    <s v="DOL"/>
    <s v="N0401"/>
    <s v="82000"/>
    <s v="#"/>
    <s v="USAO0351"/>
    <s v="#"/>
    <s v="95.31.01"/>
    <s v="S17"/>
    <s v="#"/>
    <s v="PSC"/>
    <x v="1"/>
  </r>
  <r>
    <s v="A"/>
    <s v="S209945"/>
    <s v="2018/007"/>
    <s v="Nxxx FY18 Period07"/>
    <n v="13.5"/>
    <n v="13.5"/>
    <s v="USD"/>
    <n v="1"/>
    <d v="2018-04-30T00:00:00"/>
    <n v="22160"/>
    <n v="7716"/>
    <s v="JVU"/>
    <s v="AZE"/>
    <s v="Nxxx FY18 Period07"/>
    <s v="DOL"/>
    <s v="N0501"/>
    <s v="82000"/>
    <s v="#"/>
    <s v="USAO0351"/>
    <s v="#"/>
    <s v="95.31.01"/>
    <s v="S17"/>
    <s v="#"/>
    <s v="PSC"/>
    <x v="1"/>
  </r>
  <r>
    <s v="A"/>
    <s v="S209945"/>
    <s v="2018/007"/>
    <s v="Nxxx FY18 Period07"/>
    <n v="1.08"/>
    <n v="1.08"/>
    <s v="USD"/>
    <n v="1"/>
    <d v="2018-04-30T00:00:00"/>
    <n v="22160"/>
    <n v="7871"/>
    <s v="JVU"/>
    <s v="AZE"/>
    <s v="Nxxx FY18 Period07"/>
    <s v="DOL"/>
    <s v="N0601"/>
    <s v="82000"/>
    <s v="#"/>
    <s v="USAO0351"/>
    <s v="#"/>
    <s v="95.31.01"/>
    <s v="S17"/>
    <s v="#"/>
    <s v="PSC"/>
    <x v="1"/>
  </r>
  <r>
    <s v="A"/>
    <s v="S209945"/>
    <s v="2018/007"/>
    <s v="Nxxx FY18 Period07"/>
    <n v="0.3"/>
    <n v="0.3"/>
    <s v="USD"/>
    <n v="1"/>
    <d v="2018-04-30T00:00:00"/>
    <n v="22160"/>
    <n v="8016"/>
    <s v="JVU"/>
    <s v="AZE"/>
    <s v="Nxxx FY18 Period07"/>
    <s v="DOL"/>
    <s v="N0701"/>
    <s v="82000"/>
    <s v="#"/>
    <s v="USAO0351"/>
    <s v="#"/>
    <s v="95.31.01"/>
    <s v="S17"/>
    <s v="#"/>
    <s v="PSC"/>
    <x v="1"/>
  </r>
  <r>
    <s v="A"/>
    <s v="S209945"/>
    <s v="2018/007"/>
    <s v="Nxxx FY18 Period07"/>
    <n v="0.69"/>
    <n v="0.69"/>
    <s v="USD"/>
    <n v="1"/>
    <d v="2018-04-30T00:00:00"/>
    <n v="22160"/>
    <n v="8160"/>
    <s v="JVU"/>
    <s v="AZE"/>
    <s v="Nxxx FY18 Period07"/>
    <s v="DOL"/>
    <s v="N0702"/>
    <s v="82000"/>
    <s v="#"/>
    <s v="USAO0351"/>
    <s v="#"/>
    <s v="95.31.01"/>
    <s v="S17"/>
    <s v="#"/>
    <s v="PSC"/>
    <x v="1"/>
  </r>
  <r>
    <s v="A"/>
    <s v="S209945"/>
    <s v="2018/007"/>
    <s v="Nxxx FY18 Period07"/>
    <n v="0.27"/>
    <n v="0.27"/>
    <s v="USD"/>
    <n v="1"/>
    <d v="2018-04-30T00:00:00"/>
    <n v="22160"/>
    <n v="8305"/>
    <s v="JVU"/>
    <s v="AZE"/>
    <s v="Nxxx FY18 Period07"/>
    <s v="DOL"/>
    <s v="N0704"/>
    <s v="82000"/>
    <s v="#"/>
    <s v="USAO0351"/>
    <s v="#"/>
    <s v="95.31.01"/>
    <s v="S17"/>
    <s v="#"/>
    <s v="PSC"/>
    <x v="1"/>
  </r>
  <r>
    <s v="A"/>
    <s v="S209945"/>
    <s v="2018/007"/>
    <s v="Nxxx FY18 Period07"/>
    <n v="3.72"/>
    <n v="3.72"/>
    <s v="USD"/>
    <n v="1"/>
    <d v="2018-04-30T00:00:00"/>
    <n v="22160"/>
    <n v="8453"/>
    <s v="JVU"/>
    <s v="AZE"/>
    <s v="Nxxx FY18 Period07"/>
    <s v="DOL"/>
    <s v="N0801"/>
    <s v="82000"/>
    <s v="#"/>
    <s v="USAO0351"/>
    <s v="#"/>
    <s v="95.31.01"/>
    <s v="S17"/>
    <s v="#"/>
    <s v="PSC"/>
    <x v="1"/>
  </r>
  <r>
    <s v="A"/>
    <s v="S209945"/>
    <s v="2018/007"/>
    <s v="Nxxx FY18 Period07"/>
    <n v="5.62"/>
    <n v="5.62"/>
    <s v="USD"/>
    <n v="1"/>
    <d v="2018-04-30T00:00:00"/>
    <n v="22160"/>
    <n v="8608"/>
    <s v="JVU"/>
    <s v="AZE"/>
    <s v="Nxxx FY18 Period07"/>
    <s v="DOL"/>
    <s v="N0901"/>
    <s v="82000"/>
    <s v="#"/>
    <s v="USAO0351"/>
    <s v="#"/>
    <s v="95.31.01"/>
    <s v="S17"/>
    <s v="#"/>
    <s v="PSC"/>
    <x v="1"/>
  </r>
  <r>
    <s v="A"/>
    <s v="S209945"/>
    <s v="2018/007"/>
    <s v="Nxxx FY18 Period07"/>
    <n v="20.27"/>
    <n v="20.27"/>
    <s v="USD"/>
    <n v="1"/>
    <d v="2018-04-30T00:00:00"/>
    <n v="22160"/>
    <n v="8765"/>
    <s v="JVU"/>
    <s v="AZE"/>
    <s v="Nxxx FY18 Period07"/>
    <s v="DOL"/>
    <s v="N1001"/>
    <s v="82000"/>
    <s v="#"/>
    <s v="USAO0351"/>
    <s v="#"/>
    <s v="95.31.01"/>
    <s v="S17"/>
    <s v="#"/>
    <s v="SOM"/>
    <x v="1"/>
  </r>
  <r>
    <s v="A"/>
    <s v="S209945"/>
    <s v="2018/007"/>
    <s v="Nxxx FY18 Period07"/>
    <n v="0.53"/>
    <n v="0.53"/>
    <s v="USD"/>
    <n v="1"/>
    <d v="2018-04-30T00:00:00"/>
    <n v="22160"/>
    <n v="8919"/>
    <s v="JVU"/>
    <s v="AZE"/>
    <s v="Nxxx FY18 Period07"/>
    <s v="DOL"/>
    <s v="N1003"/>
    <s v="82000"/>
    <s v="#"/>
    <s v="USAO0351"/>
    <s v="#"/>
    <s v="95.31.01"/>
    <s v="S17"/>
    <s v="#"/>
    <s v="SOM"/>
    <x v="1"/>
  </r>
  <r>
    <s v="A"/>
    <s v="S209945"/>
    <s v="2018/007"/>
    <s v="Nxxx FY18 Period07"/>
    <n v="1.17"/>
    <n v="1.17"/>
    <s v="USD"/>
    <n v="1"/>
    <d v="2018-04-30T00:00:00"/>
    <n v="22160"/>
    <n v="9065"/>
    <s v="JVU"/>
    <s v="AZE"/>
    <s v="Nxxx FY18 Period07"/>
    <s v="DOL"/>
    <s v="N1004"/>
    <s v="82000"/>
    <s v="#"/>
    <s v="USAO0351"/>
    <s v="#"/>
    <s v="95.31.01"/>
    <s v="S17"/>
    <s v="#"/>
    <s v="SOM"/>
    <x v="1"/>
  </r>
  <r>
    <s v="A"/>
    <s v="S209945"/>
    <s v="2018/007"/>
    <s v="Nxxx FY18 Period07"/>
    <n v="3.79"/>
    <n v="3.79"/>
    <s v="USD"/>
    <n v="1"/>
    <d v="2018-04-30T00:00:00"/>
    <n v="22160"/>
    <n v="9214"/>
    <s v="JVU"/>
    <s v="AZE"/>
    <s v="Nxxx FY18 Period07"/>
    <s v="DOL"/>
    <s v="N1101"/>
    <s v="82000"/>
    <s v="#"/>
    <s v="USAO0351"/>
    <s v="#"/>
    <s v="95.31.01"/>
    <s v="S17"/>
    <s v="#"/>
    <s v="TSC"/>
    <x v="1"/>
  </r>
  <r>
    <s v="A"/>
    <s v="S209945"/>
    <s v="2018/007"/>
    <s v="Nxxx FY18 Period07"/>
    <n v="6.16"/>
    <n v="6.16"/>
    <s v="USD"/>
    <n v="1"/>
    <d v="2018-04-30T00:00:00"/>
    <n v="22160"/>
    <n v="9369"/>
    <s v="JVU"/>
    <s v="AZE"/>
    <s v="Nxxx FY18 Period07"/>
    <s v="DOL"/>
    <s v="N1202"/>
    <s v="82000"/>
    <s v="#"/>
    <s v="USAO0351"/>
    <s v="#"/>
    <s v="95.31.01"/>
    <s v="S17"/>
    <s v="#"/>
    <s v="TSC"/>
    <x v="1"/>
  </r>
  <r>
    <s v="A"/>
    <s v="S209945"/>
    <s v="2018/007"/>
    <s v="Nxxx FY18 Period07"/>
    <n v="10.14"/>
    <n v="10.14"/>
    <s v="USD"/>
    <n v="1"/>
    <d v="2018-04-30T00:00:00"/>
    <n v="22160"/>
    <n v="9528"/>
    <s v="JVU"/>
    <s v="AZE"/>
    <s v="Nxxx FY18 Period07"/>
    <s v="DOL"/>
    <s v="N1401"/>
    <s v="82000"/>
    <s v="#"/>
    <s v="USAO0351"/>
    <s v="#"/>
    <s v="95.31.01"/>
    <s v="S17"/>
    <s v="#"/>
    <s v="PSC"/>
    <x v="1"/>
  </r>
  <r>
    <s v="A"/>
    <s v="S209945"/>
    <s v="2018/007"/>
    <s v="Nxxx FY18 Period07"/>
    <n v="7.97"/>
    <n v="7.97"/>
    <s v="USD"/>
    <n v="1"/>
    <d v="2018-04-30T00:00:00"/>
    <n v="22160"/>
    <n v="9687"/>
    <s v="JVU"/>
    <s v="AZE"/>
    <s v="Nxxx FY18 Period07"/>
    <s v="DOL"/>
    <s v="N201"/>
    <s v="82000"/>
    <s v="#"/>
    <s v="USAO0351"/>
    <s v="#"/>
    <s v="95.31.01"/>
    <s v="S17"/>
    <s v="#"/>
    <s v="PSC"/>
    <x v="1"/>
  </r>
  <r>
    <s v="A"/>
    <s v="S209945"/>
    <s v="2018/007"/>
    <s v="Nxxx FY18 Period07"/>
    <n v="0.7"/>
    <n v="0.7"/>
    <s v="USD"/>
    <n v="1"/>
    <d v="2018-04-30T00:00:00"/>
    <n v="22160"/>
    <n v="9841"/>
    <s v="JVU"/>
    <s v="AZE"/>
    <s v="Nxxx FY18 Period07"/>
    <s v="DOL"/>
    <s v="N0501"/>
    <s v="82100"/>
    <s v="#"/>
    <s v="USAO0351"/>
    <s v="#"/>
    <s v="95.31.01"/>
    <s v="S17"/>
    <s v="#"/>
    <s v="PSC"/>
    <x v="1"/>
  </r>
  <r>
    <s v="A"/>
    <s v="S209945"/>
    <s v="2018/007"/>
    <s v="Nxxx FY18 Period07"/>
    <n v="0.33"/>
    <n v="0.33"/>
    <s v="USD"/>
    <n v="1"/>
    <d v="2018-04-30T00:00:00"/>
    <n v="22160"/>
    <n v="9986"/>
    <s v="JVU"/>
    <s v="AZE"/>
    <s v="Nxxx FY18 Period07"/>
    <s v="DOL"/>
    <s v="N0601"/>
    <s v="82100"/>
    <s v="#"/>
    <s v="USAO0351"/>
    <s v="#"/>
    <s v="95.31.01"/>
    <s v="S17"/>
    <s v="#"/>
    <s v="PSC"/>
    <x v="1"/>
  </r>
  <r>
    <s v="A"/>
    <s v="S209945"/>
    <s v="2018/007"/>
    <s v="Nxxx FY18 Period07"/>
    <n v="0.14000000000000001"/>
    <n v="0.14000000000000001"/>
    <s v="USD"/>
    <n v="1"/>
    <d v="2018-04-30T00:00:00"/>
    <n v="22160"/>
    <n v="10127"/>
    <s v="JVU"/>
    <s v="AZE"/>
    <s v="Nxxx FY18 Period07"/>
    <s v="DOL"/>
    <s v="N0101"/>
    <s v="84000"/>
    <s v="#"/>
    <s v="USAO0351"/>
    <s v="#"/>
    <s v="95.31.01"/>
    <s v="S17"/>
    <s v="#"/>
    <s v="PSC"/>
    <x v="1"/>
  </r>
  <r>
    <s v="A"/>
    <s v="S209945"/>
    <s v="2018/007"/>
    <s v="Nxxx FY18 Period07"/>
    <n v="1.38"/>
    <n v="1.38"/>
    <s v="USD"/>
    <n v="1"/>
    <d v="2018-04-30T00:00:00"/>
    <n v="22160"/>
    <n v="10266"/>
    <s v="JVU"/>
    <s v="AZE"/>
    <s v="Nxxx FY18 Period07"/>
    <s v="DOL"/>
    <s v="N0501"/>
    <s v="84000"/>
    <s v="#"/>
    <s v="USAO0351"/>
    <s v="#"/>
    <s v="95.31.01"/>
    <s v="S17"/>
    <s v="#"/>
    <s v="PSC"/>
    <x v="1"/>
  </r>
  <r>
    <s v="A"/>
    <s v="S209945"/>
    <s v="2018/007"/>
    <s v="Nxxx FY18 Period07"/>
    <n v="0.14000000000000001"/>
    <n v="0.14000000000000001"/>
    <s v="USD"/>
    <n v="1"/>
    <d v="2018-04-30T00:00:00"/>
    <n v="22160"/>
    <n v="10409"/>
    <s v="JVU"/>
    <s v="AZE"/>
    <s v="Nxxx FY18 Period07"/>
    <s v="DOL"/>
    <s v="N0601"/>
    <s v="84000"/>
    <s v="#"/>
    <s v="USAO0351"/>
    <s v="#"/>
    <s v="95.31.01"/>
    <s v="S17"/>
    <s v="#"/>
    <s v="PSC"/>
    <x v="1"/>
  </r>
  <r>
    <s v="A"/>
    <s v="S209945"/>
    <s v="2018/007"/>
    <s v="Nxxx FY18 Period07"/>
    <n v="7.0000000000000007E-2"/>
    <n v="7.0000000000000007E-2"/>
    <s v="USD"/>
    <n v="1"/>
    <d v="2018-04-30T00:00:00"/>
    <n v="22160"/>
    <n v="10542"/>
    <s v="JVU"/>
    <s v="AZE"/>
    <s v="Nxxx FY18 Period07"/>
    <s v="DOL"/>
    <s v="N0701"/>
    <s v="84000"/>
    <s v="#"/>
    <s v="USAO0351"/>
    <s v="#"/>
    <s v="95.31.01"/>
    <s v="S17"/>
    <s v="#"/>
    <s v="PSC"/>
    <x v="1"/>
  </r>
  <r>
    <s v="A"/>
    <s v="S209945"/>
    <s v="2018/007"/>
    <s v="Nxxx FY18 Period07"/>
    <n v="16.43"/>
    <n v="16.43"/>
    <s v="USD"/>
    <n v="1"/>
    <d v="2018-04-30T00:00:00"/>
    <n v="22160"/>
    <n v="10680"/>
    <s v="JVU"/>
    <s v="AZE"/>
    <s v="Nxxx FY18 Period07"/>
    <s v="DOL"/>
    <s v="N1001"/>
    <s v="84000"/>
    <s v="#"/>
    <s v="USAO0351"/>
    <s v="#"/>
    <s v="95.31.01"/>
    <s v="S17"/>
    <s v="#"/>
    <s v="SOM"/>
    <x v="1"/>
  </r>
  <r>
    <s v="A"/>
    <s v="S209945"/>
    <s v="2018/007"/>
    <s v="Nxxx FY18 Period07"/>
    <n v="2.2999999999999998"/>
    <n v="2.2999999999999998"/>
    <s v="USD"/>
    <n v="1"/>
    <d v="2018-04-30T00:00:00"/>
    <n v="22160"/>
    <n v="10837"/>
    <s v="JVU"/>
    <s v="AZE"/>
    <s v="Nxxx FY18 Period07"/>
    <s v="DOL"/>
    <s v="N1202"/>
    <s v="84000"/>
    <s v="#"/>
    <s v="USAO0351"/>
    <s v="#"/>
    <s v="95.31.01"/>
    <s v="S17"/>
    <s v="#"/>
    <s v="TSC"/>
    <x v="1"/>
  </r>
  <r>
    <s v="A"/>
    <s v="S209945"/>
    <s v="2018/007"/>
    <s v="Nxxx FY18 Period07"/>
    <n v="7.0000000000000007E-2"/>
    <n v="7.0000000000000007E-2"/>
    <s v="USD"/>
    <n v="1"/>
    <d v="2018-04-30T00:00:00"/>
    <n v="22160"/>
    <n v="10981"/>
    <s v="JVU"/>
    <s v="AZE"/>
    <s v="Nxxx FY18 Period07"/>
    <s v="DOL"/>
    <s v="N1401"/>
    <s v="84000"/>
    <s v="#"/>
    <s v="USAO0351"/>
    <s v="#"/>
    <s v="95.31.01"/>
    <s v="S17"/>
    <s v="#"/>
    <s v="PSC"/>
    <x v="1"/>
  </r>
  <r>
    <s v="A"/>
    <s v="S209945"/>
    <s v="2018/007"/>
    <s v="Nxxx FY18 Period07"/>
    <n v="1.55"/>
    <n v="1.55"/>
    <s v="USD"/>
    <n v="1"/>
    <d v="2018-04-30T00:00:00"/>
    <n v="22160"/>
    <n v="11114"/>
    <s v="JVU"/>
    <s v="AZE"/>
    <s v="Nxxx FY18 Period07"/>
    <s v="DOL"/>
    <s v="N0101"/>
    <s v="85000"/>
    <s v="#"/>
    <s v="USAO0351"/>
    <s v="#"/>
    <s v="95.31.01"/>
    <s v="S17"/>
    <s v="#"/>
    <s v="PSC"/>
    <x v="1"/>
  </r>
  <r>
    <s v="A"/>
    <s v="S209945"/>
    <s v="2018/007"/>
    <s v="Nxxx FY18 Period07"/>
    <n v="1.44"/>
    <n v="1.44"/>
    <s v="USD"/>
    <n v="1"/>
    <d v="2018-04-30T00:00:00"/>
    <n v="22160"/>
    <n v="11261"/>
    <s v="JVU"/>
    <s v="AZE"/>
    <s v="Nxxx FY18 Period07"/>
    <s v="DOL"/>
    <s v="N0401"/>
    <s v="85000"/>
    <s v="#"/>
    <s v="USAO0351"/>
    <s v="#"/>
    <s v="95.31.01"/>
    <s v="S17"/>
    <s v="#"/>
    <s v="PSC"/>
    <x v="1"/>
  </r>
  <r>
    <s v="A"/>
    <s v="S209945"/>
    <s v="2018/007"/>
    <s v="Nxxx FY18 Period07"/>
    <n v="2.48"/>
    <n v="2.48"/>
    <s v="USD"/>
    <n v="1"/>
    <d v="2018-04-30T00:00:00"/>
    <n v="22160"/>
    <n v="11410"/>
    <s v="JVU"/>
    <s v="AZE"/>
    <s v="Nxxx FY18 Period07"/>
    <s v="DOL"/>
    <s v="N0501"/>
    <s v="85000"/>
    <s v="#"/>
    <s v="USAO0351"/>
    <s v="#"/>
    <s v="95.31.01"/>
    <s v="S17"/>
    <s v="#"/>
    <s v="PSC"/>
    <x v="1"/>
  </r>
  <r>
    <s v="A"/>
    <s v="S209945"/>
    <s v="2018/007"/>
    <s v="Nxxx FY18 Period07"/>
    <n v="0.54"/>
    <n v="0.54"/>
    <s v="USD"/>
    <n v="1"/>
    <d v="2018-04-30T00:00:00"/>
    <n v="22160"/>
    <n v="11559"/>
    <s v="JVU"/>
    <s v="AZE"/>
    <s v="Nxxx FY18 Period07"/>
    <s v="DOL"/>
    <s v="N0601"/>
    <s v="85000"/>
    <s v="#"/>
    <s v="USAO0351"/>
    <s v="#"/>
    <s v="95.31.01"/>
    <s v="S17"/>
    <s v="#"/>
    <s v="PSC"/>
    <x v="1"/>
  </r>
  <r>
    <s v="A"/>
    <s v="S209945"/>
    <s v="2018/007"/>
    <s v="Nxxx FY18 Period07"/>
    <n v="1.31"/>
    <n v="1.31"/>
    <s v="USD"/>
    <n v="1"/>
    <d v="2018-04-30T00:00:00"/>
    <n v="22160"/>
    <n v="11705"/>
    <s v="JVU"/>
    <s v="AZE"/>
    <s v="Nxxx FY18 Period07"/>
    <s v="DOL"/>
    <s v="N0701"/>
    <s v="85000"/>
    <s v="#"/>
    <s v="USAO0351"/>
    <s v="#"/>
    <s v="95.31.01"/>
    <s v="S17"/>
    <s v="#"/>
    <s v="PSC"/>
    <x v="1"/>
  </r>
  <r>
    <s v="A"/>
    <s v="S209945"/>
    <s v="2018/007"/>
    <s v="Nxxx FY18 Period07"/>
    <n v="1.34"/>
    <n v="1.34"/>
    <s v="USD"/>
    <n v="1"/>
    <d v="2018-04-30T00:00:00"/>
    <n v="22160"/>
    <n v="11852"/>
    <s v="JVU"/>
    <s v="AZE"/>
    <s v="Nxxx FY18 Period07"/>
    <s v="DOL"/>
    <s v="N0702"/>
    <s v="85000"/>
    <s v="#"/>
    <s v="USAO0351"/>
    <s v="#"/>
    <s v="95.31.01"/>
    <s v="S17"/>
    <s v="#"/>
    <s v="PSC"/>
    <x v="1"/>
  </r>
  <r>
    <s v="A"/>
    <s v="S209945"/>
    <s v="2018/007"/>
    <s v="Nxxx FY18 Period07"/>
    <n v="0.54"/>
    <n v="0.54"/>
    <s v="USD"/>
    <n v="1"/>
    <d v="2018-04-30T00:00:00"/>
    <n v="22160"/>
    <n v="11998"/>
    <s v="JVU"/>
    <s v="AZE"/>
    <s v="Nxxx FY18 Period07"/>
    <s v="DOL"/>
    <s v="N0704"/>
    <s v="85000"/>
    <s v="#"/>
    <s v="USAO0351"/>
    <s v="#"/>
    <s v="95.31.01"/>
    <s v="S17"/>
    <s v="#"/>
    <s v="PSC"/>
    <x v="1"/>
  </r>
  <r>
    <s v="A"/>
    <s v="S209945"/>
    <s v="2018/007"/>
    <s v="Nxxx FY18 Period07"/>
    <n v="1.8"/>
    <n v="1.8"/>
    <s v="USD"/>
    <n v="1"/>
    <d v="2018-04-30T00:00:00"/>
    <n v="22160"/>
    <n v="12145"/>
    <s v="JVU"/>
    <s v="AZE"/>
    <s v="Nxxx FY18 Period07"/>
    <s v="DOL"/>
    <s v="N0801"/>
    <s v="85000"/>
    <s v="#"/>
    <s v="USAO0351"/>
    <s v="#"/>
    <s v="95.31.01"/>
    <s v="S17"/>
    <s v="#"/>
    <s v="PSC"/>
    <x v="1"/>
  </r>
  <r>
    <s v="A"/>
    <s v="S209945"/>
    <s v="2018/007"/>
    <s v="Nxxx FY18 Period07"/>
    <n v="1.2"/>
    <n v="1.2"/>
    <s v="USD"/>
    <n v="1"/>
    <d v="2018-04-30T00:00:00"/>
    <n v="22160"/>
    <n v="12293"/>
    <s v="JVU"/>
    <s v="AZE"/>
    <s v="Nxxx FY18 Period07"/>
    <s v="DOL"/>
    <s v="N0901"/>
    <s v="85000"/>
    <s v="#"/>
    <s v="USAO0351"/>
    <s v="#"/>
    <s v="95.31.01"/>
    <s v="S17"/>
    <s v="#"/>
    <s v="PSC"/>
    <x v="1"/>
  </r>
  <r>
    <s v="A"/>
    <s v="S209945"/>
    <s v="2018/007"/>
    <s v="Nxxx FY18 Period07"/>
    <n v="6.98"/>
    <n v="6.98"/>
    <s v="USD"/>
    <n v="1"/>
    <d v="2018-04-30T00:00:00"/>
    <n v="22160"/>
    <n v="12444"/>
    <s v="JVU"/>
    <s v="AZE"/>
    <s v="Nxxx FY18 Period07"/>
    <s v="DOL"/>
    <s v="N1001"/>
    <s v="85000"/>
    <s v="#"/>
    <s v="USAO0351"/>
    <s v="#"/>
    <s v="95.31.01"/>
    <s v="S17"/>
    <s v="#"/>
    <s v="SOM"/>
    <x v="1"/>
  </r>
  <r>
    <s v="A"/>
    <s v="S209945"/>
    <s v="2018/007"/>
    <s v="Nxxx FY18 Period07"/>
    <n v="0.57999999999999996"/>
    <n v="0.57999999999999996"/>
    <s v="USD"/>
    <n v="1"/>
    <d v="2018-04-30T00:00:00"/>
    <n v="22160"/>
    <n v="12597"/>
    <s v="JVU"/>
    <s v="AZE"/>
    <s v="Nxxx FY18 Period07"/>
    <s v="DOL"/>
    <s v="N1003"/>
    <s v="85000"/>
    <s v="#"/>
    <s v="USAO0351"/>
    <s v="#"/>
    <s v="95.31.01"/>
    <s v="S17"/>
    <s v="#"/>
    <s v="SOM"/>
    <x v="1"/>
  </r>
  <r>
    <s v="A"/>
    <s v="S209945"/>
    <s v="2018/007"/>
    <s v="Nxxx FY18 Period07"/>
    <n v="1.35"/>
    <n v="1.35"/>
    <s v="USD"/>
    <n v="1"/>
    <d v="2018-04-30T00:00:00"/>
    <n v="22160"/>
    <n v="12743"/>
    <s v="JVU"/>
    <s v="AZE"/>
    <s v="Nxxx FY18 Period07"/>
    <s v="DOL"/>
    <s v="N1004"/>
    <s v="85000"/>
    <s v="#"/>
    <s v="USAO0351"/>
    <s v="#"/>
    <s v="95.31.01"/>
    <s v="S17"/>
    <s v="#"/>
    <s v="SOM"/>
    <x v="1"/>
  </r>
  <r>
    <s v="A"/>
    <s v="S209945"/>
    <s v="2018/007"/>
    <s v="Nxxx FY18 Period07"/>
    <n v="1.17"/>
    <n v="1.17"/>
    <s v="USD"/>
    <n v="1"/>
    <d v="2018-04-30T00:00:00"/>
    <n v="22160"/>
    <n v="12890"/>
    <s v="JVU"/>
    <s v="AZE"/>
    <s v="Nxxx FY18 Period07"/>
    <s v="DOL"/>
    <s v="N1101"/>
    <s v="85000"/>
    <s v="#"/>
    <s v="USAO0351"/>
    <s v="#"/>
    <s v="95.31.01"/>
    <s v="S17"/>
    <s v="#"/>
    <s v="TSC"/>
    <x v="1"/>
  </r>
  <r>
    <s v="A"/>
    <s v="S209945"/>
    <s v="2018/007"/>
    <s v="Nxxx FY18 Period07"/>
    <n v="1.22"/>
    <n v="1.22"/>
    <s v="USD"/>
    <n v="1"/>
    <d v="2018-04-30T00:00:00"/>
    <n v="22160"/>
    <n v="13036"/>
    <s v="JVU"/>
    <s v="AZE"/>
    <s v="Nxxx FY18 Period07"/>
    <s v="DOL"/>
    <s v="N1202"/>
    <s v="85000"/>
    <s v="#"/>
    <s v="USAO0351"/>
    <s v="#"/>
    <s v="95.31.01"/>
    <s v="S17"/>
    <s v="#"/>
    <s v="TSC"/>
    <x v="1"/>
  </r>
  <r>
    <s v="A"/>
    <s v="S209945"/>
    <s v="2018/007"/>
    <s v="Nxxx FY18 Period07"/>
    <n v="1.24"/>
    <n v="1.24"/>
    <s v="USD"/>
    <n v="1"/>
    <d v="2018-04-30T00:00:00"/>
    <n v="22160"/>
    <n v="13183"/>
    <s v="JVU"/>
    <s v="AZE"/>
    <s v="Nxxx FY18 Period07"/>
    <s v="DOL"/>
    <s v="N1401"/>
    <s v="85000"/>
    <s v="#"/>
    <s v="USAO0351"/>
    <s v="#"/>
    <s v="95.31.01"/>
    <s v="S17"/>
    <s v="#"/>
    <s v="PSC"/>
    <x v="1"/>
  </r>
  <r>
    <s v="A"/>
    <s v="S209945"/>
    <s v="2018/007"/>
    <s v="Nxxx FY18 Period07"/>
    <n v="0.6"/>
    <n v="0.6"/>
    <s v="USD"/>
    <n v="1"/>
    <d v="2018-04-30T00:00:00"/>
    <n v="22160"/>
    <n v="13329"/>
    <s v="JVU"/>
    <s v="AZE"/>
    <s v="Nxxx FY18 Period07"/>
    <s v="DOL"/>
    <s v="N201"/>
    <s v="85000"/>
    <s v="#"/>
    <s v="USAO0351"/>
    <s v="#"/>
    <s v="95.31.01"/>
    <s v="S17"/>
    <s v="#"/>
    <s v="PSC"/>
    <x v="1"/>
  </r>
  <r>
    <s v="A"/>
    <s v="S209945"/>
    <s v="2018/007"/>
    <s v="Nxxx FY18 Period07"/>
    <n v="-28.6"/>
    <n v="-28.6"/>
    <s v="USD"/>
    <n v="1"/>
    <d v="2018-04-30T00:00:00"/>
    <n v="22160"/>
    <n v="13480"/>
    <s v="JVU"/>
    <s v="AZE"/>
    <s v="Nxxx FY18 Period07"/>
    <s v="DOL"/>
    <s v="N0706"/>
    <s v="85100"/>
    <s v="#"/>
    <s v="USAO0351"/>
    <s v="#"/>
    <s v="95.31.01"/>
    <s v="S17"/>
    <s v="#"/>
    <s v="PSC"/>
    <x v="1"/>
  </r>
  <r>
    <s v="A"/>
    <s v="S209945"/>
    <s v="2018/007"/>
    <s v="Nxxx FY18 Period07"/>
    <n v="0.71"/>
    <n v="0.71"/>
    <s v="USD"/>
    <n v="1"/>
    <d v="2018-04-30T00:00:00"/>
    <n v="22160"/>
    <n v="13634"/>
    <s v="JVU"/>
    <s v="AZE"/>
    <s v="Nxxx FY18 Period07"/>
    <s v="DOL"/>
    <s v="N0101"/>
    <s v="86000"/>
    <s v="#"/>
    <s v="USAO0351"/>
    <s v="#"/>
    <s v="95.31.01"/>
    <s v="S17"/>
    <s v="#"/>
    <s v="PSC"/>
    <x v="1"/>
  </r>
  <r>
    <s v="A"/>
    <s v="S209945"/>
    <s v="2018/007"/>
    <s v="Nxxx FY18 Period07"/>
    <n v="0.19"/>
    <n v="0.19"/>
    <s v="USD"/>
    <n v="1"/>
    <d v="2018-04-30T00:00:00"/>
    <n v="22160"/>
    <n v="13779"/>
    <s v="JVU"/>
    <s v="AZE"/>
    <s v="Nxxx FY18 Period07"/>
    <s v="DOL"/>
    <s v="N0401"/>
    <s v="86000"/>
    <s v="#"/>
    <s v="USAO0351"/>
    <s v="#"/>
    <s v="95.31.01"/>
    <s v="S17"/>
    <s v="#"/>
    <s v="PSC"/>
    <x v="1"/>
  </r>
  <r>
    <s v="A"/>
    <s v="S209945"/>
    <s v="2018/007"/>
    <s v="Nxxx FY18 Period07"/>
    <n v="1.44"/>
    <n v="1.44"/>
    <s v="USD"/>
    <n v="1"/>
    <d v="2018-04-30T00:00:00"/>
    <n v="22160"/>
    <n v="13921"/>
    <s v="JVU"/>
    <s v="AZE"/>
    <s v="Nxxx FY18 Period07"/>
    <s v="DOL"/>
    <s v="N0501"/>
    <s v="86000"/>
    <s v="#"/>
    <s v="USAO0351"/>
    <s v="#"/>
    <s v="95.31.01"/>
    <s v="S17"/>
    <s v="#"/>
    <s v="PSC"/>
    <x v="1"/>
  </r>
  <r>
    <s v="A"/>
    <s v="S209945"/>
    <s v="2018/007"/>
    <s v="Nxxx FY18 Period07"/>
    <n v="0.19"/>
    <n v="0.19"/>
    <s v="USD"/>
    <n v="1"/>
    <d v="2018-04-30T00:00:00"/>
    <n v="22160"/>
    <n v="14067"/>
    <s v="JVU"/>
    <s v="AZE"/>
    <s v="Nxxx FY18 Period07"/>
    <s v="DOL"/>
    <s v="N0601"/>
    <s v="86000"/>
    <s v="#"/>
    <s v="USAO0351"/>
    <s v="#"/>
    <s v="95.31.01"/>
    <s v="S17"/>
    <s v="#"/>
    <s v="PSC"/>
    <x v="1"/>
  </r>
  <r>
    <s v="A"/>
    <s v="S209945"/>
    <s v="2018/007"/>
    <s v="Nxxx FY18 Period07"/>
    <n v="0.19"/>
    <n v="0.19"/>
    <s v="USD"/>
    <n v="1"/>
    <d v="2018-04-30T00:00:00"/>
    <n v="22160"/>
    <n v="14208"/>
    <s v="JVU"/>
    <s v="AZE"/>
    <s v="Nxxx FY18 Period07"/>
    <s v="DOL"/>
    <s v="N0701"/>
    <s v="86000"/>
    <s v="#"/>
    <s v="USAO0351"/>
    <s v="#"/>
    <s v="95.31.01"/>
    <s v="S17"/>
    <s v="#"/>
    <s v="PSC"/>
    <x v="1"/>
  </r>
  <r>
    <s v="A"/>
    <s v="S209945"/>
    <s v="2018/007"/>
    <s v="Nxxx FY18 Period07"/>
    <n v="0.39"/>
    <n v="0.39"/>
    <s v="USD"/>
    <n v="1"/>
    <d v="2018-04-30T00:00:00"/>
    <n v="22160"/>
    <n v="14349"/>
    <s v="JVU"/>
    <s v="AZE"/>
    <s v="Nxxx FY18 Period07"/>
    <s v="DOL"/>
    <s v="N0702"/>
    <s v="86000"/>
    <s v="#"/>
    <s v="USAO0351"/>
    <s v="#"/>
    <s v="95.31.01"/>
    <s v="S17"/>
    <s v="#"/>
    <s v="PSC"/>
    <x v="1"/>
  </r>
  <r>
    <s v="A"/>
    <s v="S209945"/>
    <s v="2018/007"/>
    <s v="Nxxx FY18 Period07"/>
    <n v="0.28999999999999998"/>
    <n v="0.28999999999999998"/>
    <s v="USD"/>
    <n v="1"/>
    <d v="2018-04-30T00:00:00"/>
    <n v="22160"/>
    <n v="14493"/>
    <s v="JVU"/>
    <s v="AZE"/>
    <s v="Nxxx FY18 Period07"/>
    <s v="DOL"/>
    <s v="N0704"/>
    <s v="86000"/>
    <s v="#"/>
    <s v="USAO0351"/>
    <s v="#"/>
    <s v="95.31.01"/>
    <s v="S17"/>
    <s v="#"/>
    <s v="PSC"/>
    <x v="1"/>
  </r>
  <r>
    <s v="A"/>
    <s v="S209945"/>
    <s v="2018/007"/>
    <s v="Nxxx FY18 Period07"/>
    <n v="0.97"/>
    <n v="0.97"/>
    <s v="USD"/>
    <n v="1"/>
    <d v="2018-04-30T00:00:00"/>
    <n v="22160"/>
    <n v="14638"/>
    <s v="JVU"/>
    <s v="AZE"/>
    <s v="Nxxx FY18 Period07"/>
    <s v="DOL"/>
    <s v="N0801"/>
    <s v="86000"/>
    <s v="#"/>
    <s v="USAO0351"/>
    <s v="#"/>
    <s v="95.31.01"/>
    <s v="S17"/>
    <s v="#"/>
    <s v="PSC"/>
    <x v="1"/>
  </r>
  <r>
    <s v="A"/>
    <s v="S209945"/>
    <s v="2018/007"/>
    <s v="Nxxx FY18 Period07"/>
    <n v="0.95"/>
    <n v="0.95"/>
    <s v="USD"/>
    <n v="1"/>
    <d v="2018-04-30T00:00:00"/>
    <n v="22160"/>
    <n v="14784"/>
    <s v="JVU"/>
    <s v="AZE"/>
    <s v="Nxxx FY18 Period07"/>
    <s v="DOL"/>
    <s v="N0901"/>
    <s v="86000"/>
    <s v="#"/>
    <s v="USAO0351"/>
    <s v="#"/>
    <s v="95.31.01"/>
    <s v="S17"/>
    <s v="#"/>
    <s v="PSC"/>
    <x v="1"/>
  </r>
  <r>
    <s v="A"/>
    <s v="S209945"/>
    <s v="2018/007"/>
    <s v="Nxxx FY18 Period07"/>
    <n v="0.32"/>
    <n v="0.32"/>
    <s v="USD"/>
    <n v="1"/>
    <d v="2018-04-30T00:00:00"/>
    <n v="22160"/>
    <n v="14929"/>
    <s v="JVU"/>
    <s v="AZE"/>
    <s v="Nxxx FY18 Period07"/>
    <s v="DOL"/>
    <s v="N1001"/>
    <s v="86000"/>
    <s v="#"/>
    <s v="USAO0351"/>
    <s v="#"/>
    <s v="95.31.01"/>
    <s v="S17"/>
    <s v="#"/>
    <s v="SOM"/>
    <x v="1"/>
  </r>
  <r>
    <s v="A"/>
    <s v="S209945"/>
    <s v="2018/007"/>
    <s v="Nxxx FY18 Period07"/>
    <n v="0.71"/>
    <n v="0.71"/>
    <s v="USD"/>
    <n v="1"/>
    <d v="2018-04-30T00:00:00"/>
    <n v="22160"/>
    <n v="15073"/>
    <s v="JVU"/>
    <s v="AZE"/>
    <s v="Nxxx FY18 Period07"/>
    <s v="DOL"/>
    <s v="N1003"/>
    <s v="86000"/>
    <s v="#"/>
    <s v="USAO0351"/>
    <s v="#"/>
    <s v="95.31.01"/>
    <s v="S17"/>
    <s v="#"/>
    <s v="SOM"/>
    <x v="1"/>
  </r>
  <r>
    <s v="A"/>
    <s v="S209945"/>
    <s v="2018/007"/>
    <s v="Nxxx FY18 Period07"/>
    <n v="0.19"/>
    <n v="0.19"/>
    <s v="USD"/>
    <n v="1"/>
    <d v="2018-04-30T00:00:00"/>
    <n v="22160"/>
    <n v="15218"/>
    <s v="JVU"/>
    <s v="AZE"/>
    <s v="Nxxx FY18 Period07"/>
    <s v="DOL"/>
    <s v="N1202"/>
    <s v="86000"/>
    <s v="#"/>
    <s v="USAO0351"/>
    <s v="#"/>
    <s v="95.31.01"/>
    <s v="S17"/>
    <s v="#"/>
    <s v="TSC"/>
    <x v="1"/>
  </r>
  <r>
    <s v="A"/>
    <s v="S209945"/>
    <s v="2018/007"/>
    <s v="Nxxx FY18 Period07"/>
    <n v="0.1"/>
    <n v="0.1"/>
    <s v="USD"/>
    <n v="1"/>
    <d v="2018-04-30T00:00:00"/>
    <n v="22160"/>
    <n v="15355"/>
    <s v="JVU"/>
    <s v="AZE"/>
    <s v="Nxxx FY18 Period07"/>
    <s v="DOL"/>
    <s v="N1401"/>
    <s v="86000"/>
    <s v="#"/>
    <s v="USAO0351"/>
    <s v="#"/>
    <s v="95.31.01"/>
    <s v="S17"/>
    <s v="#"/>
    <s v="PSC"/>
    <x v="1"/>
  </r>
  <r>
    <s v="A"/>
    <s v="S209945"/>
    <s v="2018/007"/>
    <s v="Nxxx FY18 Period07"/>
    <n v="0.4"/>
    <n v="0.4"/>
    <s v="USD"/>
    <n v="1"/>
    <d v="2018-04-30T00:00:00"/>
    <n v="22160"/>
    <n v="15491"/>
    <s v="JVU"/>
    <s v="AZE"/>
    <s v="Nxxx FY18 Period07"/>
    <s v="DOL"/>
    <s v="N201"/>
    <s v="86000"/>
    <s v="#"/>
    <s v="USAO0351"/>
    <s v="#"/>
    <s v="95.31.01"/>
    <s v="S17"/>
    <s v="#"/>
    <s v="PSC"/>
    <x v="1"/>
  </r>
  <r>
    <s v="A"/>
    <s v="S209945"/>
    <s v="2018/007"/>
    <s v="Nxxx FY18 Period07"/>
    <n v="8.02"/>
    <n v="8.02"/>
    <s v="USD"/>
    <n v="1"/>
    <d v="2018-04-30T00:00:00"/>
    <n v="22160"/>
    <n v="15641"/>
    <s v="JVU"/>
    <s v="AZE"/>
    <s v="Nxxx FY18 Period07"/>
    <s v="DOL"/>
    <s v="N0401"/>
    <s v="86400"/>
    <s v="#"/>
    <s v="USAO0351"/>
    <s v="#"/>
    <s v="95.31.01"/>
    <s v="S17"/>
    <s v="#"/>
    <s v="PSC"/>
    <x v="1"/>
  </r>
  <r>
    <s v="A"/>
    <s v="S209945"/>
    <s v="2018/007"/>
    <s v="Nxxx FY18 Period07"/>
    <n v="8.02"/>
    <n v="8.02"/>
    <s v="USD"/>
    <n v="1"/>
    <d v="2018-04-30T00:00:00"/>
    <n v="22160"/>
    <n v="15800"/>
    <s v="JVU"/>
    <s v="AZE"/>
    <s v="Nxxx FY18 Period07"/>
    <s v="DOL"/>
    <s v="N0501"/>
    <s v="86400"/>
    <s v="#"/>
    <s v="USAO0351"/>
    <s v="#"/>
    <s v="95.31.01"/>
    <s v="S17"/>
    <s v="#"/>
    <s v="PSC"/>
    <x v="1"/>
  </r>
  <r>
    <s v="A"/>
    <s v="S209945"/>
    <s v="2018/007"/>
    <s v="Nxxx FY18 Period07"/>
    <n v="0.12"/>
    <n v="0.12"/>
    <s v="USD"/>
    <n v="1"/>
    <d v="2018-04-30T00:00:00"/>
    <n v="22160"/>
    <n v="15950"/>
    <s v="JVU"/>
    <s v="AZE"/>
    <s v="Nxxx FY18 Period07"/>
    <s v="DOL"/>
    <s v="N1001"/>
    <s v="86400"/>
    <s v="#"/>
    <s v="USAO0351"/>
    <s v="#"/>
    <s v="95.31.01"/>
    <s v="S17"/>
    <s v="#"/>
    <s v="SOM"/>
    <x v="1"/>
  </r>
  <r>
    <s v="A"/>
    <s v="S209945"/>
    <s v="2018/007"/>
    <s v="Nxxx FY18 Period07"/>
    <n v="0.12"/>
    <n v="0.12"/>
    <s v="USD"/>
    <n v="1"/>
    <d v="2018-04-30T00:00:00"/>
    <n v="22160"/>
    <n v="16082"/>
    <s v="JVU"/>
    <s v="AZE"/>
    <s v="Nxxx FY18 Period07"/>
    <s v="DOL"/>
    <s v="N1101"/>
    <s v="86400"/>
    <s v="#"/>
    <s v="USAO0351"/>
    <s v="#"/>
    <s v="95.31.01"/>
    <s v="S17"/>
    <s v="#"/>
    <s v="TSC"/>
    <x v="1"/>
  </r>
  <r>
    <s v="A"/>
    <s v="S209945"/>
    <s v="2018/007"/>
    <s v="Nxxx FY18 Period07"/>
    <n v="0.14000000000000001"/>
    <n v="0.14000000000000001"/>
    <s v="USD"/>
    <n v="1"/>
    <d v="2018-04-30T00:00:00"/>
    <n v="22160"/>
    <n v="16215"/>
    <s v="JVU"/>
    <s v="AZE"/>
    <s v="Nxxx FY18 Period07"/>
    <s v="DOL"/>
    <s v="N201"/>
    <s v="86400"/>
    <s v="#"/>
    <s v="USAO0351"/>
    <s v="#"/>
    <s v="95.31.01"/>
    <s v="S17"/>
    <s v="#"/>
    <s v="PSC"/>
    <x v="1"/>
  </r>
  <r>
    <s v="A"/>
    <s v="S209945"/>
    <s v="2018/007"/>
    <s v="Nxxx FY18 Period07"/>
    <n v="2.29"/>
    <n v="2.29"/>
    <s v="USD"/>
    <n v="1"/>
    <d v="2018-04-30T00:00:00"/>
    <n v="22160"/>
    <n v="16356"/>
    <s v="JVU"/>
    <s v="AZE"/>
    <s v="Nxxx FY18 Period07"/>
    <s v="DOL"/>
    <s v="N0702"/>
    <s v="87000"/>
    <s v="#"/>
    <s v="USAO0351"/>
    <s v="#"/>
    <s v="95.31.01"/>
    <s v="S17"/>
    <s v="#"/>
    <s v="PSC"/>
    <x v="1"/>
  </r>
  <r>
    <s v="A"/>
    <s v="S209945"/>
    <s v="2018/007"/>
    <s v="Nxxx FY18 Period07"/>
    <n v="0.31"/>
    <n v="0.31"/>
    <s v="USD"/>
    <n v="1"/>
    <d v="2018-04-30T00:00:00"/>
    <n v="22160"/>
    <n v="16505"/>
    <s v="JVU"/>
    <s v="AZE"/>
    <s v="Nxxx FY18 Period07"/>
    <s v="DOL"/>
    <s v="N1001"/>
    <s v="87000"/>
    <s v="#"/>
    <s v="USAO0351"/>
    <s v="#"/>
    <s v="95.31.01"/>
    <s v="S17"/>
    <s v="#"/>
    <s v="SOM"/>
    <x v="1"/>
  </r>
  <r>
    <s v="A"/>
    <s v="S209945"/>
    <s v="2018/007"/>
    <s v="Nxxx FY18 Period07"/>
    <n v="-263.70999999999998"/>
    <n v="-263.70999999999998"/>
    <s v="USD"/>
    <n v="1"/>
    <d v="2018-04-30T00:00:00"/>
    <n v="22160"/>
    <n v="16655"/>
    <s v="JVU"/>
    <s v="AZE"/>
    <s v="Nxxx FY18 Period07"/>
    <s v="DOL"/>
    <s v="N1501"/>
    <s v="87000"/>
    <s v="#"/>
    <s v="USAO0351"/>
    <s v="#"/>
    <s v="95.31.01"/>
    <s v="S17"/>
    <s v="#"/>
    <s v="PSC"/>
    <x v="1"/>
  </r>
  <r>
    <s v="A"/>
    <s v="S209945"/>
    <s v="2018/007"/>
    <s v="Nxxx FY18 Period07"/>
    <n v="6.01"/>
    <n v="6.01"/>
    <s v="USD"/>
    <n v="1"/>
    <d v="2018-04-30T00:00:00"/>
    <n v="22160"/>
    <n v="16815"/>
    <s v="JVU"/>
    <s v="AZE"/>
    <s v="Nxxx FY18 Period07"/>
    <s v="DOL"/>
    <s v="N0901"/>
    <s v="87500"/>
    <s v="#"/>
    <s v="USAO0351"/>
    <s v="#"/>
    <s v="95.31.01"/>
    <s v="S17"/>
    <s v="#"/>
    <s v="PSC"/>
    <x v="1"/>
  </r>
  <r>
    <s v="A"/>
    <s v="S209945"/>
    <s v="2018/007"/>
    <s v="Per Diem In NRB - Charles"/>
    <n v="-360"/>
    <n v="-360"/>
    <s v="USD"/>
    <n v="1"/>
    <d v="2018-05-08T00:00:00"/>
    <n v="22148"/>
    <n v="4"/>
    <s v="JVU"/>
    <s v="PGK"/>
    <s v="NRBJ07064U"/>
    <s v="DOL"/>
    <s v="#"/>
    <s v="82005"/>
    <s v="M9209"/>
    <s v="USAO0351"/>
    <s v="#"/>
    <s v="01.01.01"/>
    <s v="S09"/>
    <s v="#"/>
    <s v="DPC"/>
    <x v="0"/>
  </r>
  <r>
    <s v="A"/>
    <s v="S209945"/>
    <s v="2018/007"/>
    <s v="Revaluation"/>
    <n v="0"/>
    <n v="0"/>
    <s v="USD"/>
    <n v="0"/>
    <d v="2018-05-08T00:00:00"/>
    <n v="22156"/>
    <n v="631"/>
    <s v="SYSTM"/>
    <s v="REVAL"/>
    <s v="System - Revaluation"/>
    <s v="DOL"/>
    <s v="#"/>
    <s v="80112"/>
    <s v="M22391"/>
    <s v="USAO0351"/>
    <s v="#"/>
    <s v="01.01.01"/>
    <s v="S09"/>
    <s v="#"/>
    <s v="DPC"/>
    <x v="0"/>
  </r>
  <r>
    <s v="A"/>
    <s v="S209945"/>
    <s v="2018/007"/>
    <s v="Revaluation"/>
    <n v="0"/>
    <n v="0"/>
    <s v="USD"/>
    <n v="0"/>
    <d v="2018-05-08T00:00:00"/>
    <n v="22156"/>
    <n v="632"/>
    <s v="SYSTM"/>
    <s v="REVAL"/>
    <s v="System - Revaluation"/>
    <s v="DOL"/>
    <s v="#"/>
    <s v="80112"/>
    <s v="M9209"/>
    <s v="USAO0351"/>
    <s v="#"/>
    <s v="01.01.01"/>
    <s v="S09"/>
    <s v="#"/>
    <s v="DPC"/>
    <x v="0"/>
  </r>
  <r>
    <s v="A"/>
    <s v="S209945"/>
    <s v="2018/008"/>
    <s v="Commsion on May'18 DOL Cash Transfer"/>
    <n v="776.16"/>
    <n v="776.16"/>
    <s v="USD"/>
    <n v="1"/>
    <d v="2018-03-05T00:00:00"/>
    <n v="22363"/>
    <n v="11"/>
    <s v="CVU"/>
    <s v="JOS"/>
    <s v="NRBC08001A"/>
    <s v="DOL"/>
    <s v="#"/>
    <s v="87002"/>
    <s v="#"/>
    <s v="USAO0351"/>
    <s v="#"/>
    <s v="08.70.02"/>
    <s v="S09"/>
    <s v="#"/>
    <s v="DPC"/>
    <x v="2"/>
  </r>
  <r>
    <s v="A"/>
    <s v="S209945"/>
    <s v="2018/008"/>
    <s v="RnR allowance for Chrales"/>
    <n v="960"/>
    <n v="960"/>
    <s v="USD"/>
    <n v="1"/>
    <d v="2018-05-09T00:00:00"/>
    <n v="22441"/>
    <n v="1"/>
    <s v="CVU"/>
    <s v="JOS"/>
    <s v="BAYC08001U"/>
    <s v="DOL"/>
    <s v="#"/>
    <s v="80199"/>
    <s v="#"/>
    <s v="USAO0351"/>
    <s v="#"/>
    <s v="01.01.01"/>
    <s v="S09"/>
    <s v="#"/>
    <s v="DPC"/>
    <x v="0"/>
  </r>
  <r>
    <s v="A"/>
    <s v="S209945"/>
    <s v="2018/008"/>
    <s v="Bank charges"/>
    <n v="7.68"/>
    <n v="7.68"/>
    <s v="USD"/>
    <n v="1"/>
    <d v="2018-05-09T00:00:00"/>
    <n v="22441"/>
    <n v="2"/>
    <s v="CVU"/>
    <s v="JOS"/>
    <s v="BAYC08001U"/>
    <s v="DOL"/>
    <s v="#"/>
    <s v="87002"/>
    <s v="#"/>
    <s v="USAO0351"/>
    <s v="#"/>
    <s v="01.01.01"/>
    <s v="S09"/>
    <s v="#"/>
    <s v="DPC"/>
    <x v="2"/>
  </r>
  <r>
    <s v="A"/>
    <s v="S209945"/>
    <s v="2018/008"/>
    <s v="M.subow.Airtime fr May18"/>
    <n v="60"/>
    <n v="60"/>
    <s v="USD"/>
    <n v="1"/>
    <d v="2018-05-09T00:00:00"/>
    <n v="22441"/>
    <n v="60"/>
    <s v="CVU"/>
    <s v="JOS"/>
    <s v="BAYC08011U"/>
    <s v="DOL"/>
    <s v="#"/>
    <s v="85001"/>
    <s v="#"/>
    <s v="USAO0351"/>
    <s v="#"/>
    <s v="02.02.12"/>
    <s v="S09"/>
    <s v="#"/>
    <s v="DPC"/>
    <x v="2"/>
  </r>
  <r>
    <s v="A"/>
    <s v="S209945"/>
    <s v="2018/008"/>
    <s v="Charles O.Airtime fr may1"/>
    <n v="150"/>
    <n v="150"/>
    <s v="USD"/>
    <n v="1"/>
    <d v="2018-05-09T00:00:00"/>
    <n v="22441"/>
    <n v="71"/>
    <s v="CVU"/>
    <s v="JOS"/>
    <s v="BAYC08011U"/>
    <s v="DOL"/>
    <s v="#"/>
    <s v="85001"/>
    <s v="#"/>
    <s v="USAO0351"/>
    <s v="#"/>
    <s v="01.01.01"/>
    <s v="S09"/>
    <s v="#"/>
    <s v="DPC"/>
    <x v="2"/>
  </r>
  <r>
    <s v="A"/>
    <s v="S209945"/>
    <s v="2018/008"/>
    <s v="Eddie Pau.Airtime fr May1"/>
    <n v="150"/>
    <n v="150"/>
    <s v="USD"/>
    <n v="1"/>
    <d v="2018-05-09T00:00:00"/>
    <n v="22441"/>
    <n v="77"/>
    <s v="CVU"/>
    <s v="JOS"/>
    <s v="BAYC08011U"/>
    <s v="DOL"/>
    <s v="#"/>
    <s v="85001"/>
    <s v="#"/>
    <s v="USAO0351"/>
    <s v="#"/>
    <s v="01.01.01"/>
    <s v="S09"/>
    <s v="#"/>
    <s v="DPC"/>
    <x v="2"/>
  </r>
  <r>
    <s v="A"/>
    <s v="S209945"/>
    <s v="2018/008"/>
    <s v="Team Hse Supplies-April'1"/>
    <n v="673.6"/>
    <n v="673.6"/>
    <s v="USD"/>
    <n v="1"/>
    <d v="2018-05-13T00:00:00"/>
    <n v="22445"/>
    <n v="40"/>
    <s v="CVU"/>
    <s v="JOS"/>
    <s v="DOLC08013U"/>
    <s v="DOL"/>
    <s v="#"/>
    <s v="84099"/>
    <s v="#"/>
    <s v="USAO0351"/>
    <s v="#"/>
    <s v="01.01.01"/>
    <s v="S09"/>
    <s v="#"/>
    <s v="DPC"/>
    <x v="2"/>
  </r>
  <r>
    <s v="A"/>
    <s v="S209945"/>
    <s v="2018/008"/>
    <s v="CBAHWs Trainin' Allwnce"/>
    <n v="3000"/>
    <n v="3000"/>
    <s v="USD"/>
    <n v="1"/>
    <d v="2018-05-13T00:00:00"/>
    <n v="22445"/>
    <n v="75"/>
    <s v="CVU"/>
    <s v="JOS"/>
    <s v="DOLC08023U"/>
    <s v="DOL"/>
    <s v="#"/>
    <s v="81507"/>
    <s v="#"/>
    <s v="USAO0351"/>
    <s v="#"/>
    <s v="01.01.02"/>
    <s v="S09"/>
    <s v="#"/>
    <s v="DPC"/>
    <x v="3"/>
  </r>
  <r>
    <s v="A"/>
    <s v="S209945"/>
    <s v="2018/008"/>
    <s v="Bank Charge"/>
    <n v="9"/>
    <n v="9"/>
    <s v="USD"/>
    <n v="1"/>
    <d v="2018-05-13T00:00:00"/>
    <n v="22445"/>
    <n v="76"/>
    <s v="CVU"/>
    <s v="JOS"/>
    <s v="DOLC08023U"/>
    <s v="DOL"/>
    <s v="#"/>
    <s v="87002"/>
    <s v="#"/>
    <s v="USAO0351"/>
    <s v="#"/>
    <s v="01.01.01"/>
    <s v="S09"/>
    <s v="#"/>
    <s v="DPC"/>
    <x v="2"/>
  </r>
  <r>
    <s v="A"/>
    <s v="S209945"/>
    <s v="2018/008"/>
    <s v="Trainin' Allwnce-CBAHWs"/>
    <n v="1200"/>
    <n v="1200"/>
    <s v="USD"/>
    <n v="1"/>
    <d v="2018-05-13T00:00:00"/>
    <n v="22445"/>
    <n v="78"/>
    <s v="CVU"/>
    <s v="JOS"/>
    <s v="DOLC08024U"/>
    <s v="DOL"/>
    <s v="#"/>
    <s v="81507"/>
    <s v="#"/>
    <s v="USAO0351"/>
    <s v="#"/>
    <s v="01.01.02"/>
    <s v="S09"/>
    <s v="#"/>
    <s v="DPC"/>
    <x v="3"/>
  </r>
  <r>
    <s v="A"/>
    <s v="S209945"/>
    <s v="2018/008"/>
    <s v="Banj Charge"/>
    <n v="3.6"/>
    <n v="3.6"/>
    <s v="USD"/>
    <n v="1"/>
    <d v="2018-05-13T00:00:00"/>
    <n v="22445"/>
    <n v="79"/>
    <s v="CVU"/>
    <s v="JOS"/>
    <s v="DOLC08024U"/>
    <s v="DOL"/>
    <s v="#"/>
    <s v="87002"/>
    <s v="#"/>
    <s v="USAO0351"/>
    <s v="#"/>
    <s v="01.01.01"/>
    <s v="S09"/>
    <s v="#"/>
    <s v="DPC"/>
    <x v="2"/>
  </r>
  <r>
    <s v="A"/>
    <s v="S209945"/>
    <s v="2018/008"/>
    <s v="Refresh G/cataloq W/shop"/>
    <n v="250"/>
    <n v="250"/>
    <s v="USD"/>
    <n v="1"/>
    <d v="2018-05-15T00:00:00"/>
    <n v="22445"/>
    <n v="145"/>
    <s v="CVU"/>
    <s v="JOS"/>
    <s v="DOLC08044U"/>
    <s v="DOL"/>
    <s v="#"/>
    <s v="81507"/>
    <s v="#"/>
    <s v="USAO0351"/>
    <s v="#"/>
    <s v="03.03.02"/>
    <s v="S09"/>
    <s v="#"/>
    <s v="DPC"/>
    <x v="4"/>
  </r>
  <r>
    <s v="A"/>
    <s v="S209945"/>
    <s v="2018/008"/>
    <s v="Bank Charge"/>
    <n v="0.75"/>
    <n v="0.75"/>
    <s v="USD"/>
    <n v="1"/>
    <d v="2018-05-15T00:00:00"/>
    <n v="22445"/>
    <n v="146"/>
    <s v="CVU"/>
    <s v="JOS"/>
    <s v="DOLC08044U"/>
    <s v="DOL"/>
    <s v="#"/>
    <s v="87002"/>
    <s v="#"/>
    <s v="USAO0351"/>
    <s v="#"/>
    <s v="01.01.01"/>
    <s v="S09"/>
    <s v="#"/>
    <s v="DPC"/>
    <x v="4"/>
  </r>
  <r>
    <s v="A"/>
    <s v="S209945"/>
    <s v="2018/008"/>
    <s v="Hall rent CBAHWS trning d"/>
    <n v="700"/>
    <n v="700"/>
    <s v="USD"/>
    <n v="1"/>
    <d v="2018-05-20T00:00:00"/>
    <n v="22445"/>
    <n v="242"/>
    <s v="CVU"/>
    <s v="JOS"/>
    <s v="DOLC08084U"/>
    <s v="DOL"/>
    <s v="#"/>
    <s v="81507"/>
    <s v="#"/>
    <s v="USAO0351"/>
    <s v="#"/>
    <s v="01.01.02"/>
    <s v="S09"/>
    <s v="#"/>
    <s v="DPC"/>
    <x v="3"/>
  </r>
  <r>
    <s v="A"/>
    <s v="S209945"/>
    <s v="2018/008"/>
    <s v="Bank charge"/>
    <n v="2.1"/>
    <n v="2.1"/>
    <s v="USD"/>
    <n v="1"/>
    <d v="2018-05-20T00:00:00"/>
    <n v="22445"/>
    <n v="243"/>
    <s v="CVU"/>
    <s v="JOS"/>
    <s v="DOLC08084U"/>
    <s v="DOL"/>
    <s v="#"/>
    <s v="87002"/>
    <s v="#"/>
    <s v="USAO0351"/>
    <s v="#"/>
    <s v="01.01.01"/>
    <s v="S09"/>
    <s v="#"/>
    <s v="DPC"/>
    <x v="2"/>
  </r>
  <r>
    <s v="A"/>
    <s v="S209945"/>
    <s v="2018/008"/>
    <s v="Hall rent CBAHWS trning d"/>
    <n v="700"/>
    <n v="700"/>
    <s v="USD"/>
    <n v="1"/>
    <d v="2018-05-20T00:00:00"/>
    <n v="22446"/>
    <n v="46"/>
    <s v="CVU"/>
    <s v="JOS"/>
    <s v="DOLC08074U"/>
    <s v="DOL"/>
    <s v="#"/>
    <s v="81507"/>
    <s v="#"/>
    <s v="USAO0351"/>
    <s v="#"/>
    <s v="01.01.02"/>
    <s v="S09"/>
    <s v="#"/>
    <s v="DPC"/>
    <x v="3"/>
  </r>
  <r>
    <s v="A"/>
    <s v="S209945"/>
    <s v="2018/008"/>
    <s v="Bank charge"/>
    <n v="2.1"/>
    <n v="2.1"/>
    <s v="USD"/>
    <n v="1"/>
    <d v="2018-05-20T00:00:00"/>
    <n v="22446"/>
    <n v="47"/>
    <s v="CVU"/>
    <s v="JOS"/>
    <s v="DOLC08074U"/>
    <s v="DOL"/>
    <s v="#"/>
    <s v="87002"/>
    <s v="#"/>
    <s v="USAO0351"/>
    <s v="#"/>
    <s v="01.01.01"/>
    <s v="S09"/>
    <s v="#"/>
    <s v="DPC"/>
    <x v="2"/>
  </r>
  <r>
    <s v="A"/>
    <s v="S209945"/>
    <s v="2018/008"/>
    <s v="Gvt Partcipants in CBAHWS"/>
    <n v="560"/>
    <n v="560"/>
    <s v="USD"/>
    <n v="1"/>
    <d v="2018-05-22T00:00:00"/>
    <n v="22445"/>
    <n v="256"/>
    <s v="CVU"/>
    <s v="JOS"/>
    <s v="DOLC08089U"/>
    <s v="DOL"/>
    <s v="#"/>
    <s v="81507"/>
    <s v="#"/>
    <s v="USAO0351"/>
    <s v="#"/>
    <s v="01.01.02"/>
    <s v="S09"/>
    <s v="#"/>
    <s v="DPC"/>
    <x v="0"/>
  </r>
  <r>
    <s v="A"/>
    <s v="S209945"/>
    <s v="2018/008"/>
    <s v="Bank charge"/>
    <n v="1.68"/>
    <n v="1.68"/>
    <s v="USD"/>
    <n v="1"/>
    <d v="2018-05-22T00:00:00"/>
    <n v="22445"/>
    <n v="257"/>
    <s v="CVU"/>
    <s v="JOS"/>
    <s v="DOLC08089U"/>
    <s v="DOL"/>
    <s v="#"/>
    <s v="87002"/>
    <s v="#"/>
    <s v="USAO0351"/>
    <s v="#"/>
    <s v="01.01.01"/>
    <s v="S09"/>
    <s v="#"/>
    <s v="DPC"/>
    <x v="2"/>
  </r>
  <r>
    <s v="A"/>
    <s v="S209945"/>
    <s v="2018/008"/>
    <s v="Vetenery drugs for Giftca"/>
    <n v="9008"/>
    <n v="9008"/>
    <s v="USD"/>
    <n v="1"/>
    <d v="2018-05-22T00:00:00"/>
    <n v="22445"/>
    <n v="284"/>
    <s v="CVU"/>
    <s v="JOS"/>
    <s v="DOLC08098U"/>
    <s v="DOL"/>
    <s v="#"/>
    <s v="81501"/>
    <s v="#"/>
    <s v="USAO0351"/>
    <s v="#"/>
    <s v="01.01.02"/>
    <s v="S09"/>
    <s v="#"/>
    <s v="DPC"/>
    <x v="5"/>
  </r>
  <r>
    <s v="A"/>
    <s v="S209945"/>
    <s v="2018/008"/>
    <s v="Bank charge"/>
    <n v="27.02"/>
    <n v="27.02"/>
    <s v="USD"/>
    <n v="1"/>
    <d v="2018-05-22T00:00:00"/>
    <n v="22445"/>
    <n v="285"/>
    <s v="CVU"/>
    <s v="JOS"/>
    <s v="DOLC08098U"/>
    <s v="DOL"/>
    <s v="#"/>
    <s v="87002"/>
    <s v="#"/>
    <s v="USAO0351"/>
    <s v="#"/>
    <s v="01.01.01"/>
    <s v="S09"/>
    <s v="#"/>
    <s v="DPC"/>
    <x v="2"/>
  </r>
  <r>
    <s v="A"/>
    <s v="S209945"/>
    <s v="2018/008"/>
    <s v="Suplly of goats fr ramada"/>
    <n v="21887"/>
    <n v="21887"/>
    <s v="USD"/>
    <n v="1"/>
    <d v="2018-05-22T00:00:00"/>
    <n v="22445"/>
    <n v="288"/>
    <s v="CVU"/>
    <s v="JOS"/>
    <s v="DOLC08099U"/>
    <s v="DOL"/>
    <s v="#"/>
    <s v="81501"/>
    <s v="#"/>
    <s v="USAO0351"/>
    <s v="#"/>
    <s v="01.01.02"/>
    <s v="S09"/>
    <s v="#"/>
    <s v="DPC"/>
    <x v="6"/>
  </r>
  <r>
    <s v="A"/>
    <s v="S209945"/>
    <s v="2018/008"/>
    <s v="Bank charge"/>
    <n v="65.66"/>
    <n v="65.66"/>
    <s v="USD"/>
    <n v="1"/>
    <d v="2018-05-22T00:00:00"/>
    <n v="22445"/>
    <n v="289"/>
    <s v="CVU"/>
    <s v="JOS"/>
    <s v="DOLC08099U"/>
    <s v="DOL"/>
    <s v="#"/>
    <s v="87002"/>
    <s v="#"/>
    <s v="USAO0351"/>
    <s v="#"/>
    <s v="01.01.01"/>
    <s v="S09"/>
    <s v="#"/>
    <s v="DPC"/>
    <x v="2"/>
  </r>
  <r>
    <s v="A"/>
    <s v="S209945"/>
    <s v="2018/008"/>
    <s v="Gvt Partcipants in CBAHWS"/>
    <n v="560"/>
    <n v="560"/>
    <s v="USD"/>
    <n v="1"/>
    <d v="2018-05-22T00:00:00"/>
    <n v="22446"/>
    <n v="60"/>
    <s v="CVU"/>
    <s v="JOS"/>
    <s v="DOLC08079U"/>
    <s v="DOL"/>
    <s v="#"/>
    <s v="81507"/>
    <s v="#"/>
    <s v="USAO0351"/>
    <s v="#"/>
    <s v="01.01.02"/>
    <s v="S09"/>
    <s v="#"/>
    <s v="DPC"/>
    <x v="4"/>
  </r>
  <r>
    <s v="A"/>
    <s v="S209945"/>
    <s v="2018/008"/>
    <s v="Bank charge"/>
    <n v="1.68"/>
    <n v="1.68"/>
    <s v="USD"/>
    <n v="1"/>
    <d v="2018-05-22T00:00:00"/>
    <n v="22446"/>
    <n v="61"/>
    <s v="CVU"/>
    <s v="JOS"/>
    <s v="DOLC08079U"/>
    <s v="DOL"/>
    <s v="#"/>
    <s v="87002"/>
    <s v="#"/>
    <s v="USAO0351"/>
    <s v="#"/>
    <s v="01.01.01"/>
    <s v="S09"/>
    <s v="#"/>
    <s v="DPC"/>
    <x v="2"/>
  </r>
  <r>
    <s v="A"/>
    <s v="S209945"/>
    <s v="2018/008"/>
    <s v="Vetenery drugs for Giftca"/>
    <n v="9008"/>
    <n v="9008"/>
    <s v="USD"/>
    <n v="1"/>
    <d v="2018-05-22T00:00:00"/>
    <n v="22446"/>
    <n v="88"/>
    <s v="CVU"/>
    <s v="JOS"/>
    <s v="DOLC08089U"/>
    <s v="DOL"/>
    <s v="#"/>
    <s v="81501"/>
    <s v="#"/>
    <s v="USAO0351"/>
    <s v="#"/>
    <s v="01.01.02"/>
    <s v="S09"/>
    <s v="#"/>
    <s v="DPC"/>
    <x v="3"/>
  </r>
  <r>
    <s v="A"/>
    <s v="S209945"/>
    <s v="2018/008"/>
    <s v="Bank charge"/>
    <n v="27.02"/>
    <n v="27.02"/>
    <s v="USD"/>
    <n v="1"/>
    <d v="2018-05-22T00:00:00"/>
    <n v="22446"/>
    <n v="89"/>
    <s v="CVU"/>
    <s v="JOS"/>
    <s v="DOLC08089U"/>
    <s v="DOL"/>
    <s v="#"/>
    <s v="87002"/>
    <s v="#"/>
    <s v="USAO0351"/>
    <s v="#"/>
    <s v="01.01.01"/>
    <s v="S09"/>
    <s v="#"/>
    <s v="DPC"/>
    <x v="2"/>
  </r>
  <r>
    <s v="A"/>
    <s v="S209945"/>
    <s v="2018/008"/>
    <s v="Suplly of goats"/>
    <n v="21887"/>
    <n v="21887"/>
    <s v="USD"/>
    <n v="1"/>
    <d v="2018-05-22T00:00:00"/>
    <n v="22446"/>
    <n v="92"/>
    <s v="CVU"/>
    <s v="JOS"/>
    <s v="DOLC08090U"/>
    <s v="DOL"/>
    <s v="#"/>
    <s v="81501"/>
    <s v="#"/>
    <s v="USAO0351"/>
    <s v="#"/>
    <s v="01.01.02"/>
    <s v="S09"/>
    <s v="#"/>
    <s v="DPC"/>
    <x v="6"/>
  </r>
  <r>
    <s v="A"/>
    <s v="S209945"/>
    <s v="2018/008"/>
    <s v="Bank charge"/>
    <n v="65.66"/>
    <n v="65.66"/>
    <s v="USD"/>
    <n v="1"/>
    <d v="2018-05-22T00:00:00"/>
    <n v="22446"/>
    <n v="93"/>
    <s v="CVU"/>
    <s v="JOS"/>
    <s v="DOLC08090U"/>
    <s v="DOL"/>
    <s v="#"/>
    <s v="87002"/>
    <s v="#"/>
    <s v="USAO0351"/>
    <s v="#"/>
    <s v="01.01.01"/>
    <s v="S09"/>
    <s v="#"/>
    <s v="DPC"/>
    <x v="2"/>
  </r>
  <r>
    <s v="A"/>
    <s v="S209945"/>
    <s v="2018/008"/>
    <s v="Supply of Goats-3 village"/>
    <n v="21938"/>
    <n v="21938"/>
    <s v="USD"/>
    <n v="1"/>
    <d v="2018-05-25T00:00:00"/>
    <n v="22480"/>
    <n v="1"/>
    <s v="CVU"/>
    <s v="JOS"/>
    <s v="DOLC08102U"/>
    <s v="DOL"/>
    <s v="#"/>
    <s v="81501"/>
    <s v="#"/>
    <s v="USAO0351"/>
    <s v="#"/>
    <s v="01.01.01"/>
    <s v="S09"/>
    <s v="#"/>
    <s v="DPC"/>
    <x v="6"/>
  </r>
  <r>
    <s v="A"/>
    <s v="S209945"/>
    <s v="2018/008"/>
    <s v="Bank Charge"/>
    <n v="65.81"/>
    <n v="65.81"/>
    <s v="USD"/>
    <n v="1"/>
    <d v="2018-05-25T00:00:00"/>
    <n v="22480"/>
    <n v="2"/>
    <s v="CVU"/>
    <s v="JOS"/>
    <s v="DOLC08102U"/>
    <s v="DOL"/>
    <s v="#"/>
    <s v="87002"/>
    <s v="#"/>
    <s v="USAO0351"/>
    <s v="#"/>
    <s v="01.01.01"/>
    <s v="S09"/>
    <s v="#"/>
    <s v="DPC"/>
    <x v="2"/>
  </r>
  <r>
    <s v="A"/>
    <s v="S209945"/>
    <s v="2018/008"/>
    <s v="Ali Dakane sal May'18"/>
    <n v="300"/>
    <n v="300"/>
    <s v="USD"/>
    <n v="1"/>
    <d v="2018-05-27T00:00:00"/>
    <n v="22469"/>
    <n v="123"/>
    <s v="CVU"/>
    <s v="JOS"/>
    <s v="BAYC08083U"/>
    <s v="DOL"/>
    <s v="#"/>
    <s v="80001"/>
    <s v="M142070"/>
    <s v="USAO0351"/>
    <s v="#"/>
    <s v="08.31.00"/>
    <s v="S06"/>
    <s v="#"/>
    <s v="DPC"/>
    <x v="0"/>
  </r>
  <r>
    <s v="A"/>
    <s v="S209945"/>
    <s v="2018/008"/>
    <s v="Said Hade Sal May'18"/>
    <n v="525"/>
    <n v="525"/>
    <s v="USD"/>
    <n v="1"/>
    <d v="2018-05-27T00:00:00"/>
    <n v="22469"/>
    <n v="162"/>
    <s v="CVU"/>
    <s v="JOS"/>
    <s v="BAYC08084U"/>
    <s v="DOL"/>
    <s v="#"/>
    <s v="80001"/>
    <s v="M191151"/>
    <s v="USAO0351"/>
    <s v="#"/>
    <s v="02.02.06"/>
    <s v="S06"/>
    <s v="#"/>
    <s v="DPC"/>
    <x v="0"/>
  </r>
  <r>
    <s v="A"/>
    <s v="S209945"/>
    <s v="2018/008"/>
    <s v="ECHO flight fee P.Eddie"/>
    <n v="50"/>
    <n v="50"/>
    <s v="USD"/>
    <n v="1"/>
    <d v="2018-05-29T00:00:00"/>
    <n v="22467"/>
    <n v="2"/>
    <s v="CVU"/>
    <s v="JOS"/>
    <s v="BAYC08085U"/>
    <s v="DOL"/>
    <s v="#"/>
    <s v="82099"/>
    <s v="#"/>
    <s v="USAO0351"/>
    <s v="#"/>
    <s v="01.01.01"/>
    <s v="S08"/>
    <s v="#"/>
    <s v="DPC"/>
    <x v="7"/>
  </r>
  <r>
    <s v="A"/>
    <s v="S209945"/>
    <s v="2018/008"/>
    <s v="Air time P.Eddie"/>
    <n v="150"/>
    <n v="150"/>
    <s v="USD"/>
    <n v="1"/>
    <d v="2018-05-29T00:00:00"/>
    <n v="22467"/>
    <n v="3"/>
    <s v="CVU"/>
    <s v="JOS"/>
    <s v="BAYC08085U"/>
    <s v="DOL"/>
    <s v="#"/>
    <s v="85001"/>
    <s v="#"/>
    <s v="USAO0351"/>
    <s v="#"/>
    <s v="01.01.01"/>
    <s v="S08"/>
    <s v="#"/>
    <s v="DPC"/>
    <x v="2"/>
  </r>
  <r>
    <s v="A"/>
    <s v="S209945"/>
    <s v="2018/008"/>
    <s v="Commission - June '18 Doolow Projection"/>
    <n v="776.16"/>
    <n v="776.16"/>
    <s v="USD"/>
    <n v="1"/>
    <d v="2018-05-29T00:00:00"/>
    <n v="22484"/>
    <n v="11"/>
    <s v="CVU"/>
    <s v="PGK"/>
    <s v="NRBC08026A"/>
    <s v="DOL"/>
    <s v="#"/>
    <s v="87002"/>
    <s v="#"/>
    <s v="USAO0351"/>
    <s v="#"/>
    <s v="08.70.02"/>
    <s v="S09"/>
    <s v="#"/>
    <s v="DPC"/>
    <x v="2"/>
  </r>
  <r>
    <s v="A"/>
    <s v="S209945"/>
    <s v="2018/008"/>
    <s v="Refresh&amp;Lunch-CBAHWs Traini"/>
    <n v="3220"/>
    <n v="3220"/>
    <s v="USD"/>
    <n v="1"/>
    <d v="2018-05-30T00:00:00"/>
    <n v="22480"/>
    <n v="45"/>
    <s v="CVU"/>
    <s v="JOS"/>
    <s v="DOLC08116U"/>
    <s v="DOL"/>
    <s v="#"/>
    <s v="81507"/>
    <s v="#"/>
    <s v="USAO0351"/>
    <s v="#"/>
    <s v="01.01.02"/>
    <s v="S09"/>
    <s v="#"/>
    <s v="DPC"/>
    <x v="3"/>
  </r>
  <r>
    <s v="A"/>
    <s v="S209945"/>
    <s v="2018/008"/>
    <s v="Bank Charge"/>
    <n v="9.66"/>
    <n v="9.66"/>
    <s v="USD"/>
    <n v="1"/>
    <d v="2018-05-30T00:00:00"/>
    <n v="22480"/>
    <n v="46"/>
    <s v="CVU"/>
    <s v="JOS"/>
    <s v="DOLC08116U"/>
    <s v="DOL"/>
    <s v="#"/>
    <s v="87002"/>
    <s v="#"/>
    <s v="USAO0351"/>
    <s v="#"/>
    <s v="01.01.01"/>
    <s v="S09"/>
    <s v="#"/>
    <s v="DPC"/>
    <x v="2"/>
  </r>
  <r>
    <s v="A"/>
    <s v="S209945"/>
    <s v="2018/008"/>
    <s v="Stationaries-CBAHWs train"/>
    <n v="104"/>
    <n v="104"/>
    <s v="USD"/>
    <n v="1"/>
    <d v="2018-05-30T00:00:00"/>
    <n v="22480"/>
    <n v="48"/>
    <s v="CVU"/>
    <s v="JOS"/>
    <s v="DOLC08117U"/>
    <s v="DOL"/>
    <s v="#"/>
    <s v="81001"/>
    <s v="#"/>
    <s v="USAO0351"/>
    <s v="#"/>
    <s v="01.01.02"/>
    <s v="S09"/>
    <s v="#"/>
    <s v="DPC"/>
    <x v="3"/>
  </r>
  <r>
    <s v="A"/>
    <s v="S209945"/>
    <s v="2018/008"/>
    <s v="Bank Charge"/>
    <n v="0.31"/>
    <n v="0.31"/>
    <s v="USD"/>
    <n v="1"/>
    <d v="2018-05-30T00:00:00"/>
    <n v="22480"/>
    <n v="49"/>
    <s v="CVU"/>
    <s v="JOS"/>
    <s v="DOLC08117U"/>
    <s v="DOL"/>
    <s v="#"/>
    <s v="87002"/>
    <s v="#"/>
    <s v="USAO0351"/>
    <s v="#"/>
    <s v="01.01.01"/>
    <s v="S09"/>
    <s v="#"/>
    <s v="DPC"/>
    <x v="2"/>
  </r>
  <r>
    <s v="A"/>
    <s v="S209945"/>
    <s v="2018/008"/>
    <s v="Goats Supply fr 3 Villlag"/>
    <n v="21887"/>
    <n v="21887"/>
    <s v="USD"/>
    <n v="1"/>
    <d v="2018-05-30T00:00:00"/>
    <n v="22480"/>
    <n v="67"/>
    <s v="CVU"/>
    <s v="JOS"/>
    <s v="DOLC08123U"/>
    <s v="DOL"/>
    <s v="#"/>
    <s v="81501"/>
    <s v="#"/>
    <s v="USAO0351"/>
    <s v="#"/>
    <s v="01.01.01"/>
    <s v="S09"/>
    <s v="#"/>
    <s v="DPC"/>
    <x v="6"/>
  </r>
  <r>
    <s v="A"/>
    <s v="S209945"/>
    <s v="2018/008"/>
    <s v="Bank Charge"/>
    <n v="65.66"/>
    <n v="65.66"/>
    <s v="USD"/>
    <n v="1"/>
    <d v="2018-05-30T00:00:00"/>
    <n v="22480"/>
    <n v="68"/>
    <s v="CVU"/>
    <s v="JOS"/>
    <s v="DOLC08123U"/>
    <s v="DOL"/>
    <s v="#"/>
    <s v="87002"/>
    <s v="#"/>
    <s v="USAO0351"/>
    <s v="#"/>
    <s v="01.01.01"/>
    <s v="S09"/>
    <s v="#"/>
    <s v="DPC"/>
    <x v="2"/>
  </r>
  <r>
    <s v="A"/>
    <s v="S209945"/>
    <s v="2018/008"/>
    <s v="Goats Supply-B/abor,Miskn"/>
    <n v="21938"/>
    <n v="21938"/>
    <s v="USD"/>
    <n v="1"/>
    <d v="2018-05-30T00:00:00"/>
    <n v="22480"/>
    <n v="70"/>
    <s v="CVU"/>
    <s v="JOS"/>
    <s v="DOLC08124U"/>
    <s v="DOL"/>
    <s v="#"/>
    <s v="81501"/>
    <s v="#"/>
    <s v="USAO0351"/>
    <s v="#"/>
    <s v="01.01.01"/>
    <s v="S09"/>
    <s v="#"/>
    <s v="DPC"/>
    <x v="6"/>
  </r>
  <r>
    <s v="A"/>
    <s v="S209945"/>
    <s v="2018/008"/>
    <s v="Bank Charge"/>
    <n v="65.81"/>
    <n v="65.81"/>
    <s v="USD"/>
    <n v="1"/>
    <d v="2018-05-30T00:00:00"/>
    <n v="22480"/>
    <n v="71"/>
    <s v="CVU"/>
    <s v="JOS"/>
    <s v="DOLC08124U"/>
    <s v="DOL"/>
    <s v="#"/>
    <s v="87002"/>
    <s v="#"/>
    <s v="USAO0351"/>
    <s v="#"/>
    <s v="01.01.01"/>
    <s v="S09"/>
    <s v="#"/>
    <s v="DPC"/>
    <x v="2"/>
  </r>
  <r>
    <s v="A"/>
    <s v="S209945"/>
    <s v="2018/008"/>
    <s v="Saving group kits payment"/>
    <n v="11000"/>
    <n v="11000"/>
    <s v="USD"/>
    <n v="1"/>
    <d v="2018-05-30T00:00:00"/>
    <n v="22480"/>
    <n v="175"/>
    <s v="CVU"/>
    <s v="JOS"/>
    <s v="DOLC08138U"/>
    <s v="DOL"/>
    <s v="#"/>
    <s v="81509"/>
    <s v="#"/>
    <s v="USAO0351"/>
    <s v="#"/>
    <s v="01.01.01"/>
    <s v="S09"/>
    <s v="#"/>
    <s v="DPC"/>
    <x v="8"/>
  </r>
  <r>
    <s v="A"/>
    <s v="S209945"/>
    <s v="2018/008"/>
    <s v="Bank charge"/>
    <n v="33"/>
    <n v="33"/>
    <s v="USD"/>
    <n v="1"/>
    <d v="2018-05-30T00:00:00"/>
    <n v="22480"/>
    <n v="176"/>
    <s v="CVU"/>
    <s v="JOS"/>
    <s v="DOLC08138U"/>
    <s v="DOL"/>
    <s v="#"/>
    <s v="87002"/>
    <s v="#"/>
    <s v="USAO0351"/>
    <s v="#"/>
    <s v="01.01.01"/>
    <s v="S09"/>
    <s v="#"/>
    <s v="DPC"/>
    <x v="2"/>
  </r>
  <r>
    <s v="A"/>
    <s v="S209945"/>
    <s v="2018/008"/>
    <s v="ARP Assement-G/catalogue"/>
    <n v="200"/>
    <n v="200"/>
    <s v="USD"/>
    <n v="1"/>
    <d v="2018-05-30T00:00:00"/>
    <n v="22499"/>
    <n v="5"/>
    <s v="JVU"/>
    <s v="JOS"/>
    <s v="DOLJ08009U"/>
    <s v="DOL"/>
    <s v="#"/>
    <s v="84099"/>
    <s v="#"/>
    <s v="USAO0351"/>
    <s v="#"/>
    <s v="01.01.01"/>
    <s v="S09"/>
    <s v="#"/>
    <s v="DPC"/>
    <x v="7"/>
  </r>
  <r>
    <s v="A"/>
    <s v="S209945"/>
    <s v="2018/008"/>
    <s v="May '18 Basic Salary - Ayieko"/>
    <n v="1045"/>
    <n v="1045"/>
    <s v="USD"/>
    <n v="1"/>
    <d v="2018-05-31T00:00:00"/>
    <n v="22587"/>
    <n v="11"/>
    <s v="JVU"/>
    <s v="EWA"/>
    <s v="NRBJ08046U"/>
    <s v="SLD"/>
    <s v="#"/>
    <s v="80002"/>
    <s v="M9209"/>
    <s v="USAO0351"/>
    <s v="#"/>
    <s v="01.01.01"/>
    <s v="S09"/>
    <s v="#"/>
    <s v="DPC"/>
    <x v="0"/>
  </r>
  <r>
    <s v="A"/>
    <s v="S209945"/>
    <s v="2018/008"/>
    <s v="May '18 Basic Salary - Mugobo"/>
    <n v="1135"/>
    <n v="1135"/>
    <s v="USD"/>
    <n v="1"/>
    <d v="2018-05-31T00:00:00"/>
    <n v="22587"/>
    <n v="65"/>
    <s v="JVU"/>
    <s v="EWA"/>
    <s v="NRBJ08046U"/>
    <s v="DOL"/>
    <s v="#"/>
    <s v="80002"/>
    <s v="M24238"/>
    <s v="USAO0351"/>
    <s v="#"/>
    <s v="01.01.01"/>
    <s v="S09"/>
    <s v="#"/>
    <s v="DPC"/>
    <x v="0"/>
  </r>
  <r>
    <s v="A"/>
    <s v="S209945"/>
    <s v="2018/008"/>
    <s v="May '18 Basic Salary - Palula"/>
    <n v="870"/>
    <n v="870"/>
    <s v="USD"/>
    <n v="1"/>
    <d v="2018-05-31T00:00:00"/>
    <n v="22587"/>
    <n v="85"/>
    <s v="JVU"/>
    <s v="EWA"/>
    <s v="NRBJ08046U"/>
    <s v="DOL"/>
    <s v="#"/>
    <s v="80002"/>
    <s v="M22391"/>
    <s v="USAO0351"/>
    <s v="#"/>
    <s v="01.01.01"/>
    <s v="S09"/>
    <s v="#"/>
    <s v="DPC"/>
    <x v="0"/>
  </r>
  <r>
    <s v="A"/>
    <s v="S209945"/>
    <s v="2018/008"/>
    <s v="May '18 G&amp;S - Ayieko"/>
    <n v="291.77"/>
    <n v="291.77"/>
    <s v="USD"/>
    <n v="1"/>
    <d v="2018-05-31T00:00:00"/>
    <n v="22587"/>
    <n v="120"/>
    <s v="JVU"/>
    <s v="EWA"/>
    <s v="NRBJ08046U"/>
    <s v="SLD"/>
    <s v="#"/>
    <s v="80112"/>
    <s v="M9209"/>
    <s v="USAO0351"/>
    <s v="#"/>
    <s v="01.01.01"/>
    <s v="S09"/>
    <s v="#"/>
    <s v="DPC"/>
    <x v="0"/>
  </r>
  <r>
    <s v="A"/>
    <s v="S209945"/>
    <s v="2018/008"/>
    <s v="May '18 G&amp;S - Mugobo"/>
    <n v="319.2"/>
    <n v="319.2"/>
    <s v="USD"/>
    <n v="1"/>
    <d v="2018-05-31T00:00:00"/>
    <n v="22587"/>
    <n v="174"/>
    <s v="JVU"/>
    <s v="EWA"/>
    <s v="NRBJ08046U"/>
    <s v="DOL"/>
    <s v="#"/>
    <s v="80112"/>
    <s v="M24238"/>
    <s v="USAO0351"/>
    <s v="#"/>
    <s v="01.01.01"/>
    <s v="S09"/>
    <s v="#"/>
    <s v="DPC"/>
    <x v="0"/>
  </r>
  <r>
    <s v="A"/>
    <s v="S209945"/>
    <s v="2018/008"/>
    <s v="May '18 G&amp;S - Palula"/>
    <n v="247.45"/>
    <n v="247.45"/>
    <s v="USD"/>
    <n v="1"/>
    <d v="2018-05-31T00:00:00"/>
    <n v="22587"/>
    <n v="194"/>
    <s v="JVU"/>
    <s v="EWA"/>
    <s v="NRBJ08046U"/>
    <s v="DOL"/>
    <s v="#"/>
    <s v="80112"/>
    <s v="M22391"/>
    <s v="USAO0351"/>
    <s v="#"/>
    <s v="01.01.01"/>
    <s v="S09"/>
    <s v="#"/>
    <s v="DPC"/>
    <x v="0"/>
  </r>
  <r>
    <s v="A"/>
    <s v="S209945"/>
    <s v="2018/008"/>
    <s v="May '18 Hardship Allow. - Ayieko"/>
    <n v="250"/>
    <n v="250"/>
    <s v="USD"/>
    <n v="1"/>
    <d v="2018-05-31T00:00:00"/>
    <n v="22587"/>
    <n v="226"/>
    <s v="JVU"/>
    <s v="EWA"/>
    <s v="NRBJ08046U"/>
    <s v="SLD"/>
    <s v="#"/>
    <s v="80199"/>
    <s v="M9209"/>
    <s v="USAO0351"/>
    <s v="#"/>
    <s v="01.01.01"/>
    <s v="S09"/>
    <s v="#"/>
    <s v="DPC"/>
    <x v="0"/>
  </r>
  <r>
    <s v="A"/>
    <s v="S209945"/>
    <s v="2018/008"/>
    <s v="May '18 Hardship Allow. - Mugobo"/>
    <n v="312.5"/>
    <n v="312.5"/>
    <s v="USD"/>
    <n v="1"/>
    <d v="2018-05-31T00:00:00"/>
    <n v="22587"/>
    <n v="272"/>
    <s v="JVU"/>
    <s v="EWA"/>
    <s v="NRBJ08046U"/>
    <s v="DOL"/>
    <s v="#"/>
    <s v="80199"/>
    <s v="M24238"/>
    <s v="USAO0351"/>
    <s v="#"/>
    <s v="01.01.01"/>
    <s v="S09"/>
    <s v="#"/>
    <s v="DPC"/>
    <x v="0"/>
  </r>
  <r>
    <s v="A"/>
    <s v="S209945"/>
    <s v="2018/008"/>
    <s v="May '18 Hardship Allow. - Palula"/>
    <n v="250"/>
    <n v="250"/>
    <s v="USD"/>
    <n v="1"/>
    <d v="2018-05-31T00:00:00"/>
    <n v="22587"/>
    <n v="290"/>
    <s v="JVU"/>
    <s v="EWA"/>
    <s v="NRBJ08046U"/>
    <s v="DOL"/>
    <s v="#"/>
    <s v="80199"/>
    <s v="M22391"/>
    <s v="USAO0351"/>
    <s v="#"/>
    <s v="01.01.01"/>
    <s v="S09"/>
    <s v="#"/>
    <s v="DPC"/>
    <x v="0"/>
  </r>
  <r>
    <s v="A"/>
    <s v="S209945"/>
    <s v="2018/008"/>
    <s v="May '18 Wire Transfer Reimbursement - Ayieko"/>
    <n v="6"/>
    <n v="6"/>
    <s v="USD"/>
    <n v="1"/>
    <d v="2018-05-31T00:00:00"/>
    <n v="22587"/>
    <n v="318"/>
    <s v="JVU"/>
    <s v="EWA"/>
    <s v="NRBJ08046U"/>
    <s v="DOL"/>
    <s v="#"/>
    <s v="80199"/>
    <s v="M9209"/>
    <s v="USAO0351"/>
    <s v="#"/>
    <s v="01.01.01"/>
    <s v="S09"/>
    <s v="#"/>
    <s v="DPC"/>
    <x v="0"/>
  </r>
  <r>
    <s v="A"/>
    <s v="S209945"/>
    <s v="2018/008"/>
    <s v="May '18 Wire Transfer Reimbursement - Mugobo"/>
    <n v="12.5"/>
    <n v="12.5"/>
    <s v="USD"/>
    <n v="1"/>
    <d v="2018-05-31T00:00:00"/>
    <n v="22587"/>
    <n v="338"/>
    <s v="JVU"/>
    <s v="EWA"/>
    <s v="NRBJ08046U"/>
    <s v="DOL"/>
    <s v="#"/>
    <s v="80199"/>
    <s v="M24238"/>
    <s v="USAO0351"/>
    <s v="#"/>
    <s v="01.01.01"/>
    <s v="S09"/>
    <s v="#"/>
    <s v="DPC"/>
    <x v="0"/>
  </r>
  <r>
    <s v="A"/>
    <s v="S209945"/>
    <s v="2018/008"/>
    <s v="May '18 Shelter - Ayieko"/>
    <n v="-24"/>
    <n v="-24"/>
    <s v="USD"/>
    <n v="1"/>
    <d v="2018-05-31T00:00:00"/>
    <n v="22587"/>
    <n v="364"/>
    <s v="JVU"/>
    <s v="EWA"/>
    <s v="NRBJ08046U"/>
    <s v="DOL"/>
    <s v="#"/>
    <s v="80114"/>
    <s v="M9209"/>
    <s v="USAO0351"/>
    <s v="#"/>
    <s v="01.01.01"/>
    <s v="S09"/>
    <s v="#"/>
    <s v="DPC"/>
    <x v="0"/>
  </r>
  <r>
    <s v="A"/>
    <s v="S209945"/>
    <s v="2018/008"/>
    <s v="May '18 Shelter - Mugobo"/>
    <n v="-30"/>
    <n v="-30"/>
    <s v="USD"/>
    <n v="1"/>
    <d v="2018-05-31T00:00:00"/>
    <n v="22587"/>
    <n v="416"/>
    <s v="JVU"/>
    <s v="EWA"/>
    <s v="NRBJ08046U"/>
    <s v="DOL"/>
    <s v="#"/>
    <s v="80114"/>
    <s v="M24238"/>
    <s v="USAO0351"/>
    <s v="#"/>
    <s v="01.01.01"/>
    <s v="S09"/>
    <s v="#"/>
    <s v="DPC"/>
    <x v="0"/>
  </r>
  <r>
    <s v="A"/>
    <s v="S209945"/>
    <s v="2018/008"/>
    <s v="May '18 Shelter - Palula"/>
    <n v="-24"/>
    <n v="-24"/>
    <s v="USD"/>
    <n v="1"/>
    <d v="2018-05-31T00:00:00"/>
    <n v="22587"/>
    <n v="436"/>
    <s v="JVU"/>
    <s v="EWA"/>
    <s v="NRBJ08046U"/>
    <s v="DOL"/>
    <s v="#"/>
    <s v="80114"/>
    <s v="M22391"/>
    <s v="USAO0351"/>
    <s v="#"/>
    <s v="01.01.01"/>
    <s v="S09"/>
    <s v="#"/>
    <s v="DPC"/>
    <x v="0"/>
  </r>
  <r>
    <s v="A"/>
    <s v="S209945"/>
    <s v="2018/008"/>
    <s v="May '18 Benfit - Ayieko"/>
    <n v="209"/>
    <n v="209"/>
    <s v="USD"/>
    <n v="1"/>
    <d v="2018-05-31T00:00:00"/>
    <n v="22587"/>
    <n v="472"/>
    <s v="JVU"/>
    <s v="EWA"/>
    <s v="NRBJ08046U"/>
    <s v="DOL"/>
    <s v="#"/>
    <s v="80107"/>
    <s v="M9209"/>
    <s v="USAO0351"/>
    <s v="#"/>
    <s v="01.01.01"/>
    <s v="S09"/>
    <s v="#"/>
    <s v="DPC"/>
    <x v="0"/>
  </r>
  <r>
    <s v="A"/>
    <s v="S209945"/>
    <s v="2018/008"/>
    <s v="May '18 Benfit - Mugobo"/>
    <n v="227"/>
    <n v="227"/>
    <s v="USD"/>
    <n v="1"/>
    <d v="2018-05-31T00:00:00"/>
    <n v="22587"/>
    <n v="526"/>
    <s v="JVU"/>
    <s v="EWA"/>
    <s v="NRBJ08046U"/>
    <s v="DOL"/>
    <s v="#"/>
    <s v="80107"/>
    <s v="M24238"/>
    <s v="USAO0351"/>
    <s v="#"/>
    <s v="01.01.01"/>
    <s v="S09"/>
    <s v="#"/>
    <s v="DPC"/>
    <x v="0"/>
  </r>
  <r>
    <s v="A"/>
    <s v="S209945"/>
    <s v="2018/008"/>
    <s v="May '18 Benfit - Palula"/>
    <n v="174"/>
    <n v="174"/>
    <s v="USD"/>
    <n v="1"/>
    <d v="2018-05-31T00:00:00"/>
    <n v="22587"/>
    <n v="546"/>
    <s v="JVU"/>
    <s v="EWA"/>
    <s v="NRBJ08046U"/>
    <s v="DOL"/>
    <s v="#"/>
    <s v="80107"/>
    <s v="M22391"/>
    <s v="USAO0351"/>
    <s v="#"/>
    <s v="01.01.01"/>
    <s v="S09"/>
    <s v="#"/>
    <s v="DPC"/>
    <x v="0"/>
  </r>
  <r>
    <s v="A"/>
    <s v="S209945"/>
    <s v="2018/008"/>
    <s v="SOM FY18 Period08"/>
    <n v="1350.64"/>
    <n v="1350.64"/>
    <s v="USD"/>
    <n v="1"/>
    <d v="2018-05-31T00:00:00"/>
    <n v="22599"/>
    <n v="383"/>
    <s v="JVU"/>
    <s v="FBB"/>
    <s v="SOM FY18 Period08"/>
    <s v="DOL"/>
    <s v="S2601"/>
    <s v="80000"/>
    <s v="#"/>
    <s v="USAO0351"/>
    <s v="#"/>
    <s v="95.21.01"/>
    <s v="S17"/>
    <s v="#"/>
    <s v="SOM"/>
    <x v="1"/>
  </r>
  <r>
    <s v="A"/>
    <s v="S209945"/>
    <s v="2018/008"/>
    <s v="SOM FY18 Period08"/>
    <n v="249.5"/>
    <n v="249.5"/>
    <s v="USD"/>
    <n v="1"/>
    <d v="2018-05-31T00:00:00"/>
    <n v="22599"/>
    <n v="384"/>
    <s v="JVU"/>
    <s v="FBB"/>
    <s v="SOM FY18 Period08"/>
    <s v="DOL"/>
    <s v="S2601"/>
    <s v="80100"/>
    <s v="#"/>
    <s v="USAO0351"/>
    <s v="#"/>
    <s v="95.21.01"/>
    <s v="S17"/>
    <s v="#"/>
    <s v="SOM"/>
    <x v="1"/>
  </r>
  <r>
    <s v="A"/>
    <s v="S209945"/>
    <s v="2018/008"/>
    <s v="SOM FY18 Period08"/>
    <n v="85.47"/>
    <n v="85.47"/>
    <s v="USD"/>
    <n v="1"/>
    <d v="2018-05-31T00:00:00"/>
    <n v="22599"/>
    <n v="385"/>
    <s v="JVU"/>
    <s v="FBB"/>
    <s v="SOM FY18 Period08"/>
    <s v="DOL"/>
    <s v="S2601"/>
    <s v="81000"/>
    <s v="#"/>
    <s v="USAO0351"/>
    <s v="#"/>
    <s v="95.21.01"/>
    <s v="S17"/>
    <s v="#"/>
    <s v="SOM"/>
    <x v="1"/>
  </r>
  <r>
    <s v="A"/>
    <s v="S209945"/>
    <s v="2018/008"/>
    <s v="SOM FY18 Period08"/>
    <n v="3146.62"/>
    <n v="3146.62"/>
    <s v="USD"/>
    <n v="1"/>
    <d v="2018-05-31T00:00:00"/>
    <n v="22599"/>
    <n v="386"/>
    <s v="JVU"/>
    <s v="FBB"/>
    <s v="SOM FY18 Period08"/>
    <s v="DOL"/>
    <s v="S2601"/>
    <s v="82000"/>
    <s v="#"/>
    <s v="USAO0351"/>
    <s v="#"/>
    <s v="95.21.01"/>
    <s v="S17"/>
    <s v="#"/>
    <s v="SOM"/>
    <x v="1"/>
  </r>
  <r>
    <s v="A"/>
    <s v="S209945"/>
    <s v="2018/008"/>
    <s v="SOM FY18 Period08"/>
    <n v="1047.1199999999999"/>
    <n v="1047.1199999999999"/>
    <s v="USD"/>
    <n v="1"/>
    <d v="2018-05-31T00:00:00"/>
    <n v="22599"/>
    <n v="387"/>
    <s v="JVU"/>
    <s v="FBB"/>
    <s v="SOM FY18 Period08"/>
    <s v="DOL"/>
    <s v="S2601"/>
    <s v="84000"/>
    <s v="#"/>
    <s v="USAO0351"/>
    <s v="#"/>
    <s v="95.21.01"/>
    <s v="S17"/>
    <s v="#"/>
    <s v="SOM"/>
    <x v="1"/>
  </r>
  <r>
    <s v="A"/>
    <s v="S209945"/>
    <s v="2018/008"/>
    <s v="SOM FY18 Period08"/>
    <n v="949"/>
    <n v="949"/>
    <s v="USD"/>
    <n v="1"/>
    <d v="2018-05-31T00:00:00"/>
    <n v="22599"/>
    <n v="388"/>
    <s v="JVU"/>
    <s v="FBB"/>
    <s v="SOM FY18 Period08"/>
    <s v="DOL"/>
    <s v="S2601"/>
    <s v="85000"/>
    <s v="#"/>
    <s v="USAO0351"/>
    <s v="#"/>
    <s v="95.21.01"/>
    <s v="S17"/>
    <s v="#"/>
    <s v="SOM"/>
    <x v="1"/>
  </r>
  <r>
    <s v="A"/>
    <s v="S209945"/>
    <s v="2018/008"/>
    <s v="SOM FY18 Period08"/>
    <n v="2.89"/>
    <n v="2.89"/>
    <s v="USD"/>
    <n v="1"/>
    <d v="2018-05-31T00:00:00"/>
    <n v="22599"/>
    <n v="389"/>
    <s v="JVU"/>
    <s v="FBB"/>
    <s v="SOM FY18 Period08"/>
    <s v="DOL"/>
    <s v="S2601"/>
    <s v="86000"/>
    <s v="#"/>
    <s v="USAO0351"/>
    <s v="#"/>
    <s v="95.21.01"/>
    <s v="S17"/>
    <s v="#"/>
    <s v="SOM"/>
    <x v="1"/>
  </r>
  <r>
    <s v="A"/>
    <s v="S209945"/>
    <s v="2018/008"/>
    <s v="SOM FY18 Period08"/>
    <n v="18.739999999999998"/>
    <n v="18.739999999999998"/>
    <s v="USD"/>
    <n v="1"/>
    <d v="2018-05-31T00:00:00"/>
    <n v="22599"/>
    <n v="390"/>
    <s v="JVU"/>
    <s v="FBB"/>
    <s v="SOM FY18 Period08"/>
    <s v="DOL"/>
    <s v="S2601"/>
    <s v="86400"/>
    <s v="#"/>
    <s v="USAO0351"/>
    <s v="#"/>
    <s v="95.21.01"/>
    <s v="S17"/>
    <s v="#"/>
    <s v="SOM"/>
    <x v="1"/>
  </r>
  <r>
    <s v="A"/>
    <s v="S209945"/>
    <s v="2018/008"/>
    <s v="SOM FY18 Period08"/>
    <n v="363.98"/>
    <n v="363.98"/>
    <s v="USD"/>
    <n v="1"/>
    <d v="2018-05-31T00:00:00"/>
    <n v="22599"/>
    <n v="391"/>
    <s v="JVU"/>
    <s v="FBB"/>
    <s v="SOM FY18 Period08"/>
    <s v="DOL"/>
    <s v="S2601"/>
    <s v="87000"/>
    <s v="#"/>
    <s v="USAO0351"/>
    <s v="#"/>
    <s v="95.21.01"/>
    <s v="S17"/>
    <s v="#"/>
    <s v="SOM"/>
    <x v="1"/>
  </r>
  <r>
    <s v="A"/>
    <s v="S209945"/>
    <s v="2018/008"/>
    <s v="SOM FY18 Period08"/>
    <n v="104.05"/>
    <n v="104.05"/>
    <s v="USD"/>
    <n v="1"/>
    <d v="2018-05-31T00:00:00"/>
    <n v="22599"/>
    <n v="892"/>
    <s v="JVU"/>
    <s v="FBB"/>
    <s v="SOM FY18 Period08"/>
    <s v="SLD"/>
    <s v="S2603"/>
    <s v="80000"/>
    <s v="#"/>
    <s v="USAO0351"/>
    <s v="#"/>
    <s v="95.21.01"/>
    <s v="S17"/>
    <s v="#"/>
    <s v="SOM"/>
    <x v="1"/>
  </r>
  <r>
    <s v="A"/>
    <s v="S209945"/>
    <s v="2018/008"/>
    <s v="SOM FY18 Period08"/>
    <n v="15.14"/>
    <n v="15.14"/>
    <s v="USD"/>
    <n v="1"/>
    <d v="2018-05-31T00:00:00"/>
    <n v="22599"/>
    <n v="893"/>
    <s v="JVU"/>
    <s v="FBB"/>
    <s v="SOM FY18 Period08"/>
    <s v="SLD"/>
    <s v="S2603"/>
    <s v="80100"/>
    <s v="#"/>
    <s v="USAO0351"/>
    <s v="#"/>
    <s v="95.21.01"/>
    <s v="S17"/>
    <s v="#"/>
    <s v="SOM"/>
    <x v="1"/>
  </r>
  <r>
    <s v="A"/>
    <s v="S209945"/>
    <s v="2018/008"/>
    <s v="SOM FY18 Period08"/>
    <n v="0.91"/>
    <n v="0.91"/>
    <s v="USD"/>
    <n v="1"/>
    <d v="2018-05-31T00:00:00"/>
    <n v="22599"/>
    <n v="894"/>
    <s v="JVU"/>
    <s v="FBB"/>
    <s v="SOM FY18 Period08"/>
    <s v="SLD"/>
    <s v="S2603"/>
    <s v="80200"/>
    <s v="#"/>
    <s v="USAO0351"/>
    <s v="#"/>
    <s v="95.21.01"/>
    <s v="S17"/>
    <s v="#"/>
    <s v="SOM"/>
    <x v="1"/>
  </r>
  <r>
    <s v="A"/>
    <s v="S209945"/>
    <s v="2018/008"/>
    <s v="SOM FY18 Period08"/>
    <n v="25.35"/>
    <n v="25.35"/>
    <s v="USD"/>
    <n v="1"/>
    <d v="2018-05-31T00:00:00"/>
    <n v="22599"/>
    <n v="895"/>
    <s v="JVU"/>
    <s v="FBB"/>
    <s v="SOM FY18 Period08"/>
    <s v="SLD"/>
    <s v="S2603"/>
    <s v="82000"/>
    <s v="#"/>
    <s v="USAO0351"/>
    <s v="#"/>
    <s v="95.21.01"/>
    <s v="S17"/>
    <s v="#"/>
    <s v="SOM"/>
    <x v="1"/>
  </r>
  <r>
    <s v="A"/>
    <s v="S209945"/>
    <s v="2018/008"/>
    <s v="SOM FY18 Period08"/>
    <n v="32.76"/>
    <n v="32.76"/>
    <s v="USD"/>
    <n v="1"/>
    <d v="2018-05-31T00:00:00"/>
    <n v="22599"/>
    <n v="896"/>
    <s v="JVU"/>
    <s v="FBB"/>
    <s v="SOM FY18 Period08"/>
    <s v="SLD"/>
    <s v="S2603"/>
    <s v="82100"/>
    <s v="#"/>
    <s v="USAO0351"/>
    <s v="#"/>
    <s v="95.21.01"/>
    <s v="S17"/>
    <s v="#"/>
    <s v="SOM"/>
    <x v="1"/>
  </r>
  <r>
    <s v="A"/>
    <s v="S209945"/>
    <s v="2018/008"/>
    <s v="SOM FY18 Period08"/>
    <n v="21.51"/>
    <n v="21.51"/>
    <s v="USD"/>
    <n v="1"/>
    <d v="2018-05-31T00:00:00"/>
    <n v="22599"/>
    <n v="897"/>
    <s v="JVU"/>
    <s v="FBB"/>
    <s v="SOM FY18 Period08"/>
    <s v="SLD"/>
    <s v="S2603"/>
    <s v="84000"/>
    <s v="#"/>
    <s v="USAO0351"/>
    <s v="#"/>
    <s v="95.21.01"/>
    <s v="S17"/>
    <s v="#"/>
    <s v="SOM"/>
    <x v="1"/>
  </r>
  <r>
    <s v="A"/>
    <s v="S209945"/>
    <s v="2018/008"/>
    <s v="SOM FY18 Period08"/>
    <n v="15.49"/>
    <n v="15.49"/>
    <s v="USD"/>
    <n v="1"/>
    <d v="2018-05-31T00:00:00"/>
    <n v="22599"/>
    <n v="898"/>
    <s v="JVU"/>
    <s v="FBB"/>
    <s v="SOM FY18 Period08"/>
    <s v="SLD"/>
    <s v="S2603"/>
    <s v="85000"/>
    <s v="#"/>
    <s v="USAO0351"/>
    <s v="#"/>
    <s v="95.21.01"/>
    <s v="S17"/>
    <s v="#"/>
    <s v="SOM"/>
    <x v="1"/>
  </r>
  <r>
    <s v="A"/>
    <s v="S209945"/>
    <s v="2018/008"/>
    <s v="SOM FY18 Period08"/>
    <n v="0.09"/>
    <n v="0.09"/>
    <s v="USD"/>
    <n v="1"/>
    <d v="2018-05-31T00:00:00"/>
    <n v="22599"/>
    <n v="899"/>
    <s v="JVU"/>
    <s v="FBB"/>
    <s v="SOM FY18 Period08"/>
    <s v="SLD"/>
    <s v="S2603"/>
    <s v="86400"/>
    <s v="#"/>
    <s v="USAO0351"/>
    <s v="#"/>
    <s v="95.21.01"/>
    <s v="S17"/>
    <s v="#"/>
    <s v="SOM"/>
    <x v="1"/>
  </r>
  <r>
    <s v="A"/>
    <s v="S209945"/>
    <s v="2018/008"/>
    <s v="SOM FY18 Period08"/>
    <n v="2.82"/>
    <n v="2.82"/>
    <s v="USD"/>
    <n v="1"/>
    <d v="2018-05-31T00:00:00"/>
    <n v="22599"/>
    <n v="900"/>
    <s v="JVU"/>
    <s v="FBB"/>
    <s v="SOM FY18 Period08"/>
    <s v="SLD"/>
    <s v="S2603"/>
    <s v="87000"/>
    <s v="#"/>
    <s v="USAO0351"/>
    <s v="#"/>
    <s v="95.21.01"/>
    <s v="S17"/>
    <s v="#"/>
    <s v="SOM"/>
    <x v="1"/>
  </r>
  <r>
    <s v="A"/>
    <s v="S209945"/>
    <s v="2018/008"/>
    <s v="Nxxx FY18 Period08"/>
    <n v="590.82000000000005"/>
    <n v="590.82000000000005"/>
    <s v="USD"/>
    <n v="1"/>
    <d v="2018-05-31T00:00:00"/>
    <n v="22600"/>
    <n v="41"/>
    <s v="JVU"/>
    <s v="JNI"/>
    <s v="Nxxx FY18 Period08"/>
    <s v="DOL"/>
    <s v="N0101"/>
    <s v="80000"/>
    <s v="#"/>
    <s v="USAO0351"/>
    <s v="#"/>
    <s v="95.31.01"/>
    <s v="S17"/>
    <s v="#"/>
    <s v="PSC"/>
    <x v="1"/>
  </r>
  <r>
    <s v="A"/>
    <s v="S209945"/>
    <s v="2018/008"/>
    <s v="Nxxx FY18 Period08"/>
    <n v="8.0299999999999994"/>
    <n v="8.0299999999999994"/>
    <s v="USD"/>
    <n v="1"/>
    <d v="2018-05-31T00:00:00"/>
    <n v="22600"/>
    <n v="145"/>
    <s v="JVU"/>
    <s v="JNI"/>
    <s v="Nxxx FY18 Period08"/>
    <s v="SLD"/>
    <s v="N0101"/>
    <s v="80000"/>
    <s v="#"/>
    <s v="USAO0351"/>
    <s v="#"/>
    <s v="95.31.01"/>
    <s v="S17"/>
    <s v="#"/>
    <s v="PSC"/>
    <x v="1"/>
  </r>
  <r>
    <s v="A"/>
    <s v="S209945"/>
    <s v="2018/008"/>
    <s v="Nxxx FY18 Period08"/>
    <n v="286.35000000000002"/>
    <n v="286.35000000000002"/>
    <s v="USD"/>
    <n v="1"/>
    <d v="2018-05-31T00:00:00"/>
    <n v="22600"/>
    <n v="186"/>
    <s v="JVU"/>
    <s v="JNI"/>
    <s v="Nxxx FY18 Period08"/>
    <s v="DOL"/>
    <s v="N0401"/>
    <s v="80000"/>
    <s v="#"/>
    <s v="USAO0351"/>
    <s v="#"/>
    <s v="95.31.01"/>
    <s v="S17"/>
    <s v="#"/>
    <s v="PSC"/>
    <x v="1"/>
  </r>
  <r>
    <s v="A"/>
    <s v="S209945"/>
    <s v="2018/008"/>
    <s v="Nxxx FY18 Period08"/>
    <n v="3.89"/>
    <n v="3.89"/>
    <s v="USD"/>
    <n v="1"/>
    <d v="2018-05-31T00:00:00"/>
    <n v="22600"/>
    <n v="289"/>
    <s v="JVU"/>
    <s v="JNI"/>
    <s v="Nxxx FY18 Period08"/>
    <s v="SLD"/>
    <s v="N0401"/>
    <s v="80000"/>
    <s v="#"/>
    <s v="USAO0351"/>
    <s v="#"/>
    <s v="95.31.01"/>
    <s v="S17"/>
    <s v="#"/>
    <s v="PSC"/>
    <x v="1"/>
  </r>
  <r>
    <s v="A"/>
    <s v="S209945"/>
    <s v="2018/008"/>
    <s v="Nxxx FY18 Period08"/>
    <n v="113.79"/>
    <n v="113.79"/>
    <s v="USD"/>
    <n v="1"/>
    <d v="2018-05-31T00:00:00"/>
    <n v="22600"/>
    <n v="330"/>
    <s v="JVU"/>
    <s v="JNI"/>
    <s v="Nxxx FY18 Period08"/>
    <s v="DOL"/>
    <s v="N0501"/>
    <s v="80000"/>
    <s v="#"/>
    <s v="USAO0351"/>
    <s v="#"/>
    <s v="95.31.01"/>
    <s v="S17"/>
    <s v="#"/>
    <s v="PSC"/>
    <x v="1"/>
  </r>
  <r>
    <s v="A"/>
    <s v="S209945"/>
    <s v="2018/008"/>
    <s v="Nxxx FY18 Period08"/>
    <n v="1.55"/>
    <n v="1.55"/>
    <s v="USD"/>
    <n v="1"/>
    <d v="2018-05-31T00:00:00"/>
    <n v="22600"/>
    <n v="433"/>
    <s v="JVU"/>
    <s v="JNI"/>
    <s v="Nxxx FY18 Period08"/>
    <s v="SLD"/>
    <s v="N0501"/>
    <s v="80000"/>
    <s v="#"/>
    <s v="USAO0351"/>
    <s v="#"/>
    <s v="95.31.01"/>
    <s v="S17"/>
    <s v="#"/>
    <s v="PSC"/>
    <x v="1"/>
  </r>
  <r>
    <s v="A"/>
    <s v="S209945"/>
    <s v="2018/008"/>
    <s v="Nxxx FY18 Period08"/>
    <n v="186.2"/>
    <n v="186.2"/>
    <s v="USD"/>
    <n v="1"/>
    <d v="2018-05-31T00:00:00"/>
    <n v="22600"/>
    <n v="474"/>
    <s v="JVU"/>
    <s v="JNI"/>
    <s v="Nxxx FY18 Period08"/>
    <s v="DOL"/>
    <s v="N0601"/>
    <s v="80000"/>
    <s v="#"/>
    <s v="USAO0351"/>
    <s v="#"/>
    <s v="95.31.01"/>
    <s v="S17"/>
    <s v="#"/>
    <s v="PSC"/>
    <x v="1"/>
  </r>
  <r>
    <s v="A"/>
    <s v="S209945"/>
    <s v="2018/008"/>
    <s v="Nxxx FY18 Period08"/>
    <n v="2.5299999999999998"/>
    <n v="2.5299999999999998"/>
    <s v="USD"/>
    <n v="1"/>
    <d v="2018-05-31T00:00:00"/>
    <n v="22600"/>
    <n v="577"/>
    <s v="JVU"/>
    <s v="JNI"/>
    <s v="Nxxx FY18 Period08"/>
    <s v="SLD"/>
    <s v="N0601"/>
    <s v="80000"/>
    <s v="#"/>
    <s v="USAO0351"/>
    <s v="#"/>
    <s v="95.31.01"/>
    <s v="S17"/>
    <s v="#"/>
    <s v="PSC"/>
    <x v="1"/>
  </r>
  <r>
    <s v="A"/>
    <s v="S209945"/>
    <s v="2018/008"/>
    <s v="Nxxx FY18 Period08"/>
    <n v="500.26"/>
    <n v="500.26"/>
    <s v="USD"/>
    <n v="1"/>
    <d v="2018-05-31T00:00:00"/>
    <n v="22600"/>
    <n v="619"/>
    <s v="JVU"/>
    <s v="JNI"/>
    <s v="Nxxx FY18 Period08"/>
    <s v="DOL"/>
    <s v="N0701"/>
    <s v="80000"/>
    <s v="#"/>
    <s v="USAO0351"/>
    <s v="#"/>
    <s v="95.31.01"/>
    <s v="S17"/>
    <s v="#"/>
    <s v="PSC"/>
    <x v="1"/>
  </r>
  <r>
    <s v="A"/>
    <s v="S209945"/>
    <s v="2018/008"/>
    <s v="Nxxx FY18 Period08"/>
    <n v="6.8"/>
    <n v="6.8"/>
    <s v="USD"/>
    <n v="1"/>
    <d v="2018-05-31T00:00:00"/>
    <n v="22600"/>
    <n v="723"/>
    <s v="JVU"/>
    <s v="JNI"/>
    <s v="Nxxx FY18 Period08"/>
    <s v="SLD"/>
    <s v="N0701"/>
    <s v="80000"/>
    <s v="#"/>
    <s v="USAO0351"/>
    <s v="#"/>
    <s v="95.31.01"/>
    <s v="S17"/>
    <s v="#"/>
    <s v="PSC"/>
    <x v="1"/>
  </r>
  <r>
    <s v="A"/>
    <s v="S209945"/>
    <s v="2018/008"/>
    <s v="Nxxx FY18 Period08"/>
    <n v="481.74"/>
    <n v="481.74"/>
    <s v="USD"/>
    <n v="1"/>
    <d v="2018-05-31T00:00:00"/>
    <n v="22600"/>
    <n v="765"/>
    <s v="JVU"/>
    <s v="JNI"/>
    <s v="Nxxx FY18 Period08"/>
    <s v="DOL"/>
    <s v="N0702"/>
    <s v="80000"/>
    <s v="#"/>
    <s v="USAO0351"/>
    <s v="#"/>
    <s v="95.31.01"/>
    <s v="S17"/>
    <s v="#"/>
    <s v="PSC"/>
    <x v="1"/>
  </r>
  <r>
    <s v="A"/>
    <s v="S209945"/>
    <s v="2018/008"/>
    <s v="Nxxx FY18 Period08"/>
    <n v="6.55"/>
    <n v="6.55"/>
    <s v="USD"/>
    <n v="1"/>
    <d v="2018-05-31T00:00:00"/>
    <n v="22600"/>
    <n v="869"/>
    <s v="JVU"/>
    <s v="JNI"/>
    <s v="Nxxx FY18 Period08"/>
    <s v="SLD"/>
    <s v="N0702"/>
    <s v="80000"/>
    <s v="#"/>
    <s v="USAO0351"/>
    <s v="#"/>
    <s v="95.31.01"/>
    <s v="S17"/>
    <s v="#"/>
    <s v="PSC"/>
    <x v="1"/>
  </r>
  <r>
    <s v="A"/>
    <s v="S209945"/>
    <s v="2018/008"/>
    <s v="Nxxx FY18 Period08"/>
    <n v="599.96"/>
    <n v="599.96"/>
    <s v="USD"/>
    <n v="1"/>
    <d v="2018-05-31T00:00:00"/>
    <n v="22600"/>
    <n v="912"/>
    <s v="JVU"/>
    <s v="JNI"/>
    <s v="Nxxx FY18 Period08"/>
    <s v="DOL"/>
    <s v="N0801"/>
    <s v="80000"/>
    <s v="#"/>
    <s v="USAO0351"/>
    <s v="#"/>
    <s v="95.31.01"/>
    <s v="S17"/>
    <s v="#"/>
    <s v="PSC"/>
    <x v="1"/>
  </r>
  <r>
    <s v="A"/>
    <s v="S209945"/>
    <s v="2018/008"/>
    <s v="Nxxx FY18 Period08"/>
    <n v="8.16"/>
    <n v="8.16"/>
    <s v="USD"/>
    <n v="1"/>
    <d v="2018-05-31T00:00:00"/>
    <n v="22600"/>
    <n v="1016"/>
    <s v="JVU"/>
    <s v="JNI"/>
    <s v="Nxxx FY18 Period08"/>
    <s v="SLD"/>
    <s v="N0801"/>
    <s v="80000"/>
    <s v="#"/>
    <s v="USAO0351"/>
    <s v="#"/>
    <s v="95.31.01"/>
    <s v="S17"/>
    <s v="#"/>
    <s v="PSC"/>
    <x v="1"/>
  </r>
  <r>
    <s v="A"/>
    <s v="S209945"/>
    <s v="2018/008"/>
    <s v="Nxxx FY18 Period08"/>
    <n v="321.35000000000002"/>
    <n v="321.35000000000002"/>
    <s v="USD"/>
    <n v="1"/>
    <d v="2018-05-31T00:00:00"/>
    <n v="22600"/>
    <n v="1058"/>
    <s v="JVU"/>
    <s v="JNI"/>
    <s v="Nxxx FY18 Period08"/>
    <s v="DOL"/>
    <s v="N0901"/>
    <s v="80000"/>
    <s v="#"/>
    <s v="USAO0351"/>
    <s v="#"/>
    <s v="95.31.01"/>
    <s v="S17"/>
    <s v="#"/>
    <s v="PSC"/>
    <x v="1"/>
  </r>
  <r>
    <s v="A"/>
    <s v="S209945"/>
    <s v="2018/008"/>
    <s v="Nxxx FY18 Period08"/>
    <n v="4.37"/>
    <n v="4.37"/>
    <s v="USD"/>
    <n v="1"/>
    <d v="2018-05-31T00:00:00"/>
    <n v="22600"/>
    <n v="1161"/>
    <s v="JVU"/>
    <s v="JNI"/>
    <s v="Nxxx FY18 Period08"/>
    <s v="SLD"/>
    <s v="N0901"/>
    <s v="80000"/>
    <s v="#"/>
    <s v="USAO0351"/>
    <s v="#"/>
    <s v="95.31.01"/>
    <s v="S17"/>
    <s v="#"/>
    <s v="PSC"/>
    <x v="1"/>
  </r>
  <r>
    <s v="A"/>
    <s v="S209945"/>
    <s v="2018/008"/>
    <s v="Nxxx FY18 Period08"/>
    <n v="954.41"/>
    <n v="954.41"/>
    <s v="USD"/>
    <n v="1"/>
    <d v="2018-05-31T00:00:00"/>
    <n v="22600"/>
    <n v="1203"/>
    <s v="JVU"/>
    <s v="JNI"/>
    <s v="Nxxx FY18 Period08"/>
    <s v="DOL"/>
    <s v="N1001"/>
    <s v="80000"/>
    <s v="#"/>
    <s v="USAO0351"/>
    <s v="#"/>
    <s v="95.31.01"/>
    <s v="S17"/>
    <s v="#"/>
    <s v="SOM"/>
    <x v="1"/>
  </r>
  <r>
    <s v="A"/>
    <s v="S209945"/>
    <s v="2018/008"/>
    <s v="Nxxx FY18 Period08"/>
    <n v="12.98"/>
    <n v="12.98"/>
    <s v="USD"/>
    <n v="1"/>
    <d v="2018-05-31T00:00:00"/>
    <n v="22600"/>
    <n v="1307"/>
    <s v="JVU"/>
    <s v="JNI"/>
    <s v="Nxxx FY18 Period08"/>
    <s v="SLD"/>
    <s v="N1001"/>
    <s v="80000"/>
    <s v="#"/>
    <s v="USAO0351"/>
    <s v="#"/>
    <s v="95.31.01"/>
    <s v="S17"/>
    <s v="#"/>
    <s v="SOM"/>
    <x v="1"/>
  </r>
  <r>
    <s v="A"/>
    <s v="S209945"/>
    <s v="2018/008"/>
    <s v="Nxxx FY18 Period08"/>
    <n v="299.82"/>
    <n v="299.82"/>
    <s v="USD"/>
    <n v="1"/>
    <d v="2018-05-31T00:00:00"/>
    <n v="22600"/>
    <n v="1348"/>
    <s v="JVU"/>
    <s v="JNI"/>
    <s v="Nxxx FY18 Period08"/>
    <s v="DOL"/>
    <s v="N1003"/>
    <s v="80000"/>
    <s v="#"/>
    <s v="USAO0351"/>
    <s v="#"/>
    <s v="95.31.01"/>
    <s v="S17"/>
    <s v="#"/>
    <s v="SOM"/>
    <x v="1"/>
  </r>
  <r>
    <s v="A"/>
    <s v="S209945"/>
    <s v="2018/008"/>
    <s v="Nxxx FY18 Period08"/>
    <n v="4.08"/>
    <n v="4.08"/>
    <s v="USD"/>
    <n v="1"/>
    <d v="2018-05-31T00:00:00"/>
    <n v="22600"/>
    <n v="1451"/>
    <s v="JVU"/>
    <s v="JNI"/>
    <s v="Nxxx FY18 Period08"/>
    <s v="SLD"/>
    <s v="N1003"/>
    <s v="80000"/>
    <s v="#"/>
    <s v="USAO0351"/>
    <s v="#"/>
    <s v="95.31.01"/>
    <s v="S17"/>
    <s v="#"/>
    <s v="SOM"/>
    <x v="1"/>
  </r>
  <r>
    <s v="A"/>
    <s v="S209945"/>
    <s v="2018/008"/>
    <s v="Nxxx FY18 Period08"/>
    <n v="43.98"/>
    <n v="43.98"/>
    <s v="USD"/>
    <n v="1"/>
    <d v="2018-05-31T00:00:00"/>
    <n v="22600"/>
    <n v="1492"/>
    <s v="JVU"/>
    <s v="JNI"/>
    <s v="Nxxx FY18 Period08"/>
    <s v="DOL"/>
    <s v="N1004"/>
    <s v="80000"/>
    <s v="#"/>
    <s v="USAO0351"/>
    <s v="#"/>
    <s v="95.31.01"/>
    <s v="S17"/>
    <s v="#"/>
    <s v="SOM"/>
    <x v="1"/>
  </r>
  <r>
    <s v="A"/>
    <s v="S209945"/>
    <s v="2018/008"/>
    <s v="Nxxx FY18 Period08"/>
    <n v="0.6"/>
    <n v="0.6"/>
    <s v="USD"/>
    <n v="1"/>
    <d v="2018-05-31T00:00:00"/>
    <n v="22600"/>
    <n v="1593"/>
    <s v="JVU"/>
    <s v="JNI"/>
    <s v="Nxxx FY18 Period08"/>
    <s v="SLD"/>
    <s v="N1004"/>
    <s v="80000"/>
    <s v="#"/>
    <s v="USAO0351"/>
    <s v="#"/>
    <s v="95.31.01"/>
    <s v="S17"/>
    <s v="#"/>
    <s v="SOM"/>
    <x v="1"/>
  </r>
  <r>
    <s v="A"/>
    <s v="S209945"/>
    <s v="2018/008"/>
    <s v="Nxxx FY18 Period08"/>
    <n v="555.54999999999995"/>
    <n v="555.54999999999995"/>
    <s v="USD"/>
    <n v="1"/>
    <d v="2018-05-31T00:00:00"/>
    <n v="22600"/>
    <n v="1635"/>
    <s v="JVU"/>
    <s v="JNI"/>
    <s v="Nxxx FY18 Period08"/>
    <s v="DOL"/>
    <s v="N1101"/>
    <s v="80000"/>
    <s v="#"/>
    <s v="USAO0351"/>
    <s v="#"/>
    <s v="95.31.01"/>
    <s v="S17"/>
    <s v="#"/>
    <s v="TSC"/>
    <x v="1"/>
  </r>
  <r>
    <s v="A"/>
    <s v="S209945"/>
    <s v="2018/008"/>
    <s v="Nxxx FY18 Period08"/>
    <n v="7.56"/>
    <n v="7.56"/>
    <s v="USD"/>
    <n v="1"/>
    <d v="2018-05-31T00:00:00"/>
    <n v="22600"/>
    <n v="1739"/>
    <s v="JVU"/>
    <s v="JNI"/>
    <s v="Nxxx FY18 Period08"/>
    <s v="SLD"/>
    <s v="N1101"/>
    <s v="80000"/>
    <s v="#"/>
    <s v="USAO0351"/>
    <s v="#"/>
    <s v="95.31.01"/>
    <s v="S17"/>
    <s v="#"/>
    <s v="TSC"/>
    <x v="1"/>
  </r>
  <r>
    <s v="A"/>
    <s v="S209945"/>
    <s v="2018/008"/>
    <s v="Nxxx FY18 Period08"/>
    <n v="456.81"/>
    <n v="456.81"/>
    <s v="USD"/>
    <n v="1"/>
    <d v="2018-05-31T00:00:00"/>
    <n v="22600"/>
    <n v="1781"/>
    <s v="JVU"/>
    <s v="JNI"/>
    <s v="Nxxx FY18 Period08"/>
    <s v="DOL"/>
    <s v="N1202"/>
    <s v="80000"/>
    <s v="#"/>
    <s v="USAO0351"/>
    <s v="#"/>
    <s v="95.31.01"/>
    <s v="S17"/>
    <s v="#"/>
    <s v="TSC"/>
    <x v="1"/>
  </r>
  <r>
    <s v="A"/>
    <s v="S209945"/>
    <s v="2018/008"/>
    <s v="Nxxx FY18 Period08"/>
    <n v="6.21"/>
    <n v="6.21"/>
    <s v="USD"/>
    <n v="1"/>
    <d v="2018-05-31T00:00:00"/>
    <n v="22600"/>
    <n v="1885"/>
    <s v="JVU"/>
    <s v="JNI"/>
    <s v="Nxxx FY18 Period08"/>
    <s v="SLD"/>
    <s v="N1202"/>
    <s v="80000"/>
    <s v="#"/>
    <s v="USAO0351"/>
    <s v="#"/>
    <s v="95.31.01"/>
    <s v="S17"/>
    <s v="#"/>
    <s v="TSC"/>
    <x v="1"/>
  </r>
  <r>
    <s v="A"/>
    <s v="S209945"/>
    <s v="2018/008"/>
    <s v="Nxxx FY18 Period08"/>
    <n v="401.88"/>
    <n v="401.88"/>
    <s v="USD"/>
    <n v="1"/>
    <d v="2018-05-31T00:00:00"/>
    <n v="22600"/>
    <n v="1927"/>
    <s v="JVU"/>
    <s v="JNI"/>
    <s v="Nxxx FY18 Period08"/>
    <s v="DOL"/>
    <s v="N1401"/>
    <s v="80000"/>
    <s v="#"/>
    <s v="USAO0351"/>
    <s v="#"/>
    <s v="95.31.01"/>
    <s v="S17"/>
    <s v="#"/>
    <s v="PSC"/>
    <x v="1"/>
  </r>
  <r>
    <s v="A"/>
    <s v="S209945"/>
    <s v="2018/008"/>
    <s v="Nxxx FY18 Period08"/>
    <n v="5.47"/>
    <n v="5.47"/>
    <s v="USD"/>
    <n v="1"/>
    <d v="2018-05-31T00:00:00"/>
    <n v="22600"/>
    <n v="2031"/>
    <s v="JVU"/>
    <s v="JNI"/>
    <s v="Nxxx FY18 Period08"/>
    <s v="SLD"/>
    <s v="N1401"/>
    <s v="80000"/>
    <s v="#"/>
    <s v="USAO0351"/>
    <s v="#"/>
    <s v="95.31.01"/>
    <s v="S17"/>
    <s v="#"/>
    <s v="PSC"/>
    <x v="1"/>
  </r>
  <r>
    <s v="A"/>
    <s v="S209945"/>
    <s v="2018/008"/>
    <s v="Nxxx FY18 Period08"/>
    <n v="306.01"/>
    <n v="306.01"/>
    <s v="USD"/>
    <n v="1"/>
    <d v="2018-05-31T00:00:00"/>
    <n v="22600"/>
    <n v="2072"/>
    <s v="JVU"/>
    <s v="JNI"/>
    <s v="Nxxx FY18 Period08"/>
    <s v="DOL"/>
    <s v="N201"/>
    <s v="80000"/>
    <s v="#"/>
    <s v="USAO0351"/>
    <s v="#"/>
    <s v="95.31.01"/>
    <s v="S17"/>
    <s v="#"/>
    <s v="PSC"/>
    <x v="1"/>
  </r>
  <r>
    <s v="A"/>
    <s v="S209945"/>
    <s v="2018/008"/>
    <s v="Nxxx FY18 Period08"/>
    <n v="4.16"/>
    <n v="4.16"/>
    <s v="USD"/>
    <n v="1"/>
    <d v="2018-05-31T00:00:00"/>
    <n v="22600"/>
    <n v="2175"/>
    <s v="JVU"/>
    <s v="JNI"/>
    <s v="Nxxx FY18 Period08"/>
    <s v="SLD"/>
    <s v="N201"/>
    <s v="80000"/>
    <s v="#"/>
    <s v="USAO0351"/>
    <s v="#"/>
    <s v="95.31.01"/>
    <s v="S17"/>
    <s v="#"/>
    <s v="PSC"/>
    <x v="1"/>
  </r>
  <r>
    <s v="A"/>
    <s v="S209945"/>
    <s v="2018/008"/>
    <s v="Nxxx FY18 Period08"/>
    <n v="122.8"/>
    <n v="122.8"/>
    <s v="USD"/>
    <n v="1"/>
    <d v="2018-05-31T00:00:00"/>
    <n v="22600"/>
    <n v="2216"/>
    <s v="JVU"/>
    <s v="JNI"/>
    <s v="Nxxx FY18 Period08"/>
    <s v="DOL"/>
    <s v="N0101"/>
    <s v="80100"/>
    <s v="#"/>
    <s v="USAO0351"/>
    <s v="#"/>
    <s v="95.31.01"/>
    <s v="S17"/>
    <s v="#"/>
    <s v="PSC"/>
    <x v="1"/>
  </r>
  <r>
    <s v="A"/>
    <s v="S209945"/>
    <s v="2018/008"/>
    <s v="Nxxx FY18 Period08"/>
    <n v="1.67"/>
    <n v="1.67"/>
    <s v="USD"/>
    <n v="1"/>
    <d v="2018-05-31T00:00:00"/>
    <n v="22600"/>
    <n v="2319"/>
    <s v="JVU"/>
    <s v="JNI"/>
    <s v="Nxxx FY18 Period08"/>
    <s v="SLD"/>
    <s v="N0101"/>
    <s v="80100"/>
    <s v="#"/>
    <s v="USAO0351"/>
    <s v="#"/>
    <s v="95.31.01"/>
    <s v="S17"/>
    <s v="#"/>
    <s v="PSC"/>
    <x v="1"/>
  </r>
  <r>
    <s v="A"/>
    <s v="S209945"/>
    <s v="2018/008"/>
    <s v="Nxxx FY18 Period08"/>
    <n v="81.900000000000006"/>
    <n v="81.900000000000006"/>
    <s v="USD"/>
    <n v="1"/>
    <d v="2018-05-31T00:00:00"/>
    <n v="22600"/>
    <n v="2360"/>
    <s v="JVU"/>
    <s v="JNI"/>
    <s v="Nxxx FY18 Period08"/>
    <s v="DOL"/>
    <s v="N0401"/>
    <s v="80100"/>
    <s v="#"/>
    <s v="USAO0351"/>
    <s v="#"/>
    <s v="95.31.01"/>
    <s v="S17"/>
    <s v="#"/>
    <s v="PSC"/>
    <x v="1"/>
  </r>
  <r>
    <s v="A"/>
    <s v="S209945"/>
    <s v="2018/008"/>
    <s v="Nxxx FY18 Period08"/>
    <n v="1.1100000000000001"/>
    <n v="1.1100000000000001"/>
    <s v="USD"/>
    <n v="1"/>
    <d v="2018-05-31T00:00:00"/>
    <n v="22600"/>
    <n v="2463"/>
    <s v="JVU"/>
    <s v="JNI"/>
    <s v="Nxxx FY18 Period08"/>
    <s v="SLD"/>
    <s v="N0401"/>
    <s v="80100"/>
    <s v="#"/>
    <s v="USAO0351"/>
    <s v="#"/>
    <s v="95.31.01"/>
    <s v="S17"/>
    <s v="#"/>
    <s v="PSC"/>
    <x v="1"/>
  </r>
  <r>
    <s v="A"/>
    <s v="S209945"/>
    <s v="2018/008"/>
    <s v="Nxxx FY18 Period08"/>
    <n v="19.46"/>
    <n v="19.46"/>
    <s v="USD"/>
    <n v="1"/>
    <d v="2018-05-31T00:00:00"/>
    <n v="22600"/>
    <n v="2503"/>
    <s v="JVU"/>
    <s v="JNI"/>
    <s v="Nxxx FY18 Period08"/>
    <s v="DOL"/>
    <s v="N0501"/>
    <s v="80100"/>
    <s v="#"/>
    <s v="USAO0351"/>
    <s v="#"/>
    <s v="95.31.01"/>
    <s v="S17"/>
    <s v="#"/>
    <s v="PSC"/>
    <x v="1"/>
  </r>
  <r>
    <s v="A"/>
    <s v="S209945"/>
    <s v="2018/008"/>
    <s v="Nxxx FY18 Period08"/>
    <n v="0.26"/>
    <n v="0.26"/>
    <s v="USD"/>
    <n v="1"/>
    <d v="2018-05-31T00:00:00"/>
    <n v="22600"/>
    <n v="2602"/>
    <s v="JVU"/>
    <s v="JNI"/>
    <s v="Nxxx FY18 Period08"/>
    <s v="SLD"/>
    <s v="N0501"/>
    <s v="80100"/>
    <s v="#"/>
    <s v="USAO0351"/>
    <s v="#"/>
    <s v="95.31.01"/>
    <s v="S17"/>
    <s v="#"/>
    <s v="PSC"/>
    <x v="1"/>
  </r>
  <r>
    <s v="A"/>
    <s v="S209945"/>
    <s v="2018/008"/>
    <s v="Nxxx FY18 Period08"/>
    <n v="49.5"/>
    <n v="49.5"/>
    <s v="USD"/>
    <n v="1"/>
    <d v="2018-05-31T00:00:00"/>
    <n v="22600"/>
    <n v="2643"/>
    <s v="JVU"/>
    <s v="JNI"/>
    <s v="Nxxx FY18 Period08"/>
    <s v="DOL"/>
    <s v="N0601"/>
    <s v="80100"/>
    <s v="#"/>
    <s v="USAO0351"/>
    <s v="#"/>
    <s v="95.31.01"/>
    <s v="S17"/>
    <s v="#"/>
    <s v="PSC"/>
    <x v="1"/>
  </r>
  <r>
    <s v="A"/>
    <s v="S209945"/>
    <s v="2018/008"/>
    <s v="Nxxx FY18 Period08"/>
    <n v="0.67"/>
    <n v="0.67"/>
    <s v="USD"/>
    <n v="1"/>
    <d v="2018-05-31T00:00:00"/>
    <n v="22600"/>
    <n v="2745"/>
    <s v="JVU"/>
    <s v="JNI"/>
    <s v="Nxxx FY18 Period08"/>
    <s v="SLD"/>
    <s v="N0601"/>
    <s v="80100"/>
    <s v="#"/>
    <s v="USAO0351"/>
    <s v="#"/>
    <s v="95.31.01"/>
    <s v="S17"/>
    <s v="#"/>
    <s v="PSC"/>
    <x v="1"/>
  </r>
  <r>
    <s v="A"/>
    <s v="S209945"/>
    <s v="2018/008"/>
    <s v="Nxxx FY18 Period08"/>
    <n v="139.82"/>
    <n v="139.82"/>
    <s v="USD"/>
    <n v="1"/>
    <d v="2018-05-31T00:00:00"/>
    <n v="22600"/>
    <n v="2786"/>
    <s v="JVU"/>
    <s v="JNI"/>
    <s v="Nxxx FY18 Period08"/>
    <s v="DOL"/>
    <s v="N0701"/>
    <s v="80100"/>
    <s v="#"/>
    <s v="USAO0351"/>
    <s v="#"/>
    <s v="95.31.01"/>
    <s v="S17"/>
    <s v="#"/>
    <s v="PSC"/>
    <x v="1"/>
  </r>
  <r>
    <s v="A"/>
    <s v="S209945"/>
    <s v="2018/008"/>
    <s v="Nxxx FY18 Period08"/>
    <n v="1.9"/>
    <n v="1.9"/>
    <s v="USD"/>
    <n v="1"/>
    <d v="2018-05-31T00:00:00"/>
    <n v="22600"/>
    <n v="2889"/>
    <s v="JVU"/>
    <s v="JNI"/>
    <s v="Nxxx FY18 Period08"/>
    <s v="SLD"/>
    <s v="N0701"/>
    <s v="80100"/>
    <s v="#"/>
    <s v="USAO0351"/>
    <s v="#"/>
    <s v="95.31.01"/>
    <s v="S17"/>
    <s v="#"/>
    <s v="PSC"/>
    <x v="1"/>
  </r>
  <r>
    <s v="A"/>
    <s v="S209945"/>
    <s v="2018/008"/>
    <s v="Nxxx FY18 Period08"/>
    <n v="118.02"/>
    <n v="118.02"/>
    <s v="USD"/>
    <n v="1"/>
    <d v="2018-05-31T00:00:00"/>
    <n v="22600"/>
    <n v="2930"/>
    <s v="JVU"/>
    <s v="JNI"/>
    <s v="Nxxx FY18 Period08"/>
    <s v="DOL"/>
    <s v="N0702"/>
    <s v="80100"/>
    <s v="#"/>
    <s v="USAO0351"/>
    <s v="#"/>
    <s v="95.31.01"/>
    <s v="S17"/>
    <s v="#"/>
    <s v="PSC"/>
    <x v="1"/>
  </r>
  <r>
    <s v="A"/>
    <s v="S209945"/>
    <s v="2018/008"/>
    <s v="Nxxx FY18 Period08"/>
    <n v="1.6"/>
    <n v="1.6"/>
    <s v="USD"/>
    <n v="1"/>
    <d v="2018-05-31T00:00:00"/>
    <n v="22600"/>
    <n v="3033"/>
    <s v="JVU"/>
    <s v="JNI"/>
    <s v="Nxxx FY18 Period08"/>
    <s v="SLD"/>
    <s v="N0702"/>
    <s v="80100"/>
    <s v="#"/>
    <s v="USAO0351"/>
    <s v="#"/>
    <s v="95.31.01"/>
    <s v="S17"/>
    <s v="#"/>
    <s v="PSC"/>
    <x v="1"/>
  </r>
  <r>
    <s v="A"/>
    <s v="S209945"/>
    <s v="2018/008"/>
    <s v="Nxxx FY18 Period08"/>
    <n v="10.15"/>
    <n v="10.15"/>
    <s v="USD"/>
    <n v="1"/>
    <d v="2018-05-31T00:00:00"/>
    <n v="22600"/>
    <n v="3073"/>
    <s v="JVU"/>
    <s v="JNI"/>
    <s v="Nxxx FY18 Period08"/>
    <s v="DOL"/>
    <s v="N0704"/>
    <s v="80100"/>
    <s v="#"/>
    <s v="USAO0351"/>
    <s v="#"/>
    <s v="95.31.01"/>
    <s v="S17"/>
    <s v="#"/>
    <s v="PSC"/>
    <x v="1"/>
  </r>
  <r>
    <s v="A"/>
    <s v="S209945"/>
    <s v="2018/008"/>
    <s v="Nxxx FY18 Period08"/>
    <n v="0.14000000000000001"/>
    <n v="0.14000000000000001"/>
    <s v="USD"/>
    <n v="1"/>
    <d v="2018-05-31T00:00:00"/>
    <n v="22600"/>
    <n v="3170"/>
    <s v="JVU"/>
    <s v="JNI"/>
    <s v="Nxxx FY18 Period08"/>
    <s v="SLD"/>
    <s v="N0704"/>
    <s v="80100"/>
    <s v="#"/>
    <s v="USAO0351"/>
    <s v="#"/>
    <s v="95.31.01"/>
    <s v="S17"/>
    <s v="#"/>
    <s v="PSC"/>
    <x v="1"/>
  </r>
  <r>
    <s v="A"/>
    <s v="S209945"/>
    <s v="2018/008"/>
    <s v="Nxxx FY18 Period08"/>
    <n v="191.32"/>
    <n v="191.32"/>
    <s v="USD"/>
    <n v="1"/>
    <d v="2018-05-31T00:00:00"/>
    <n v="22600"/>
    <n v="3211"/>
    <s v="JVU"/>
    <s v="JNI"/>
    <s v="Nxxx FY18 Period08"/>
    <s v="DOL"/>
    <s v="N0801"/>
    <s v="80100"/>
    <s v="#"/>
    <s v="USAO0351"/>
    <s v="#"/>
    <s v="95.31.01"/>
    <s v="S17"/>
    <s v="#"/>
    <s v="PSC"/>
    <x v="1"/>
  </r>
  <r>
    <s v="A"/>
    <s v="S209945"/>
    <s v="2018/008"/>
    <s v="Nxxx FY18 Period08"/>
    <n v="2.6"/>
    <n v="2.6"/>
    <s v="USD"/>
    <n v="1"/>
    <d v="2018-05-31T00:00:00"/>
    <n v="22600"/>
    <n v="3314"/>
    <s v="JVU"/>
    <s v="JNI"/>
    <s v="Nxxx FY18 Period08"/>
    <s v="SLD"/>
    <s v="N0801"/>
    <s v="80100"/>
    <s v="#"/>
    <s v="USAO0351"/>
    <s v="#"/>
    <s v="95.31.01"/>
    <s v="S17"/>
    <s v="#"/>
    <s v="PSC"/>
    <x v="1"/>
  </r>
  <r>
    <s v="A"/>
    <s v="S209945"/>
    <s v="2018/008"/>
    <s v="Nxxx FY18 Period08"/>
    <n v="72.680000000000007"/>
    <n v="72.680000000000007"/>
    <s v="USD"/>
    <n v="1"/>
    <d v="2018-05-31T00:00:00"/>
    <n v="22600"/>
    <n v="3355"/>
    <s v="JVU"/>
    <s v="JNI"/>
    <s v="Nxxx FY18 Period08"/>
    <s v="DOL"/>
    <s v="N0901"/>
    <s v="80100"/>
    <s v="#"/>
    <s v="USAO0351"/>
    <s v="#"/>
    <s v="95.31.01"/>
    <s v="S17"/>
    <s v="#"/>
    <s v="PSC"/>
    <x v="1"/>
  </r>
  <r>
    <s v="A"/>
    <s v="S209945"/>
    <s v="2018/008"/>
    <s v="Nxxx FY18 Period08"/>
    <n v="0.99"/>
    <n v="0.99"/>
    <s v="USD"/>
    <n v="1"/>
    <d v="2018-05-31T00:00:00"/>
    <n v="22600"/>
    <n v="3458"/>
    <s v="JVU"/>
    <s v="JNI"/>
    <s v="Nxxx FY18 Period08"/>
    <s v="SLD"/>
    <s v="N0901"/>
    <s v="80100"/>
    <s v="#"/>
    <s v="USAO0351"/>
    <s v="#"/>
    <s v="95.31.01"/>
    <s v="S17"/>
    <s v="#"/>
    <s v="PSC"/>
    <x v="1"/>
  </r>
  <r>
    <s v="A"/>
    <s v="S209945"/>
    <s v="2018/008"/>
    <s v="Nxxx FY18 Period08"/>
    <n v="166.09"/>
    <n v="166.09"/>
    <s v="USD"/>
    <n v="1"/>
    <d v="2018-05-31T00:00:00"/>
    <n v="22600"/>
    <n v="3499"/>
    <s v="JVU"/>
    <s v="JNI"/>
    <s v="Nxxx FY18 Period08"/>
    <s v="DOL"/>
    <s v="N1001"/>
    <s v="80100"/>
    <s v="#"/>
    <s v="USAO0351"/>
    <s v="#"/>
    <s v="95.31.01"/>
    <s v="S17"/>
    <s v="#"/>
    <s v="SOM"/>
    <x v="1"/>
  </r>
  <r>
    <s v="A"/>
    <s v="S209945"/>
    <s v="2018/008"/>
    <s v="Nxxx FY18 Period08"/>
    <n v="2.2599999999999998"/>
    <n v="2.2599999999999998"/>
    <s v="USD"/>
    <n v="1"/>
    <d v="2018-05-31T00:00:00"/>
    <n v="22600"/>
    <n v="3602"/>
    <s v="JVU"/>
    <s v="JNI"/>
    <s v="Nxxx FY18 Period08"/>
    <s v="SLD"/>
    <s v="N1001"/>
    <s v="80100"/>
    <s v="#"/>
    <s v="USAO0351"/>
    <s v="#"/>
    <s v="95.31.01"/>
    <s v="S17"/>
    <s v="#"/>
    <s v="SOM"/>
    <x v="1"/>
  </r>
  <r>
    <s v="A"/>
    <s v="S209945"/>
    <s v="2018/008"/>
    <s v="Nxxx FY18 Period08"/>
    <n v="137.82"/>
    <n v="137.82"/>
    <s v="USD"/>
    <n v="1"/>
    <d v="2018-05-31T00:00:00"/>
    <n v="22600"/>
    <n v="3643"/>
    <s v="JVU"/>
    <s v="JNI"/>
    <s v="Nxxx FY18 Period08"/>
    <s v="DOL"/>
    <s v="N1003"/>
    <s v="80100"/>
    <s v="#"/>
    <s v="USAO0351"/>
    <s v="#"/>
    <s v="95.31.01"/>
    <s v="S17"/>
    <s v="#"/>
    <s v="SOM"/>
    <x v="1"/>
  </r>
  <r>
    <s v="A"/>
    <s v="S209945"/>
    <s v="2018/008"/>
    <s v="Nxxx FY18 Period08"/>
    <n v="1.87"/>
    <n v="1.87"/>
    <s v="USD"/>
    <n v="1"/>
    <d v="2018-05-31T00:00:00"/>
    <n v="22600"/>
    <n v="3746"/>
    <s v="JVU"/>
    <s v="JNI"/>
    <s v="Nxxx FY18 Period08"/>
    <s v="SLD"/>
    <s v="N1003"/>
    <s v="80100"/>
    <s v="#"/>
    <s v="USAO0351"/>
    <s v="#"/>
    <s v="95.31.01"/>
    <s v="S17"/>
    <s v="#"/>
    <s v="SOM"/>
    <x v="1"/>
  </r>
  <r>
    <s v="A"/>
    <s v="S209945"/>
    <s v="2018/008"/>
    <s v="Nxxx FY18 Period08"/>
    <n v="60.53"/>
    <n v="60.53"/>
    <s v="USD"/>
    <n v="1"/>
    <d v="2018-05-31T00:00:00"/>
    <n v="22600"/>
    <n v="3787"/>
    <s v="JVU"/>
    <s v="JNI"/>
    <s v="Nxxx FY18 Period08"/>
    <s v="DOL"/>
    <s v="N1004"/>
    <s v="80100"/>
    <s v="#"/>
    <s v="USAO0351"/>
    <s v="#"/>
    <s v="95.31.01"/>
    <s v="S17"/>
    <s v="#"/>
    <s v="SOM"/>
    <x v="1"/>
  </r>
  <r>
    <s v="A"/>
    <s v="S209945"/>
    <s v="2018/008"/>
    <s v="Nxxx FY18 Period08"/>
    <n v="0.82"/>
    <n v="0.82"/>
    <s v="USD"/>
    <n v="1"/>
    <d v="2018-05-31T00:00:00"/>
    <n v="22600"/>
    <n v="3889"/>
    <s v="JVU"/>
    <s v="JNI"/>
    <s v="Nxxx FY18 Period08"/>
    <s v="SLD"/>
    <s v="N1004"/>
    <s v="80100"/>
    <s v="#"/>
    <s v="USAO0351"/>
    <s v="#"/>
    <s v="95.31.01"/>
    <s v="S17"/>
    <s v="#"/>
    <s v="SOM"/>
    <x v="1"/>
  </r>
  <r>
    <s v="A"/>
    <s v="S209945"/>
    <s v="2018/008"/>
    <s v="Nxxx FY18 Period08"/>
    <n v="752.68"/>
    <n v="752.68"/>
    <s v="USD"/>
    <n v="1"/>
    <d v="2018-05-31T00:00:00"/>
    <n v="22600"/>
    <n v="3931"/>
    <s v="JVU"/>
    <s v="JNI"/>
    <s v="Nxxx FY18 Period08"/>
    <s v="DOL"/>
    <s v="N1101"/>
    <s v="80100"/>
    <s v="#"/>
    <s v="USAO0351"/>
    <s v="#"/>
    <s v="95.31.01"/>
    <s v="S17"/>
    <s v="#"/>
    <s v="TSC"/>
    <x v="1"/>
  </r>
  <r>
    <s v="A"/>
    <s v="S209945"/>
    <s v="2018/008"/>
    <s v="Nxxx FY18 Period08"/>
    <n v="10.24"/>
    <n v="10.24"/>
    <s v="USD"/>
    <n v="1"/>
    <d v="2018-05-31T00:00:00"/>
    <n v="22600"/>
    <n v="4035"/>
    <s v="JVU"/>
    <s v="JNI"/>
    <s v="Nxxx FY18 Period08"/>
    <s v="SLD"/>
    <s v="N1101"/>
    <s v="80100"/>
    <s v="#"/>
    <s v="USAO0351"/>
    <s v="#"/>
    <s v="95.31.01"/>
    <s v="S17"/>
    <s v="#"/>
    <s v="TSC"/>
    <x v="1"/>
  </r>
  <r>
    <s v="A"/>
    <s v="S209945"/>
    <s v="2018/008"/>
    <s v="Nxxx FY18 Period08"/>
    <n v="213.29"/>
    <n v="213.29"/>
    <s v="USD"/>
    <n v="1"/>
    <d v="2018-05-31T00:00:00"/>
    <n v="22600"/>
    <n v="4076"/>
    <s v="JVU"/>
    <s v="JNI"/>
    <s v="Nxxx FY18 Period08"/>
    <s v="DOL"/>
    <s v="N1202"/>
    <s v="80100"/>
    <s v="#"/>
    <s v="USAO0351"/>
    <s v="#"/>
    <s v="95.31.01"/>
    <s v="S17"/>
    <s v="#"/>
    <s v="TSC"/>
    <x v="1"/>
  </r>
  <r>
    <s v="A"/>
    <s v="S209945"/>
    <s v="2018/008"/>
    <s v="Nxxx FY18 Period08"/>
    <n v="2.9"/>
    <n v="2.9"/>
    <s v="USD"/>
    <n v="1"/>
    <d v="2018-05-31T00:00:00"/>
    <n v="22600"/>
    <n v="4179"/>
    <s v="JVU"/>
    <s v="JNI"/>
    <s v="Nxxx FY18 Period08"/>
    <s v="SLD"/>
    <s v="N1202"/>
    <s v="80100"/>
    <s v="#"/>
    <s v="USAO0351"/>
    <s v="#"/>
    <s v="95.31.01"/>
    <s v="S17"/>
    <s v="#"/>
    <s v="TSC"/>
    <x v="1"/>
  </r>
  <r>
    <s v="A"/>
    <s v="S209945"/>
    <s v="2018/008"/>
    <s v="Nxxx FY18 Period08"/>
    <n v="59.51"/>
    <n v="59.51"/>
    <s v="USD"/>
    <n v="1"/>
    <d v="2018-05-31T00:00:00"/>
    <n v="22600"/>
    <n v="4220"/>
    <s v="JVU"/>
    <s v="JNI"/>
    <s v="Nxxx FY18 Period08"/>
    <s v="DOL"/>
    <s v="N1401"/>
    <s v="80100"/>
    <s v="#"/>
    <s v="USAO0351"/>
    <s v="#"/>
    <s v="95.31.01"/>
    <s v="S17"/>
    <s v="#"/>
    <s v="PSC"/>
    <x v="1"/>
  </r>
  <r>
    <s v="A"/>
    <s v="S209945"/>
    <s v="2018/008"/>
    <s v="Nxxx FY18 Period08"/>
    <n v="0.81"/>
    <n v="0.81"/>
    <s v="USD"/>
    <n v="1"/>
    <d v="2018-05-31T00:00:00"/>
    <n v="22600"/>
    <n v="4322"/>
    <s v="JVU"/>
    <s v="JNI"/>
    <s v="Nxxx FY18 Period08"/>
    <s v="SLD"/>
    <s v="N1401"/>
    <s v="80100"/>
    <s v="#"/>
    <s v="USAO0351"/>
    <s v="#"/>
    <s v="95.31.01"/>
    <s v="S17"/>
    <s v="#"/>
    <s v="PSC"/>
    <x v="1"/>
  </r>
  <r>
    <s v="A"/>
    <s v="S209945"/>
    <s v="2018/008"/>
    <s v="Nxxx FY18 Period08"/>
    <n v="157.19999999999999"/>
    <n v="157.19999999999999"/>
    <s v="USD"/>
    <n v="1"/>
    <d v="2018-05-31T00:00:00"/>
    <n v="22600"/>
    <n v="4363"/>
    <s v="JVU"/>
    <s v="JNI"/>
    <s v="Nxxx FY18 Period08"/>
    <s v="DOL"/>
    <s v="N201"/>
    <s v="80100"/>
    <s v="#"/>
    <s v="USAO0351"/>
    <s v="#"/>
    <s v="95.31.01"/>
    <s v="S17"/>
    <s v="#"/>
    <s v="PSC"/>
    <x v="1"/>
  </r>
  <r>
    <s v="A"/>
    <s v="S209945"/>
    <s v="2018/008"/>
    <s v="Nxxx FY18 Period08"/>
    <n v="2.14"/>
    <n v="2.14"/>
    <s v="USD"/>
    <n v="1"/>
    <d v="2018-05-31T00:00:00"/>
    <n v="22600"/>
    <n v="4466"/>
    <s v="JVU"/>
    <s v="JNI"/>
    <s v="Nxxx FY18 Period08"/>
    <s v="SLD"/>
    <s v="N201"/>
    <s v="80100"/>
    <s v="#"/>
    <s v="USAO0351"/>
    <s v="#"/>
    <s v="95.31.01"/>
    <s v="S17"/>
    <s v="#"/>
    <s v="PSC"/>
    <x v="1"/>
  </r>
  <r>
    <s v="A"/>
    <s v="S209945"/>
    <s v="2018/008"/>
    <s v="Nxxx FY18 Period08"/>
    <n v="-97.94"/>
    <n v="-97.94"/>
    <s v="USD"/>
    <n v="1"/>
    <d v="2018-05-31T00:00:00"/>
    <n v="22600"/>
    <n v="4507"/>
    <s v="JVU"/>
    <s v="JNI"/>
    <s v="Nxxx FY18 Period08"/>
    <s v="DOL"/>
    <s v="N1003"/>
    <s v="80200"/>
    <s v="#"/>
    <s v="USAO0351"/>
    <s v="#"/>
    <s v="95.31.01"/>
    <s v="S17"/>
    <s v="#"/>
    <s v="SOM"/>
    <x v="1"/>
  </r>
  <r>
    <s v="A"/>
    <s v="S209945"/>
    <s v="2018/008"/>
    <s v="Nxxx FY18 Period08"/>
    <n v="-1.33"/>
    <n v="-1.33"/>
    <s v="USD"/>
    <n v="1"/>
    <d v="2018-05-31T00:00:00"/>
    <n v="22600"/>
    <n v="4610"/>
    <s v="JVU"/>
    <s v="JNI"/>
    <s v="Nxxx FY18 Period08"/>
    <s v="SLD"/>
    <s v="N1003"/>
    <s v="80200"/>
    <s v="#"/>
    <s v="USAO0351"/>
    <s v="#"/>
    <s v="95.31.01"/>
    <s v="S17"/>
    <s v="#"/>
    <s v="SOM"/>
    <x v="1"/>
  </r>
  <r>
    <s v="A"/>
    <s v="S209945"/>
    <s v="2018/008"/>
    <s v="Nxxx FY18 Period08"/>
    <n v="1.17"/>
    <n v="1.17"/>
    <s v="USD"/>
    <n v="1"/>
    <d v="2018-05-31T00:00:00"/>
    <n v="22600"/>
    <n v="4647"/>
    <s v="JVU"/>
    <s v="JNI"/>
    <s v="Nxxx FY18 Period08"/>
    <s v="DOL"/>
    <s v="N0101"/>
    <s v="81000"/>
    <s v="#"/>
    <s v="USAO0351"/>
    <s v="#"/>
    <s v="95.31.01"/>
    <s v="S17"/>
    <s v="#"/>
    <s v="PSC"/>
    <x v="1"/>
  </r>
  <r>
    <s v="A"/>
    <s v="S209945"/>
    <s v="2018/008"/>
    <s v="Nxxx FY18 Period08"/>
    <n v="0.02"/>
    <n v="0.02"/>
    <s v="USD"/>
    <n v="1"/>
    <d v="2018-05-31T00:00:00"/>
    <n v="22600"/>
    <n v="4732"/>
    <s v="JVU"/>
    <s v="JNI"/>
    <s v="Nxxx FY18 Period08"/>
    <s v="SLD"/>
    <s v="N0101"/>
    <s v="81000"/>
    <s v="#"/>
    <s v="USAO0351"/>
    <s v="#"/>
    <s v="95.31.01"/>
    <s v="S17"/>
    <s v="#"/>
    <s v="PSC"/>
    <x v="1"/>
  </r>
  <r>
    <s v="A"/>
    <s v="S209945"/>
    <s v="2018/008"/>
    <s v="Nxxx FY18 Period08"/>
    <n v="30.41"/>
    <n v="30.41"/>
    <s v="USD"/>
    <n v="1"/>
    <d v="2018-05-31T00:00:00"/>
    <n v="22600"/>
    <n v="4773"/>
    <s v="JVU"/>
    <s v="JNI"/>
    <s v="Nxxx FY18 Period08"/>
    <s v="DOL"/>
    <s v="N0501"/>
    <s v="81000"/>
    <s v="#"/>
    <s v="USAO0351"/>
    <s v="#"/>
    <s v="95.31.01"/>
    <s v="S17"/>
    <s v="#"/>
    <s v="PSC"/>
    <x v="1"/>
  </r>
  <r>
    <s v="A"/>
    <s v="S209945"/>
    <s v="2018/008"/>
    <s v="Nxxx FY18 Period08"/>
    <n v="0.41"/>
    <n v="0.41"/>
    <s v="USD"/>
    <n v="1"/>
    <d v="2018-05-31T00:00:00"/>
    <n v="22600"/>
    <n v="4874"/>
    <s v="JVU"/>
    <s v="JNI"/>
    <s v="Nxxx FY18 Period08"/>
    <s v="SLD"/>
    <s v="N0501"/>
    <s v="81000"/>
    <s v="#"/>
    <s v="USAO0351"/>
    <s v="#"/>
    <s v="95.31.01"/>
    <s v="S17"/>
    <s v="#"/>
    <s v="PSC"/>
    <x v="1"/>
  </r>
  <r>
    <s v="A"/>
    <s v="S209945"/>
    <s v="2018/008"/>
    <s v="Nxxx FY18 Period08"/>
    <n v="2.0499999999999998"/>
    <n v="2.0499999999999998"/>
    <s v="USD"/>
    <n v="1"/>
    <d v="2018-05-31T00:00:00"/>
    <n v="22600"/>
    <n v="4913"/>
    <s v="JVU"/>
    <s v="JNI"/>
    <s v="Nxxx FY18 Period08"/>
    <s v="DOL"/>
    <s v="N0702"/>
    <s v="81000"/>
    <s v="#"/>
    <s v="USAO0351"/>
    <s v="#"/>
    <s v="95.31.01"/>
    <s v="S17"/>
    <s v="#"/>
    <s v="PSC"/>
    <x v="1"/>
  </r>
  <r>
    <s v="A"/>
    <s v="S209945"/>
    <s v="2018/008"/>
    <s v="Nxxx FY18 Period08"/>
    <n v="0.03"/>
    <n v="0.03"/>
    <s v="USD"/>
    <n v="1"/>
    <d v="2018-05-31T00:00:00"/>
    <n v="22600"/>
    <n v="5005"/>
    <s v="JVU"/>
    <s v="JNI"/>
    <s v="Nxxx FY18 Period08"/>
    <s v="SLD"/>
    <s v="N0702"/>
    <s v="81000"/>
    <s v="#"/>
    <s v="USAO0351"/>
    <s v="#"/>
    <s v="95.31.01"/>
    <s v="S17"/>
    <s v="#"/>
    <s v="PSC"/>
    <x v="1"/>
  </r>
  <r>
    <s v="A"/>
    <s v="S209945"/>
    <s v="2018/008"/>
    <s v="Nxxx FY18 Period08"/>
    <n v="95.88"/>
    <n v="95.88"/>
    <s v="USD"/>
    <n v="1"/>
    <d v="2018-05-31T00:00:00"/>
    <n v="22600"/>
    <n v="5046"/>
    <s v="JVU"/>
    <s v="JNI"/>
    <s v="Nxxx FY18 Period08"/>
    <s v="DOL"/>
    <s v="N1101"/>
    <s v="81100"/>
    <s v="#"/>
    <s v="USAO0351"/>
    <s v="#"/>
    <s v="95.31.01"/>
    <s v="S17"/>
    <s v="#"/>
    <s v="TSC"/>
    <x v="1"/>
  </r>
  <r>
    <s v="A"/>
    <s v="S209945"/>
    <s v="2018/008"/>
    <s v="Nxxx FY18 Period08"/>
    <n v="1.3"/>
    <n v="1.3"/>
    <s v="USD"/>
    <n v="1"/>
    <d v="2018-05-31T00:00:00"/>
    <n v="22600"/>
    <n v="5149"/>
    <s v="JVU"/>
    <s v="JNI"/>
    <s v="Nxxx FY18 Period08"/>
    <s v="SLD"/>
    <s v="N1101"/>
    <s v="81100"/>
    <s v="#"/>
    <s v="USAO0351"/>
    <s v="#"/>
    <s v="95.31.01"/>
    <s v="S17"/>
    <s v="#"/>
    <s v="TSC"/>
    <x v="1"/>
  </r>
  <r>
    <s v="A"/>
    <s v="S209945"/>
    <s v="2018/008"/>
    <s v="Nxxx FY18 Period08"/>
    <n v="203.85"/>
    <n v="203.85"/>
    <s v="USD"/>
    <n v="1"/>
    <d v="2018-05-31T00:00:00"/>
    <n v="22600"/>
    <n v="5190"/>
    <s v="JVU"/>
    <s v="JNI"/>
    <s v="Nxxx FY18 Period08"/>
    <s v="DOL"/>
    <s v="N0101"/>
    <s v="82000"/>
    <s v="#"/>
    <s v="USAO0351"/>
    <s v="#"/>
    <s v="95.31.01"/>
    <s v="S17"/>
    <s v="#"/>
    <s v="PSC"/>
    <x v="1"/>
  </r>
  <r>
    <s v="A"/>
    <s v="S209945"/>
    <s v="2018/008"/>
    <s v="Nxxx FY18 Period08"/>
    <n v="2.77"/>
    <n v="2.77"/>
    <s v="USD"/>
    <n v="1"/>
    <d v="2018-05-31T00:00:00"/>
    <n v="22600"/>
    <n v="5293"/>
    <s v="JVU"/>
    <s v="JNI"/>
    <s v="Nxxx FY18 Period08"/>
    <s v="SLD"/>
    <s v="N0101"/>
    <s v="82000"/>
    <s v="#"/>
    <s v="USAO0351"/>
    <s v="#"/>
    <s v="95.31.01"/>
    <s v="S17"/>
    <s v="#"/>
    <s v="PSC"/>
    <x v="1"/>
  </r>
  <r>
    <s v="A"/>
    <s v="S209945"/>
    <s v="2018/008"/>
    <s v="Nxxx FY18 Period08"/>
    <n v="77.39"/>
    <n v="77.39"/>
    <s v="USD"/>
    <n v="1"/>
    <d v="2018-05-31T00:00:00"/>
    <n v="22600"/>
    <n v="5334"/>
    <s v="JVU"/>
    <s v="JNI"/>
    <s v="Nxxx FY18 Period08"/>
    <s v="DOL"/>
    <s v="N0401"/>
    <s v="82000"/>
    <s v="#"/>
    <s v="USAO0351"/>
    <s v="#"/>
    <s v="95.31.01"/>
    <s v="S17"/>
    <s v="#"/>
    <s v="PSC"/>
    <x v="1"/>
  </r>
  <r>
    <s v="A"/>
    <s v="S209945"/>
    <s v="2018/008"/>
    <s v="Nxxx FY18 Period08"/>
    <n v="1.05"/>
    <n v="1.05"/>
    <s v="USD"/>
    <n v="1"/>
    <d v="2018-05-31T00:00:00"/>
    <n v="22600"/>
    <n v="5437"/>
    <s v="JVU"/>
    <s v="JNI"/>
    <s v="Nxxx FY18 Period08"/>
    <s v="SLD"/>
    <s v="N0401"/>
    <s v="82000"/>
    <s v="#"/>
    <s v="USAO0351"/>
    <s v="#"/>
    <s v="95.31.01"/>
    <s v="S17"/>
    <s v="#"/>
    <s v="PSC"/>
    <x v="1"/>
  </r>
  <r>
    <s v="A"/>
    <s v="S209945"/>
    <s v="2018/008"/>
    <s v="Nxxx FY18 Period08"/>
    <n v="97.83"/>
    <n v="97.83"/>
    <s v="USD"/>
    <n v="1"/>
    <d v="2018-05-31T00:00:00"/>
    <n v="22600"/>
    <n v="5478"/>
    <s v="JVU"/>
    <s v="JNI"/>
    <s v="Nxxx FY18 Period08"/>
    <s v="DOL"/>
    <s v="N0501"/>
    <s v="82000"/>
    <s v="#"/>
    <s v="USAO0351"/>
    <s v="#"/>
    <s v="95.31.01"/>
    <s v="S17"/>
    <s v="#"/>
    <s v="PSC"/>
    <x v="1"/>
  </r>
  <r>
    <s v="A"/>
    <s v="S209945"/>
    <s v="2018/008"/>
    <s v="Nxxx FY18 Period08"/>
    <n v="1.33"/>
    <n v="1.33"/>
    <s v="USD"/>
    <n v="1"/>
    <d v="2018-05-31T00:00:00"/>
    <n v="22600"/>
    <n v="5581"/>
    <s v="JVU"/>
    <s v="JNI"/>
    <s v="Nxxx FY18 Period08"/>
    <s v="SLD"/>
    <s v="N0501"/>
    <s v="82000"/>
    <s v="#"/>
    <s v="USAO0351"/>
    <s v="#"/>
    <s v="95.31.01"/>
    <s v="S17"/>
    <s v="#"/>
    <s v="PSC"/>
    <x v="1"/>
  </r>
  <r>
    <s v="A"/>
    <s v="S209945"/>
    <s v="2018/008"/>
    <s v="Nxxx FY18 Period08"/>
    <n v="4.97"/>
    <n v="4.97"/>
    <s v="USD"/>
    <n v="1"/>
    <d v="2018-05-31T00:00:00"/>
    <n v="22600"/>
    <n v="5621"/>
    <s v="JVU"/>
    <s v="JNI"/>
    <s v="Nxxx FY18 Period08"/>
    <s v="DOL"/>
    <s v="N0601"/>
    <s v="82000"/>
    <s v="#"/>
    <s v="USAO0351"/>
    <s v="#"/>
    <s v="95.31.01"/>
    <s v="S17"/>
    <s v="#"/>
    <s v="PSC"/>
    <x v="1"/>
  </r>
  <r>
    <s v="A"/>
    <s v="S209945"/>
    <s v="2018/008"/>
    <s v="Nxxx FY18 Period08"/>
    <n v="7.0000000000000007E-2"/>
    <n v="7.0000000000000007E-2"/>
    <s v="USD"/>
    <n v="1"/>
    <d v="2018-05-31T00:00:00"/>
    <n v="22600"/>
    <n v="5716"/>
    <s v="JVU"/>
    <s v="JNI"/>
    <s v="Nxxx FY18 Period08"/>
    <s v="SLD"/>
    <s v="N0601"/>
    <s v="82000"/>
    <s v="#"/>
    <s v="USAO0351"/>
    <s v="#"/>
    <s v="95.31.01"/>
    <s v="S17"/>
    <s v="#"/>
    <s v="PSC"/>
    <x v="1"/>
  </r>
  <r>
    <s v="A"/>
    <s v="S209945"/>
    <s v="2018/008"/>
    <s v="Nxxx FY18 Period08"/>
    <n v="61.71"/>
    <n v="61.71"/>
    <s v="USD"/>
    <n v="1"/>
    <d v="2018-05-31T00:00:00"/>
    <n v="22600"/>
    <n v="5757"/>
    <s v="JVU"/>
    <s v="JNI"/>
    <s v="Nxxx FY18 Period08"/>
    <s v="DOL"/>
    <s v="N0701"/>
    <s v="82000"/>
    <s v="#"/>
    <s v="USAO0351"/>
    <s v="#"/>
    <s v="95.31.01"/>
    <s v="S17"/>
    <s v="#"/>
    <s v="PSC"/>
    <x v="1"/>
  </r>
  <r>
    <s v="A"/>
    <s v="S209945"/>
    <s v="2018/008"/>
    <s v="Nxxx FY18 Period08"/>
    <n v="0.84"/>
    <n v="0.84"/>
    <s v="USD"/>
    <n v="1"/>
    <d v="2018-05-31T00:00:00"/>
    <n v="22600"/>
    <n v="5859"/>
    <s v="JVU"/>
    <s v="JNI"/>
    <s v="Nxxx FY18 Period08"/>
    <s v="SLD"/>
    <s v="N0701"/>
    <s v="82000"/>
    <s v="#"/>
    <s v="USAO0351"/>
    <s v="#"/>
    <s v="95.31.01"/>
    <s v="S17"/>
    <s v="#"/>
    <s v="PSC"/>
    <x v="1"/>
  </r>
  <r>
    <s v="A"/>
    <s v="S209945"/>
    <s v="2018/008"/>
    <s v="Nxxx FY18 Period08"/>
    <n v="1.62"/>
    <n v="1.62"/>
    <s v="USD"/>
    <n v="1"/>
    <d v="2018-05-31T00:00:00"/>
    <n v="22600"/>
    <n v="5898"/>
    <s v="JVU"/>
    <s v="JNI"/>
    <s v="Nxxx FY18 Period08"/>
    <s v="DOL"/>
    <s v="N0704"/>
    <s v="82000"/>
    <s v="#"/>
    <s v="USAO0351"/>
    <s v="#"/>
    <s v="95.31.01"/>
    <s v="S17"/>
    <s v="#"/>
    <s v="PSC"/>
    <x v="1"/>
  </r>
  <r>
    <s v="A"/>
    <s v="S209945"/>
    <s v="2018/008"/>
    <s v="Nxxx FY18 Period08"/>
    <n v="0.02"/>
    <n v="0.02"/>
    <s v="USD"/>
    <n v="1"/>
    <d v="2018-05-31T00:00:00"/>
    <n v="22600"/>
    <n v="5987"/>
    <s v="JVU"/>
    <s v="JNI"/>
    <s v="Nxxx FY18 Period08"/>
    <s v="SLD"/>
    <s v="N0704"/>
    <s v="82000"/>
    <s v="#"/>
    <s v="USAO0351"/>
    <s v="#"/>
    <s v="95.31.01"/>
    <s v="S17"/>
    <s v="#"/>
    <s v="PSC"/>
    <x v="1"/>
  </r>
  <r>
    <s v="A"/>
    <s v="S209945"/>
    <s v="2018/008"/>
    <s v="Nxxx FY18 Period08"/>
    <n v="134.6"/>
    <n v="134.6"/>
    <s v="USD"/>
    <n v="1"/>
    <d v="2018-05-31T00:00:00"/>
    <n v="22600"/>
    <n v="6028"/>
    <s v="JVU"/>
    <s v="JNI"/>
    <s v="Nxxx FY18 Period08"/>
    <s v="DOL"/>
    <s v="N0801"/>
    <s v="82000"/>
    <s v="#"/>
    <s v="USAO0351"/>
    <s v="#"/>
    <s v="95.31.01"/>
    <s v="S17"/>
    <s v="#"/>
    <s v="PSC"/>
    <x v="1"/>
  </r>
  <r>
    <s v="A"/>
    <s v="S209945"/>
    <s v="2018/008"/>
    <s v="Nxxx FY18 Period08"/>
    <n v="1.83"/>
    <n v="1.83"/>
    <s v="USD"/>
    <n v="1"/>
    <d v="2018-05-31T00:00:00"/>
    <n v="22600"/>
    <n v="6131"/>
    <s v="JVU"/>
    <s v="JNI"/>
    <s v="Nxxx FY18 Period08"/>
    <s v="SLD"/>
    <s v="N0801"/>
    <s v="82000"/>
    <s v="#"/>
    <s v="USAO0351"/>
    <s v="#"/>
    <s v="95.31.01"/>
    <s v="S17"/>
    <s v="#"/>
    <s v="PSC"/>
    <x v="1"/>
  </r>
  <r>
    <s v="A"/>
    <s v="S209945"/>
    <s v="2018/008"/>
    <s v="Nxxx FY18 Period08"/>
    <n v="262.93"/>
    <n v="262.93"/>
    <s v="USD"/>
    <n v="1"/>
    <d v="2018-05-31T00:00:00"/>
    <n v="22600"/>
    <n v="6172"/>
    <s v="JVU"/>
    <s v="JNI"/>
    <s v="Nxxx FY18 Period08"/>
    <s v="DOL"/>
    <s v="N0901"/>
    <s v="82000"/>
    <s v="#"/>
    <s v="USAO0351"/>
    <s v="#"/>
    <s v="95.31.01"/>
    <s v="S17"/>
    <s v="#"/>
    <s v="PSC"/>
    <x v="1"/>
  </r>
  <r>
    <s v="A"/>
    <s v="S209945"/>
    <s v="2018/008"/>
    <s v="Nxxx FY18 Period08"/>
    <n v="3.58"/>
    <n v="3.58"/>
    <s v="USD"/>
    <n v="1"/>
    <d v="2018-05-31T00:00:00"/>
    <n v="22600"/>
    <n v="6275"/>
    <s v="JVU"/>
    <s v="JNI"/>
    <s v="Nxxx FY18 Period08"/>
    <s v="SLD"/>
    <s v="N0901"/>
    <s v="82000"/>
    <s v="#"/>
    <s v="USAO0351"/>
    <s v="#"/>
    <s v="95.31.01"/>
    <s v="S17"/>
    <s v="#"/>
    <s v="PSC"/>
    <x v="1"/>
  </r>
  <r>
    <s v="A"/>
    <s v="S209945"/>
    <s v="2018/008"/>
    <s v="Nxxx FY18 Period08"/>
    <n v="659.65"/>
    <n v="659.65"/>
    <s v="USD"/>
    <n v="1"/>
    <d v="2018-05-31T00:00:00"/>
    <n v="22600"/>
    <n v="6317"/>
    <s v="JVU"/>
    <s v="JNI"/>
    <s v="Nxxx FY18 Period08"/>
    <s v="DOL"/>
    <s v="N1001"/>
    <s v="82000"/>
    <s v="#"/>
    <s v="USAO0351"/>
    <s v="#"/>
    <s v="95.31.01"/>
    <s v="S17"/>
    <s v="#"/>
    <s v="SOM"/>
    <x v="1"/>
  </r>
  <r>
    <s v="A"/>
    <s v="S209945"/>
    <s v="2018/008"/>
    <s v="Nxxx FY18 Period08"/>
    <n v="8.9700000000000006"/>
    <n v="8.9700000000000006"/>
    <s v="USD"/>
    <n v="1"/>
    <d v="2018-05-31T00:00:00"/>
    <n v="22600"/>
    <n v="6421"/>
    <s v="JVU"/>
    <s v="JNI"/>
    <s v="Nxxx FY18 Period08"/>
    <s v="SLD"/>
    <s v="N1001"/>
    <s v="82000"/>
    <s v="#"/>
    <s v="USAO0351"/>
    <s v="#"/>
    <s v="95.31.01"/>
    <s v="S17"/>
    <s v="#"/>
    <s v="SOM"/>
    <x v="1"/>
  </r>
  <r>
    <s v="A"/>
    <s v="S209945"/>
    <s v="2018/008"/>
    <s v="Nxxx FY18 Period08"/>
    <n v="65.900000000000006"/>
    <n v="65.900000000000006"/>
    <s v="USD"/>
    <n v="1"/>
    <d v="2018-05-31T00:00:00"/>
    <n v="22600"/>
    <n v="6462"/>
    <s v="JVU"/>
    <s v="JNI"/>
    <s v="Nxxx FY18 Period08"/>
    <s v="DOL"/>
    <s v="N1003"/>
    <s v="82000"/>
    <s v="#"/>
    <s v="USAO0351"/>
    <s v="#"/>
    <s v="95.31.01"/>
    <s v="S17"/>
    <s v="#"/>
    <s v="SOM"/>
    <x v="1"/>
  </r>
  <r>
    <s v="A"/>
    <s v="S209945"/>
    <s v="2018/008"/>
    <s v="Nxxx FY18 Period08"/>
    <n v="0.9"/>
    <n v="0.9"/>
    <s v="USD"/>
    <n v="1"/>
    <d v="2018-05-31T00:00:00"/>
    <n v="22600"/>
    <n v="6564"/>
    <s v="JVU"/>
    <s v="JNI"/>
    <s v="Nxxx FY18 Period08"/>
    <s v="SLD"/>
    <s v="N1003"/>
    <s v="82000"/>
    <s v="#"/>
    <s v="USAO0351"/>
    <s v="#"/>
    <s v="95.31.01"/>
    <s v="S17"/>
    <s v="#"/>
    <s v="SOM"/>
    <x v="1"/>
  </r>
  <r>
    <s v="A"/>
    <s v="S209945"/>
    <s v="2018/008"/>
    <s v="Nxxx FY18 Period08"/>
    <n v="39.03"/>
    <n v="39.03"/>
    <s v="USD"/>
    <n v="1"/>
    <d v="2018-05-31T00:00:00"/>
    <n v="22600"/>
    <n v="6605"/>
    <s v="JVU"/>
    <s v="JNI"/>
    <s v="Nxxx FY18 Period08"/>
    <s v="DOL"/>
    <s v="N1004"/>
    <s v="82000"/>
    <s v="#"/>
    <s v="USAO0351"/>
    <s v="#"/>
    <s v="95.31.01"/>
    <s v="S17"/>
    <s v="#"/>
    <s v="SOM"/>
    <x v="1"/>
  </r>
  <r>
    <s v="A"/>
    <s v="S209945"/>
    <s v="2018/008"/>
    <s v="Nxxx FY18 Period08"/>
    <n v="0.53"/>
    <n v="0.53"/>
    <s v="USD"/>
    <n v="1"/>
    <d v="2018-05-31T00:00:00"/>
    <n v="22600"/>
    <n v="6706"/>
    <s v="JVU"/>
    <s v="JNI"/>
    <s v="Nxxx FY18 Period08"/>
    <s v="SLD"/>
    <s v="N1004"/>
    <s v="82000"/>
    <s v="#"/>
    <s v="USAO0351"/>
    <s v="#"/>
    <s v="95.31.01"/>
    <s v="S17"/>
    <s v="#"/>
    <s v="SOM"/>
    <x v="1"/>
  </r>
  <r>
    <s v="A"/>
    <s v="S209945"/>
    <s v="2018/008"/>
    <s v="Nxxx FY18 Period08"/>
    <n v="168.52"/>
    <n v="168.52"/>
    <s v="USD"/>
    <n v="1"/>
    <d v="2018-05-31T00:00:00"/>
    <n v="22600"/>
    <n v="6747"/>
    <s v="JVU"/>
    <s v="JNI"/>
    <s v="Nxxx FY18 Period08"/>
    <s v="DOL"/>
    <s v="N1101"/>
    <s v="82000"/>
    <s v="#"/>
    <s v="USAO0351"/>
    <s v="#"/>
    <s v="95.31.01"/>
    <s v="S17"/>
    <s v="#"/>
    <s v="TSC"/>
    <x v="1"/>
  </r>
  <r>
    <s v="A"/>
    <s v="S209945"/>
    <s v="2018/008"/>
    <s v="Nxxx FY18 Period08"/>
    <n v="2.29"/>
    <n v="2.29"/>
    <s v="USD"/>
    <n v="1"/>
    <d v="2018-05-31T00:00:00"/>
    <n v="22600"/>
    <n v="6850"/>
    <s v="JVU"/>
    <s v="JNI"/>
    <s v="Nxxx FY18 Period08"/>
    <s v="SLD"/>
    <s v="N1101"/>
    <s v="82000"/>
    <s v="#"/>
    <s v="USAO0351"/>
    <s v="#"/>
    <s v="95.31.01"/>
    <s v="S17"/>
    <s v="#"/>
    <s v="TSC"/>
    <x v="1"/>
  </r>
  <r>
    <s v="A"/>
    <s v="S209945"/>
    <s v="2018/008"/>
    <s v="Nxxx FY18 Period08"/>
    <n v="49.79"/>
    <n v="49.79"/>
    <s v="USD"/>
    <n v="1"/>
    <d v="2018-05-31T00:00:00"/>
    <n v="22600"/>
    <n v="6891"/>
    <s v="JVU"/>
    <s v="JNI"/>
    <s v="Nxxx FY18 Period08"/>
    <s v="DOL"/>
    <s v="N1202"/>
    <s v="82000"/>
    <s v="#"/>
    <s v="USAO0351"/>
    <s v="#"/>
    <s v="95.31.01"/>
    <s v="S17"/>
    <s v="#"/>
    <s v="TSC"/>
    <x v="1"/>
  </r>
  <r>
    <s v="A"/>
    <s v="S209945"/>
    <s v="2018/008"/>
    <s v="Nxxx FY18 Period08"/>
    <n v="0.68"/>
    <n v="0.68"/>
    <s v="USD"/>
    <n v="1"/>
    <d v="2018-05-31T00:00:00"/>
    <n v="22600"/>
    <n v="6993"/>
    <s v="JVU"/>
    <s v="JNI"/>
    <s v="Nxxx FY18 Period08"/>
    <s v="SLD"/>
    <s v="N1202"/>
    <s v="82000"/>
    <s v="#"/>
    <s v="USAO0351"/>
    <s v="#"/>
    <s v="95.31.01"/>
    <s v="S17"/>
    <s v="#"/>
    <s v="TSC"/>
    <x v="1"/>
  </r>
  <r>
    <s v="A"/>
    <s v="S209945"/>
    <s v="2018/008"/>
    <s v="Nxxx FY18 Period08"/>
    <n v="5.08"/>
    <n v="5.08"/>
    <s v="USD"/>
    <n v="1"/>
    <d v="2018-05-31T00:00:00"/>
    <n v="22600"/>
    <n v="7033"/>
    <s v="JVU"/>
    <s v="JNI"/>
    <s v="Nxxx FY18 Period08"/>
    <s v="DOL"/>
    <s v="N1401"/>
    <s v="82000"/>
    <s v="#"/>
    <s v="USAO0351"/>
    <s v="#"/>
    <s v="95.31.01"/>
    <s v="S17"/>
    <s v="#"/>
    <s v="PSC"/>
    <x v="1"/>
  </r>
  <r>
    <s v="A"/>
    <s v="S209945"/>
    <s v="2018/008"/>
    <s v="Nxxx FY18 Period08"/>
    <n v="7.0000000000000007E-2"/>
    <n v="7.0000000000000007E-2"/>
    <s v="USD"/>
    <n v="1"/>
    <d v="2018-05-31T00:00:00"/>
    <n v="22600"/>
    <n v="7128"/>
    <s v="JVU"/>
    <s v="JNI"/>
    <s v="Nxxx FY18 Period08"/>
    <s v="SLD"/>
    <s v="N1401"/>
    <s v="82000"/>
    <s v="#"/>
    <s v="USAO0351"/>
    <s v="#"/>
    <s v="95.31.01"/>
    <s v="S17"/>
    <s v="#"/>
    <s v="PSC"/>
    <x v="1"/>
  </r>
  <r>
    <s v="A"/>
    <s v="S209945"/>
    <s v="2018/008"/>
    <s v="Nxxx FY18 Period08"/>
    <n v="297.75"/>
    <n v="297.75"/>
    <s v="USD"/>
    <n v="1"/>
    <d v="2018-05-31T00:00:00"/>
    <n v="22600"/>
    <n v="7169"/>
    <s v="JVU"/>
    <s v="JNI"/>
    <s v="Nxxx FY18 Period08"/>
    <s v="DOL"/>
    <s v="N201"/>
    <s v="82000"/>
    <s v="#"/>
    <s v="USAO0351"/>
    <s v="#"/>
    <s v="95.31.01"/>
    <s v="S17"/>
    <s v="#"/>
    <s v="PSC"/>
    <x v="1"/>
  </r>
  <r>
    <s v="A"/>
    <s v="S209945"/>
    <s v="2018/008"/>
    <s v="Nxxx FY18 Period08"/>
    <n v="4.05"/>
    <n v="4.05"/>
    <s v="USD"/>
    <n v="1"/>
    <d v="2018-05-31T00:00:00"/>
    <n v="22600"/>
    <n v="7272"/>
    <s v="JVU"/>
    <s v="JNI"/>
    <s v="Nxxx FY18 Period08"/>
    <s v="SLD"/>
    <s v="N201"/>
    <s v="82000"/>
    <s v="#"/>
    <s v="USAO0351"/>
    <s v="#"/>
    <s v="95.31.01"/>
    <s v="S17"/>
    <s v="#"/>
    <s v="PSC"/>
    <x v="1"/>
  </r>
  <r>
    <s v="A"/>
    <s v="S209945"/>
    <s v="2018/008"/>
    <s v="Nxxx FY18 Period08"/>
    <n v="8.1300000000000008"/>
    <n v="8.1300000000000008"/>
    <s v="USD"/>
    <n v="1"/>
    <d v="2018-05-31T00:00:00"/>
    <n v="22600"/>
    <n v="7312"/>
    <s v="JVU"/>
    <s v="JNI"/>
    <s v="Nxxx FY18 Period08"/>
    <s v="DOL"/>
    <s v="N0501"/>
    <s v="82100"/>
    <s v="#"/>
    <s v="USAO0351"/>
    <s v="#"/>
    <s v="95.31.01"/>
    <s v="S17"/>
    <s v="#"/>
    <s v="PSC"/>
    <x v="1"/>
  </r>
  <r>
    <s v="A"/>
    <s v="S209945"/>
    <s v="2018/008"/>
    <s v="Nxxx FY18 Period08"/>
    <n v="0.11"/>
    <n v="0.11"/>
    <s v="USD"/>
    <n v="1"/>
    <d v="2018-05-31T00:00:00"/>
    <n v="22600"/>
    <n v="7408"/>
    <s v="JVU"/>
    <s v="JNI"/>
    <s v="Nxxx FY18 Period08"/>
    <s v="SLD"/>
    <s v="N0501"/>
    <s v="82100"/>
    <s v="#"/>
    <s v="USAO0351"/>
    <s v="#"/>
    <s v="95.31.01"/>
    <s v="S17"/>
    <s v="#"/>
    <s v="PSC"/>
    <x v="1"/>
  </r>
  <r>
    <s v="A"/>
    <s v="S209945"/>
    <s v="2018/008"/>
    <s v="Nxxx FY18 Period08"/>
    <n v="3.01"/>
    <n v="3.01"/>
    <s v="USD"/>
    <n v="1"/>
    <d v="2018-05-31T00:00:00"/>
    <n v="22600"/>
    <n v="7448"/>
    <s v="JVU"/>
    <s v="JNI"/>
    <s v="Nxxx FY18 Period08"/>
    <s v="DOL"/>
    <s v="N0601"/>
    <s v="82100"/>
    <s v="#"/>
    <s v="USAO0351"/>
    <s v="#"/>
    <s v="95.31.01"/>
    <s v="S17"/>
    <s v="#"/>
    <s v="PSC"/>
    <x v="1"/>
  </r>
  <r>
    <s v="A"/>
    <s v="S209945"/>
    <s v="2018/008"/>
    <s v="Nxxx FY18 Period08"/>
    <n v="0.04"/>
    <n v="0.04"/>
    <s v="USD"/>
    <n v="1"/>
    <d v="2018-05-31T00:00:00"/>
    <n v="22600"/>
    <n v="7542"/>
    <s v="JVU"/>
    <s v="JNI"/>
    <s v="Nxxx FY18 Period08"/>
    <s v="SLD"/>
    <s v="N0601"/>
    <s v="82100"/>
    <s v="#"/>
    <s v="USAO0351"/>
    <s v="#"/>
    <s v="95.31.01"/>
    <s v="S17"/>
    <s v="#"/>
    <s v="PSC"/>
    <x v="1"/>
  </r>
  <r>
    <s v="A"/>
    <s v="S209945"/>
    <s v="2018/008"/>
    <s v="Nxxx FY18 Period08"/>
    <n v="10.71"/>
    <n v="10.71"/>
    <s v="USD"/>
    <n v="1"/>
    <d v="2018-05-31T00:00:00"/>
    <n v="22600"/>
    <n v="7582"/>
    <s v="JVU"/>
    <s v="JNI"/>
    <s v="Nxxx FY18 Period08"/>
    <s v="DOL"/>
    <s v="N0101"/>
    <s v="84000"/>
    <s v="#"/>
    <s v="USAO0351"/>
    <s v="#"/>
    <s v="95.31.01"/>
    <s v="S17"/>
    <s v="#"/>
    <s v="PSC"/>
    <x v="1"/>
  </r>
  <r>
    <s v="A"/>
    <s v="S209945"/>
    <s v="2018/008"/>
    <s v="Nxxx FY18 Period08"/>
    <n v="0.15"/>
    <n v="0.15"/>
    <s v="USD"/>
    <n v="1"/>
    <d v="2018-05-31T00:00:00"/>
    <n v="22600"/>
    <n v="7679"/>
    <s v="JVU"/>
    <s v="JNI"/>
    <s v="Nxxx FY18 Period08"/>
    <s v="SLD"/>
    <s v="N0101"/>
    <s v="84000"/>
    <s v="#"/>
    <s v="USAO0351"/>
    <s v="#"/>
    <s v="95.31.01"/>
    <s v="S17"/>
    <s v="#"/>
    <s v="PSC"/>
    <x v="1"/>
  </r>
  <r>
    <s v="A"/>
    <s v="S209945"/>
    <s v="2018/008"/>
    <s v="Nxxx FY18 Period08"/>
    <n v="1.4"/>
    <n v="1.4"/>
    <s v="USD"/>
    <n v="1"/>
    <d v="2018-05-31T00:00:00"/>
    <n v="22600"/>
    <n v="7718"/>
    <s v="JVU"/>
    <s v="JNI"/>
    <s v="Nxxx FY18 Period08"/>
    <s v="DOL"/>
    <s v="N0401"/>
    <s v="84000"/>
    <s v="#"/>
    <s v="USAO0351"/>
    <s v="#"/>
    <s v="95.31.01"/>
    <s v="S17"/>
    <s v="#"/>
    <s v="PSC"/>
    <x v="1"/>
  </r>
  <r>
    <s v="A"/>
    <s v="S209945"/>
    <s v="2018/008"/>
    <s v="Nxxx FY18 Period08"/>
    <n v="0.02"/>
    <n v="0.02"/>
    <s v="USD"/>
    <n v="1"/>
    <d v="2018-05-31T00:00:00"/>
    <n v="22600"/>
    <n v="7803"/>
    <s v="JVU"/>
    <s v="JNI"/>
    <s v="Nxxx FY18 Period08"/>
    <s v="SLD"/>
    <s v="N0401"/>
    <s v="84000"/>
    <s v="#"/>
    <s v="USAO0351"/>
    <s v="#"/>
    <s v="95.31.01"/>
    <s v="S17"/>
    <s v="#"/>
    <s v="PSC"/>
    <x v="1"/>
  </r>
  <r>
    <s v="A"/>
    <s v="S209945"/>
    <s v="2018/008"/>
    <s v="Nxxx FY18 Period08"/>
    <n v="9.89"/>
    <n v="9.89"/>
    <s v="USD"/>
    <n v="1"/>
    <d v="2018-05-31T00:00:00"/>
    <n v="22600"/>
    <n v="7843"/>
    <s v="JVU"/>
    <s v="JNI"/>
    <s v="Nxxx FY18 Period08"/>
    <s v="DOL"/>
    <s v="N0501"/>
    <s v="84000"/>
    <s v="#"/>
    <s v="USAO0351"/>
    <s v="#"/>
    <s v="95.31.01"/>
    <s v="S17"/>
    <s v="#"/>
    <s v="PSC"/>
    <x v="1"/>
  </r>
  <r>
    <s v="A"/>
    <s v="S209945"/>
    <s v="2018/008"/>
    <s v="Nxxx FY18 Period08"/>
    <n v="0.13"/>
    <n v="0.13"/>
    <s v="USD"/>
    <n v="1"/>
    <d v="2018-05-31T00:00:00"/>
    <n v="22600"/>
    <n v="7940"/>
    <s v="JVU"/>
    <s v="JNI"/>
    <s v="Nxxx FY18 Period08"/>
    <s v="SLD"/>
    <s v="N0501"/>
    <s v="84000"/>
    <s v="#"/>
    <s v="USAO0351"/>
    <s v="#"/>
    <s v="95.31.01"/>
    <s v="S17"/>
    <s v="#"/>
    <s v="PSC"/>
    <x v="1"/>
  </r>
  <r>
    <s v="A"/>
    <s v="S209945"/>
    <s v="2018/008"/>
    <s v="Nxxx FY18 Period08"/>
    <n v="3.16"/>
    <n v="3.16"/>
    <s v="USD"/>
    <n v="1"/>
    <d v="2018-05-31T00:00:00"/>
    <n v="22600"/>
    <n v="7980"/>
    <s v="JVU"/>
    <s v="JNI"/>
    <s v="Nxxx FY18 Period08"/>
    <s v="DOL"/>
    <s v="N0601"/>
    <s v="84000"/>
    <s v="#"/>
    <s v="USAO0351"/>
    <s v="#"/>
    <s v="95.31.01"/>
    <s v="S17"/>
    <s v="#"/>
    <s v="PSC"/>
    <x v="1"/>
  </r>
  <r>
    <s v="A"/>
    <s v="S209945"/>
    <s v="2018/008"/>
    <s v="Nxxx FY18 Period08"/>
    <n v="0.04"/>
    <n v="0.04"/>
    <s v="USD"/>
    <n v="1"/>
    <d v="2018-05-31T00:00:00"/>
    <n v="22600"/>
    <n v="8074"/>
    <s v="JVU"/>
    <s v="JNI"/>
    <s v="Nxxx FY18 Period08"/>
    <s v="SLD"/>
    <s v="N0601"/>
    <s v="84000"/>
    <s v="#"/>
    <s v="USAO0351"/>
    <s v="#"/>
    <s v="95.31.01"/>
    <s v="S17"/>
    <s v="#"/>
    <s v="PSC"/>
    <x v="1"/>
  </r>
  <r>
    <s v="A"/>
    <s v="S209945"/>
    <s v="2018/008"/>
    <s v="Nxxx FY18 Period08"/>
    <n v="2.29"/>
    <n v="2.29"/>
    <s v="USD"/>
    <n v="1"/>
    <d v="2018-05-31T00:00:00"/>
    <n v="22600"/>
    <n v="8113"/>
    <s v="JVU"/>
    <s v="JNI"/>
    <s v="Nxxx FY18 Period08"/>
    <s v="DOL"/>
    <s v="N0701"/>
    <s v="84000"/>
    <s v="#"/>
    <s v="USAO0351"/>
    <s v="#"/>
    <s v="95.31.01"/>
    <s v="S17"/>
    <s v="#"/>
    <s v="PSC"/>
    <x v="1"/>
  </r>
  <r>
    <s v="A"/>
    <s v="S209945"/>
    <s v="2018/008"/>
    <s v="Nxxx FY18 Period08"/>
    <n v="0.03"/>
    <n v="0.03"/>
    <s v="USD"/>
    <n v="1"/>
    <d v="2018-05-31T00:00:00"/>
    <n v="22600"/>
    <n v="8206"/>
    <s v="JVU"/>
    <s v="JNI"/>
    <s v="Nxxx FY18 Period08"/>
    <s v="SLD"/>
    <s v="N0701"/>
    <s v="84000"/>
    <s v="#"/>
    <s v="USAO0351"/>
    <s v="#"/>
    <s v="95.31.01"/>
    <s v="S17"/>
    <s v="#"/>
    <s v="PSC"/>
    <x v="1"/>
  </r>
  <r>
    <s v="A"/>
    <s v="S209945"/>
    <s v="2018/008"/>
    <s v="Nxxx FY18 Period08"/>
    <n v="8.17"/>
    <n v="8.17"/>
    <s v="USD"/>
    <n v="1"/>
    <d v="2018-05-31T00:00:00"/>
    <n v="22600"/>
    <n v="8246"/>
    <s v="JVU"/>
    <s v="JNI"/>
    <s v="Nxxx FY18 Period08"/>
    <s v="DOL"/>
    <s v="N0702"/>
    <s v="84000"/>
    <s v="#"/>
    <s v="USAO0351"/>
    <s v="#"/>
    <s v="95.31.01"/>
    <s v="S17"/>
    <s v="#"/>
    <s v="PSC"/>
    <x v="1"/>
  </r>
  <r>
    <s v="A"/>
    <s v="S209945"/>
    <s v="2018/008"/>
    <s v="Nxxx FY18 Period08"/>
    <n v="0.11"/>
    <n v="0.11"/>
    <s v="USD"/>
    <n v="1"/>
    <d v="2018-05-31T00:00:00"/>
    <n v="22600"/>
    <n v="8342"/>
    <s v="JVU"/>
    <s v="JNI"/>
    <s v="Nxxx FY18 Period08"/>
    <s v="SLD"/>
    <s v="N0702"/>
    <s v="84000"/>
    <s v="#"/>
    <s v="USAO0351"/>
    <s v="#"/>
    <s v="95.31.01"/>
    <s v="S17"/>
    <s v="#"/>
    <s v="PSC"/>
    <x v="1"/>
  </r>
  <r>
    <s v="A"/>
    <s v="S209945"/>
    <s v="2018/008"/>
    <s v="Nxxx FY18 Period08"/>
    <n v="4.88"/>
    <n v="4.88"/>
    <s v="USD"/>
    <n v="1"/>
    <d v="2018-05-31T00:00:00"/>
    <n v="22600"/>
    <n v="8382"/>
    <s v="JVU"/>
    <s v="JNI"/>
    <s v="Nxxx FY18 Period08"/>
    <s v="DOL"/>
    <s v="N0704"/>
    <s v="84000"/>
    <s v="#"/>
    <s v="USAO0351"/>
    <s v="#"/>
    <s v="95.31.01"/>
    <s v="S17"/>
    <s v="#"/>
    <s v="PSC"/>
    <x v="1"/>
  </r>
  <r>
    <s v="A"/>
    <s v="S209945"/>
    <s v="2018/008"/>
    <s v="Nxxx FY18 Period08"/>
    <n v="7.0000000000000007E-2"/>
    <n v="7.0000000000000007E-2"/>
    <s v="USD"/>
    <n v="1"/>
    <d v="2018-05-31T00:00:00"/>
    <n v="22600"/>
    <n v="8477"/>
    <s v="JVU"/>
    <s v="JNI"/>
    <s v="Nxxx FY18 Period08"/>
    <s v="SLD"/>
    <s v="N0704"/>
    <s v="84000"/>
    <s v="#"/>
    <s v="USAO0351"/>
    <s v="#"/>
    <s v="95.31.01"/>
    <s v="S17"/>
    <s v="#"/>
    <s v="PSC"/>
    <x v="1"/>
  </r>
  <r>
    <s v="A"/>
    <s v="S209945"/>
    <s v="2018/008"/>
    <s v="Nxxx FY18 Period08"/>
    <n v="8.4700000000000006"/>
    <n v="8.4700000000000006"/>
    <s v="USD"/>
    <n v="1"/>
    <d v="2018-05-31T00:00:00"/>
    <n v="22600"/>
    <n v="8517"/>
    <s v="JVU"/>
    <s v="JNI"/>
    <s v="Nxxx FY18 Period08"/>
    <s v="DOL"/>
    <s v="N0801"/>
    <s v="84000"/>
    <s v="#"/>
    <s v="USAO0351"/>
    <s v="#"/>
    <s v="95.31.01"/>
    <s v="S17"/>
    <s v="#"/>
    <s v="PSC"/>
    <x v="1"/>
  </r>
  <r>
    <s v="A"/>
    <s v="S209945"/>
    <s v="2018/008"/>
    <s v="Nxxx FY18 Period08"/>
    <n v="0.12"/>
    <n v="0.12"/>
    <s v="USD"/>
    <n v="1"/>
    <d v="2018-05-31T00:00:00"/>
    <n v="22600"/>
    <n v="8613"/>
    <s v="JVU"/>
    <s v="JNI"/>
    <s v="Nxxx FY18 Period08"/>
    <s v="SLD"/>
    <s v="N0801"/>
    <s v="84000"/>
    <s v="#"/>
    <s v="USAO0351"/>
    <s v="#"/>
    <s v="95.31.01"/>
    <s v="S17"/>
    <s v="#"/>
    <s v="PSC"/>
    <x v="1"/>
  </r>
  <r>
    <s v="A"/>
    <s v="S209945"/>
    <s v="2018/008"/>
    <s v="Nxxx FY18 Period08"/>
    <n v="1203.93"/>
    <n v="1203.93"/>
    <s v="USD"/>
    <n v="1"/>
    <d v="2018-05-31T00:00:00"/>
    <n v="22600"/>
    <n v="8655"/>
    <s v="JVU"/>
    <s v="JNI"/>
    <s v="Nxxx FY18 Period08"/>
    <s v="DOL"/>
    <s v="N0901"/>
    <s v="84000"/>
    <s v="#"/>
    <s v="USAO0351"/>
    <s v="#"/>
    <s v="95.31.01"/>
    <s v="S17"/>
    <s v="#"/>
    <s v="PSC"/>
    <x v="1"/>
  </r>
  <r>
    <s v="A"/>
    <s v="S209945"/>
    <s v="2018/008"/>
    <s v="Nxxx FY18 Period08"/>
    <n v="16.37"/>
    <n v="16.37"/>
    <s v="USD"/>
    <n v="1"/>
    <d v="2018-05-31T00:00:00"/>
    <n v="22600"/>
    <n v="8759"/>
    <s v="JVU"/>
    <s v="JNI"/>
    <s v="Nxxx FY18 Period08"/>
    <s v="SLD"/>
    <s v="N0901"/>
    <s v="84000"/>
    <s v="#"/>
    <s v="USAO0351"/>
    <s v="#"/>
    <s v="95.31.01"/>
    <s v="S17"/>
    <s v="#"/>
    <s v="PSC"/>
    <x v="1"/>
  </r>
  <r>
    <s v="A"/>
    <s v="S209945"/>
    <s v="2018/008"/>
    <s v="Nxxx FY18 Period08"/>
    <n v="3.37"/>
    <n v="3.37"/>
    <s v="USD"/>
    <n v="1"/>
    <d v="2018-05-31T00:00:00"/>
    <n v="22600"/>
    <n v="8799"/>
    <s v="JVU"/>
    <s v="JNI"/>
    <s v="Nxxx FY18 Period08"/>
    <s v="DOL"/>
    <s v="N1001"/>
    <s v="84000"/>
    <s v="#"/>
    <s v="USAO0351"/>
    <s v="#"/>
    <s v="95.31.01"/>
    <s v="S17"/>
    <s v="#"/>
    <s v="SOM"/>
    <x v="1"/>
  </r>
  <r>
    <s v="A"/>
    <s v="S209945"/>
    <s v="2018/008"/>
    <s v="Nxxx FY18 Period08"/>
    <n v="0.05"/>
    <n v="0.05"/>
    <s v="USD"/>
    <n v="1"/>
    <d v="2018-05-31T00:00:00"/>
    <n v="22600"/>
    <n v="8893"/>
    <s v="JVU"/>
    <s v="JNI"/>
    <s v="Nxxx FY18 Period08"/>
    <s v="SLD"/>
    <s v="N1001"/>
    <s v="84000"/>
    <s v="#"/>
    <s v="USAO0351"/>
    <s v="#"/>
    <s v="95.31.01"/>
    <s v="S17"/>
    <s v="#"/>
    <s v="SOM"/>
    <x v="1"/>
  </r>
  <r>
    <s v="A"/>
    <s v="S209945"/>
    <s v="2018/008"/>
    <s v="Nxxx FY18 Period08"/>
    <n v="1.84"/>
    <n v="1.84"/>
    <s v="USD"/>
    <n v="1"/>
    <d v="2018-05-31T00:00:00"/>
    <n v="22600"/>
    <n v="8932"/>
    <s v="JVU"/>
    <s v="JNI"/>
    <s v="Nxxx FY18 Period08"/>
    <s v="DOL"/>
    <s v="N1003"/>
    <s v="84000"/>
    <s v="#"/>
    <s v="USAO0351"/>
    <s v="#"/>
    <s v="95.31.01"/>
    <s v="S17"/>
    <s v="#"/>
    <s v="SOM"/>
    <x v="1"/>
  </r>
  <r>
    <s v="A"/>
    <s v="S209945"/>
    <s v="2018/008"/>
    <s v="Nxxx FY18 Period08"/>
    <n v="0.02"/>
    <n v="0.02"/>
    <s v="USD"/>
    <n v="1"/>
    <d v="2018-05-31T00:00:00"/>
    <n v="22600"/>
    <n v="9023"/>
    <s v="JVU"/>
    <s v="JNI"/>
    <s v="Nxxx FY18 Period08"/>
    <s v="SLD"/>
    <s v="N1003"/>
    <s v="84000"/>
    <s v="#"/>
    <s v="USAO0351"/>
    <s v="#"/>
    <s v="95.31.01"/>
    <s v="S17"/>
    <s v="#"/>
    <s v="SOM"/>
    <x v="1"/>
  </r>
  <r>
    <s v="A"/>
    <s v="S209945"/>
    <s v="2018/008"/>
    <s v="Nxxx FY18 Period08"/>
    <n v="13.76"/>
    <n v="13.76"/>
    <s v="USD"/>
    <n v="1"/>
    <d v="2018-05-31T00:00:00"/>
    <n v="22600"/>
    <n v="9063"/>
    <s v="JVU"/>
    <s v="JNI"/>
    <s v="Nxxx FY18 Period08"/>
    <s v="DOL"/>
    <s v="N1004"/>
    <s v="84000"/>
    <s v="#"/>
    <s v="USAO0351"/>
    <s v="#"/>
    <s v="95.31.01"/>
    <s v="S17"/>
    <s v="#"/>
    <s v="SOM"/>
    <x v="1"/>
  </r>
  <r>
    <s v="A"/>
    <s v="S209945"/>
    <s v="2018/008"/>
    <s v="Nxxx FY18 Period08"/>
    <n v="0.19"/>
    <n v="0.19"/>
    <s v="USD"/>
    <n v="1"/>
    <d v="2018-05-31T00:00:00"/>
    <n v="22600"/>
    <n v="9162"/>
    <s v="JVU"/>
    <s v="JNI"/>
    <s v="Nxxx FY18 Period08"/>
    <s v="SLD"/>
    <s v="N1004"/>
    <s v="84000"/>
    <s v="#"/>
    <s v="USAO0351"/>
    <s v="#"/>
    <s v="95.31.01"/>
    <s v="S17"/>
    <s v="#"/>
    <s v="SOM"/>
    <x v="1"/>
  </r>
  <r>
    <s v="A"/>
    <s v="S209945"/>
    <s v="2018/008"/>
    <s v="Nxxx FY18 Period08"/>
    <n v="30.53"/>
    <n v="30.53"/>
    <s v="USD"/>
    <n v="1"/>
    <d v="2018-05-31T00:00:00"/>
    <n v="22600"/>
    <n v="9203"/>
    <s v="JVU"/>
    <s v="JNI"/>
    <s v="Nxxx FY18 Period08"/>
    <s v="DOL"/>
    <s v="N1202"/>
    <s v="84000"/>
    <s v="#"/>
    <s v="USAO0351"/>
    <s v="#"/>
    <s v="95.31.01"/>
    <s v="S17"/>
    <s v="#"/>
    <s v="TSC"/>
    <x v="1"/>
  </r>
  <r>
    <s v="A"/>
    <s v="S209945"/>
    <s v="2018/008"/>
    <s v="Nxxx FY18 Period08"/>
    <n v="0.42"/>
    <n v="0.42"/>
    <s v="USD"/>
    <n v="1"/>
    <d v="2018-05-31T00:00:00"/>
    <n v="22600"/>
    <n v="9304"/>
    <s v="JVU"/>
    <s v="JNI"/>
    <s v="Nxxx FY18 Period08"/>
    <s v="SLD"/>
    <s v="N1202"/>
    <s v="84000"/>
    <s v="#"/>
    <s v="USAO0351"/>
    <s v="#"/>
    <s v="95.31.01"/>
    <s v="S17"/>
    <s v="#"/>
    <s v="TSC"/>
    <x v="1"/>
  </r>
  <r>
    <s v="A"/>
    <s v="S209945"/>
    <s v="2018/008"/>
    <s v="Nxxx FY18 Period08"/>
    <n v="9.35"/>
    <n v="9.35"/>
    <s v="USD"/>
    <n v="1"/>
    <d v="2018-05-31T00:00:00"/>
    <n v="22600"/>
    <n v="9344"/>
    <s v="JVU"/>
    <s v="JNI"/>
    <s v="Nxxx FY18 Period08"/>
    <s v="DOL"/>
    <s v="N0101"/>
    <s v="85000"/>
    <s v="#"/>
    <s v="USAO0351"/>
    <s v="#"/>
    <s v="95.31.01"/>
    <s v="S17"/>
    <s v="#"/>
    <s v="PSC"/>
    <x v="1"/>
  </r>
  <r>
    <s v="A"/>
    <s v="S209945"/>
    <s v="2018/008"/>
    <s v="Nxxx FY18 Period08"/>
    <n v="0.13"/>
    <n v="0.13"/>
    <s v="USD"/>
    <n v="1"/>
    <d v="2018-05-31T00:00:00"/>
    <n v="22600"/>
    <n v="9441"/>
    <s v="JVU"/>
    <s v="JNI"/>
    <s v="Nxxx FY18 Period08"/>
    <s v="SLD"/>
    <s v="N0101"/>
    <s v="85000"/>
    <s v="#"/>
    <s v="USAO0351"/>
    <s v="#"/>
    <s v="95.31.01"/>
    <s v="S17"/>
    <s v="#"/>
    <s v="PSC"/>
    <x v="1"/>
  </r>
  <r>
    <s v="A"/>
    <s v="S209945"/>
    <s v="2018/008"/>
    <s v="Nxxx FY18 Period08"/>
    <n v="7.6"/>
    <n v="7.6"/>
    <s v="USD"/>
    <n v="1"/>
    <d v="2018-05-31T00:00:00"/>
    <n v="22600"/>
    <n v="9481"/>
    <s v="JVU"/>
    <s v="JNI"/>
    <s v="Nxxx FY18 Period08"/>
    <s v="DOL"/>
    <s v="N0401"/>
    <s v="85000"/>
    <s v="#"/>
    <s v="USAO0351"/>
    <s v="#"/>
    <s v="95.31.01"/>
    <s v="S17"/>
    <s v="#"/>
    <s v="PSC"/>
    <x v="1"/>
  </r>
  <r>
    <s v="A"/>
    <s v="S209945"/>
    <s v="2018/008"/>
    <s v="Nxxx FY18 Period08"/>
    <n v="0.1"/>
    <n v="0.1"/>
    <s v="USD"/>
    <n v="1"/>
    <d v="2018-05-31T00:00:00"/>
    <n v="22600"/>
    <n v="9576"/>
    <s v="JVU"/>
    <s v="JNI"/>
    <s v="Nxxx FY18 Period08"/>
    <s v="SLD"/>
    <s v="N0401"/>
    <s v="85000"/>
    <s v="#"/>
    <s v="USAO0351"/>
    <s v="#"/>
    <s v="95.31.01"/>
    <s v="S17"/>
    <s v="#"/>
    <s v="PSC"/>
    <x v="1"/>
  </r>
  <r>
    <s v="A"/>
    <s v="S209945"/>
    <s v="2018/008"/>
    <s v="Nxxx FY18 Period08"/>
    <n v="25.07"/>
    <n v="25.07"/>
    <s v="USD"/>
    <n v="1"/>
    <d v="2018-05-31T00:00:00"/>
    <n v="22600"/>
    <n v="9617"/>
    <s v="JVU"/>
    <s v="JNI"/>
    <s v="Nxxx FY18 Period08"/>
    <s v="DOL"/>
    <s v="N0501"/>
    <s v="85000"/>
    <s v="#"/>
    <s v="USAO0351"/>
    <s v="#"/>
    <s v="95.31.01"/>
    <s v="S17"/>
    <s v="#"/>
    <s v="PSC"/>
    <x v="1"/>
  </r>
  <r>
    <s v="A"/>
    <s v="S209945"/>
    <s v="2018/008"/>
    <s v="Nxxx FY18 Period08"/>
    <n v="0.34"/>
    <n v="0.34"/>
    <s v="USD"/>
    <n v="1"/>
    <d v="2018-05-31T00:00:00"/>
    <n v="22600"/>
    <n v="9718"/>
    <s v="JVU"/>
    <s v="JNI"/>
    <s v="Nxxx FY18 Period08"/>
    <s v="SLD"/>
    <s v="N0501"/>
    <s v="85000"/>
    <s v="#"/>
    <s v="USAO0351"/>
    <s v="#"/>
    <s v="95.31.01"/>
    <s v="S17"/>
    <s v="#"/>
    <s v="PSC"/>
    <x v="1"/>
  </r>
  <r>
    <s v="A"/>
    <s v="S209945"/>
    <s v="2018/008"/>
    <s v="Nxxx FY18 Period08"/>
    <n v="5.26"/>
    <n v="5.26"/>
    <s v="USD"/>
    <n v="1"/>
    <d v="2018-05-31T00:00:00"/>
    <n v="22600"/>
    <n v="9758"/>
    <s v="JVU"/>
    <s v="JNI"/>
    <s v="Nxxx FY18 Period08"/>
    <s v="DOL"/>
    <s v="N0601"/>
    <s v="85000"/>
    <s v="#"/>
    <s v="USAO0351"/>
    <s v="#"/>
    <s v="95.31.01"/>
    <s v="S17"/>
    <s v="#"/>
    <s v="PSC"/>
    <x v="1"/>
  </r>
  <r>
    <s v="A"/>
    <s v="S209945"/>
    <s v="2018/008"/>
    <s v="Nxxx FY18 Period08"/>
    <n v="7.0000000000000007E-2"/>
    <n v="7.0000000000000007E-2"/>
    <s v="USD"/>
    <n v="1"/>
    <d v="2018-05-31T00:00:00"/>
    <n v="22600"/>
    <n v="9853"/>
    <s v="JVU"/>
    <s v="JNI"/>
    <s v="Nxxx FY18 Period08"/>
    <s v="SLD"/>
    <s v="N0601"/>
    <s v="85000"/>
    <s v="#"/>
    <s v="USAO0351"/>
    <s v="#"/>
    <s v="95.31.01"/>
    <s v="S17"/>
    <s v="#"/>
    <s v="PSC"/>
    <x v="1"/>
  </r>
  <r>
    <s v="A"/>
    <s v="S209945"/>
    <s v="2018/008"/>
    <s v="Nxxx FY18 Period08"/>
    <n v="16.38"/>
    <n v="16.38"/>
    <s v="USD"/>
    <n v="1"/>
    <d v="2018-05-31T00:00:00"/>
    <n v="22600"/>
    <n v="9893"/>
    <s v="JVU"/>
    <s v="JNI"/>
    <s v="Nxxx FY18 Period08"/>
    <s v="DOL"/>
    <s v="N0701"/>
    <s v="85000"/>
    <s v="#"/>
    <s v="USAO0351"/>
    <s v="#"/>
    <s v="95.31.01"/>
    <s v="S17"/>
    <s v="#"/>
    <s v="PSC"/>
    <x v="1"/>
  </r>
  <r>
    <s v="A"/>
    <s v="S209945"/>
    <s v="2018/008"/>
    <s v="Nxxx FY18 Period08"/>
    <n v="0.22"/>
    <n v="0.22"/>
    <s v="USD"/>
    <n v="1"/>
    <d v="2018-05-31T00:00:00"/>
    <n v="22600"/>
    <n v="9992"/>
    <s v="JVU"/>
    <s v="JNI"/>
    <s v="Nxxx FY18 Period08"/>
    <s v="SLD"/>
    <s v="N0701"/>
    <s v="85000"/>
    <s v="#"/>
    <s v="USAO0351"/>
    <s v="#"/>
    <s v="95.31.01"/>
    <s v="S17"/>
    <s v="#"/>
    <s v="PSC"/>
    <x v="1"/>
  </r>
  <r>
    <s v="A"/>
    <s v="S209945"/>
    <s v="2018/008"/>
    <s v="Nxxx FY18 Period08"/>
    <n v="12.28"/>
    <n v="12.28"/>
    <s v="USD"/>
    <n v="1"/>
    <d v="2018-05-31T00:00:00"/>
    <n v="22600"/>
    <n v="10032"/>
    <s v="JVU"/>
    <s v="JNI"/>
    <s v="Nxxx FY18 Period08"/>
    <s v="DOL"/>
    <s v="N0702"/>
    <s v="85000"/>
    <s v="#"/>
    <s v="USAO0351"/>
    <s v="#"/>
    <s v="95.31.01"/>
    <s v="S17"/>
    <s v="#"/>
    <s v="PSC"/>
    <x v="1"/>
  </r>
  <r>
    <s v="A"/>
    <s v="S209945"/>
    <s v="2018/008"/>
    <s v="Nxxx FY18 Period08"/>
    <n v="0.17"/>
    <n v="0.17"/>
    <s v="USD"/>
    <n v="1"/>
    <d v="2018-05-31T00:00:00"/>
    <n v="22600"/>
    <n v="10131"/>
    <s v="JVU"/>
    <s v="JNI"/>
    <s v="Nxxx FY18 Period08"/>
    <s v="SLD"/>
    <s v="N0702"/>
    <s v="85000"/>
    <s v="#"/>
    <s v="USAO0351"/>
    <s v="#"/>
    <s v="95.31.01"/>
    <s v="S17"/>
    <s v="#"/>
    <s v="PSC"/>
    <x v="1"/>
  </r>
  <r>
    <s v="A"/>
    <s v="S209945"/>
    <s v="2018/008"/>
    <s v="Nxxx FY18 Period08"/>
    <n v="8.77"/>
    <n v="8.77"/>
    <s v="USD"/>
    <n v="1"/>
    <d v="2018-05-31T00:00:00"/>
    <n v="22600"/>
    <n v="10171"/>
    <s v="JVU"/>
    <s v="JNI"/>
    <s v="Nxxx FY18 Period08"/>
    <s v="DOL"/>
    <s v="N0704"/>
    <s v="85000"/>
    <s v="#"/>
    <s v="USAO0351"/>
    <s v="#"/>
    <s v="95.31.01"/>
    <s v="S17"/>
    <s v="#"/>
    <s v="PSC"/>
    <x v="1"/>
  </r>
  <r>
    <s v="A"/>
    <s v="S209945"/>
    <s v="2018/008"/>
    <s v="Nxxx FY18 Period08"/>
    <n v="0.12"/>
    <n v="0.12"/>
    <s v="USD"/>
    <n v="1"/>
    <d v="2018-05-31T00:00:00"/>
    <n v="22600"/>
    <n v="10267"/>
    <s v="JVU"/>
    <s v="JNI"/>
    <s v="Nxxx FY18 Period08"/>
    <s v="SLD"/>
    <s v="N0704"/>
    <s v="85000"/>
    <s v="#"/>
    <s v="USAO0351"/>
    <s v="#"/>
    <s v="95.31.01"/>
    <s v="S17"/>
    <s v="#"/>
    <s v="PSC"/>
    <x v="1"/>
  </r>
  <r>
    <s v="A"/>
    <s v="S209945"/>
    <s v="2018/008"/>
    <s v="Nxxx FY18 Period08"/>
    <n v="18.18"/>
    <n v="18.18"/>
    <s v="USD"/>
    <n v="1"/>
    <d v="2018-05-31T00:00:00"/>
    <n v="22600"/>
    <n v="10307"/>
    <s v="JVU"/>
    <s v="JNI"/>
    <s v="Nxxx FY18 Period08"/>
    <s v="DOL"/>
    <s v="N0801"/>
    <s v="85000"/>
    <s v="#"/>
    <s v="USAO0351"/>
    <s v="#"/>
    <s v="95.31.01"/>
    <s v="S17"/>
    <s v="#"/>
    <s v="PSC"/>
    <x v="1"/>
  </r>
  <r>
    <s v="A"/>
    <s v="S209945"/>
    <s v="2018/008"/>
    <s v="Nxxx FY18 Period08"/>
    <n v="0.25"/>
    <n v="0.25"/>
    <s v="USD"/>
    <n v="1"/>
    <d v="2018-05-31T00:00:00"/>
    <n v="22600"/>
    <n v="10406"/>
    <s v="JVU"/>
    <s v="JNI"/>
    <s v="Nxxx FY18 Period08"/>
    <s v="SLD"/>
    <s v="N0801"/>
    <s v="85000"/>
    <s v="#"/>
    <s v="USAO0351"/>
    <s v="#"/>
    <s v="95.31.01"/>
    <s v="S17"/>
    <s v="#"/>
    <s v="PSC"/>
    <x v="1"/>
  </r>
  <r>
    <s v="A"/>
    <s v="S209945"/>
    <s v="2018/008"/>
    <s v="Nxxx FY18 Period08"/>
    <n v="182.17"/>
    <n v="182.17"/>
    <s v="USD"/>
    <n v="1"/>
    <d v="2018-05-31T00:00:00"/>
    <n v="22600"/>
    <n v="10447"/>
    <s v="JVU"/>
    <s v="JNI"/>
    <s v="Nxxx FY18 Period08"/>
    <s v="DOL"/>
    <s v="N0901"/>
    <s v="85000"/>
    <s v="#"/>
    <s v="USAO0351"/>
    <s v="#"/>
    <s v="95.31.01"/>
    <s v="S17"/>
    <s v="#"/>
    <s v="PSC"/>
    <x v="1"/>
  </r>
  <r>
    <s v="A"/>
    <s v="S209945"/>
    <s v="2018/008"/>
    <s v="Nxxx FY18 Period08"/>
    <n v="2.48"/>
    <n v="2.48"/>
    <s v="USD"/>
    <n v="1"/>
    <d v="2018-05-31T00:00:00"/>
    <n v="22600"/>
    <n v="10550"/>
    <s v="JVU"/>
    <s v="JNI"/>
    <s v="Nxxx FY18 Period08"/>
    <s v="SLD"/>
    <s v="N0901"/>
    <s v="85000"/>
    <s v="#"/>
    <s v="USAO0351"/>
    <s v="#"/>
    <s v="95.31.01"/>
    <s v="S17"/>
    <s v="#"/>
    <s v="PSC"/>
    <x v="1"/>
  </r>
  <r>
    <s v="A"/>
    <s v="S209945"/>
    <s v="2018/008"/>
    <s v="Nxxx FY18 Period08"/>
    <n v="18.12"/>
    <n v="18.12"/>
    <s v="USD"/>
    <n v="1"/>
    <d v="2018-05-31T00:00:00"/>
    <n v="22600"/>
    <n v="10590"/>
    <s v="JVU"/>
    <s v="JNI"/>
    <s v="Nxxx FY18 Period08"/>
    <s v="DOL"/>
    <s v="N1001"/>
    <s v="85000"/>
    <s v="#"/>
    <s v="USAO0351"/>
    <s v="#"/>
    <s v="95.31.01"/>
    <s v="S17"/>
    <s v="#"/>
    <s v="SOM"/>
    <x v="1"/>
  </r>
  <r>
    <s v="A"/>
    <s v="S209945"/>
    <s v="2018/008"/>
    <s v="Nxxx FY18 Period08"/>
    <n v="0.25"/>
    <n v="0.25"/>
    <s v="USD"/>
    <n v="1"/>
    <d v="2018-05-31T00:00:00"/>
    <n v="22600"/>
    <n v="10689"/>
    <s v="JVU"/>
    <s v="JNI"/>
    <s v="Nxxx FY18 Period08"/>
    <s v="SLD"/>
    <s v="N1001"/>
    <s v="85000"/>
    <s v="#"/>
    <s v="USAO0351"/>
    <s v="#"/>
    <s v="95.31.01"/>
    <s v="S17"/>
    <s v="#"/>
    <s v="SOM"/>
    <x v="1"/>
  </r>
  <r>
    <s v="A"/>
    <s v="S209945"/>
    <s v="2018/008"/>
    <s v="Nxxx FY18 Period08"/>
    <n v="14.48"/>
    <n v="14.48"/>
    <s v="USD"/>
    <n v="1"/>
    <d v="2018-05-31T00:00:00"/>
    <n v="22600"/>
    <n v="10729"/>
    <s v="JVU"/>
    <s v="JNI"/>
    <s v="Nxxx FY18 Period08"/>
    <s v="DOL"/>
    <s v="N1003"/>
    <s v="85000"/>
    <s v="#"/>
    <s v="USAO0351"/>
    <s v="#"/>
    <s v="95.31.01"/>
    <s v="S17"/>
    <s v="#"/>
    <s v="SOM"/>
    <x v="1"/>
  </r>
  <r>
    <s v="A"/>
    <s v="S209945"/>
    <s v="2018/008"/>
    <s v="Nxxx FY18 Period08"/>
    <n v="0.2"/>
    <n v="0.2"/>
    <s v="USD"/>
    <n v="1"/>
    <d v="2018-05-31T00:00:00"/>
    <n v="22600"/>
    <n v="10828"/>
    <s v="JVU"/>
    <s v="JNI"/>
    <s v="Nxxx FY18 Period08"/>
    <s v="SLD"/>
    <s v="N1003"/>
    <s v="85000"/>
    <s v="#"/>
    <s v="USAO0351"/>
    <s v="#"/>
    <s v="95.31.01"/>
    <s v="S17"/>
    <s v="#"/>
    <s v="SOM"/>
    <x v="1"/>
  </r>
  <r>
    <s v="A"/>
    <s v="S209945"/>
    <s v="2018/008"/>
    <s v="Nxxx FY18 Period08"/>
    <n v="2.0499999999999998"/>
    <n v="2.0499999999999998"/>
    <s v="USD"/>
    <n v="1"/>
    <d v="2018-05-31T00:00:00"/>
    <n v="22600"/>
    <n v="10867"/>
    <s v="JVU"/>
    <s v="JNI"/>
    <s v="Nxxx FY18 Period08"/>
    <s v="DOL"/>
    <s v="N1004"/>
    <s v="85000"/>
    <s v="#"/>
    <s v="USAO0351"/>
    <s v="#"/>
    <s v="95.31.01"/>
    <s v="S17"/>
    <s v="#"/>
    <s v="SOM"/>
    <x v="1"/>
  </r>
  <r>
    <s v="A"/>
    <s v="S209945"/>
    <s v="2018/008"/>
    <s v="Nxxx FY18 Period08"/>
    <n v="0.03"/>
    <n v="0.03"/>
    <s v="USD"/>
    <n v="1"/>
    <d v="2018-05-31T00:00:00"/>
    <n v="22600"/>
    <n v="10959"/>
    <s v="JVU"/>
    <s v="JNI"/>
    <s v="Nxxx FY18 Period08"/>
    <s v="SLD"/>
    <s v="N1004"/>
    <s v="85000"/>
    <s v="#"/>
    <s v="USAO0351"/>
    <s v="#"/>
    <s v="95.31.01"/>
    <s v="S17"/>
    <s v="#"/>
    <s v="SOM"/>
    <x v="1"/>
  </r>
  <r>
    <s v="A"/>
    <s v="S209945"/>
    <s v="2018/008"/>
    <s v="Nxxx FY18 Period08"/>
    <n v="6.63"/>
    <n v="6.63"/>
    <s v="USD"/>
    <n v="1"/>
    <d v="2018-05-31T00:00:00"/>
    <n v="22600"/>
    <n v="10999"/>
    <s v="JVU"/>
    <s v="JNI"/>
    <s v="Nxxx FY18 Period08"/>
    <s v="DOL"/>
    <s v="N1101"/>
    <s v="85000"/>
    <s v="#"/>
    <s v="USAO0351"/>
    <s v="#"/>
    <s v="95.31.01"/>
    <s v="S17"/>
    <s v="#"/>
    <s v="TSC"/>
    <x v="1"/>
  </r>
  <r>
    <s v="A"/>
    <s v="S209945"/>
    <s v="2018/008"/>
    <s v="Nxxx FY18 Period08"/>
    <n v="0.09"/>
    <n v="0.09"/>
    <s v="USD"/>
    <n v="1"/>
    <d v="2018-05-31T00:00:00"/>
    <n v="22600"/>
    <n v="11094"/>
    <s v="JVU"/>
    <s v="JNI"/>
    <s v="Nxxx FY18 Period08"/>
    <s v="SLD"/>
    <s v="N1101"/>
    <s v="85000"/>
    <s v="#"/>
    <s v="USAO0351"/>
    <s v="#"/>
    <s v="95.31.01"/>
    <s v="S17"/>
    <s v="#"/>
    <s v="TSC"/>
    <x v="1"/>
  </r>
  <r>
    <s v="A"/>
    <s v="S209945"/>
    <s v="2018/008"/>
    <s v="Nxxx FY18 Period08"/>
    <n v="12.12"/>
    <n v="12.12"/>
    <s v="USD"/>
    <n v="1"/>
    <d v="2018-05-31T00:00:00"/>
    <n v="22600"/>
    <n v="11134"/>
    <s v="JVU"/>
    <s v="JNI"/>
    <s v="Nxxx FY18 Period08"/>
    <s v="DOL"/>
    <s v="N1202"/>
    <s v="85000"/>
    <s v="#"/>
    <s v="USAO0351"/>
    <s v="#"/>
    <s v="95.31.01"/>
    <s v="S17"/>
    <s v="#"/>
    <s v="TSC"/>
    <x v="1"/>
  </r>
  <r>
    <s v="A"/>
    <s v="S209945"/>
    <s v="2018/008"/>
    <s v="Nxxx FY18 Period08"/>
    <n v="0.16"/>
    <n v="0.16"/>
    <s v="USD"/>
    <n v="1"/>
    <d v="2018-05-31T00:00:00"/>
    <n v="22600"/>
    <n v="11233"/>
    <s v="JVU"/>
    <s v="JNI"/>
    <s v="Nxxx FY18 Period08"/>
    <s v="SLD"/>
    <s v="N1202"/>
    <s v="85000"/>
    <s v="#"/>
    <s v="USAO0351"/>
    <s v="#"/>
    <s v="95.31.01"/>
    <s v="S17"/>
    <s v="#"/>
    <s v="TSC"/>
    <x v="1"/>
  </r>
  <r>
    <s v="A"/>
    <s v="S209945"/>
    <s v="2018/008"/>
    <s v="Nxxx FY18 Period08"/>
    <n v="14.65"/>
    <n v="14.65"/>
    <s v="USD"/>
    <n v="1"/>
    <d v="2018-05-31T00:00:00"/>
    <n v="22600"/>
    <n v="11273"/>
    <s v="JVU"/>
    <s v="JNI"/>
    <s v="Nxxx FY18 Period08"/>
    <s v="DOL"/>
    <s v="N1401"/>
    <s v="85000"/>
    <s v="#"/>
    <s v="USAO0351"/>
    <s v="#"/>
    <s v="95.31.01"/>
    <s v="S17"/>
    <s v="#"/>
    <s v="PSC"/>
    <x v="1"/>
  </r>
  <r>
    <s v="A"/>
    <s v="S209945"/>
    <s v="2018/008"/>
    <s v="Nxxx FY18 Period08"/>
    <n v="0.2"/>
    <n v="0.2"/>
    <s v="USD"/>
    <n v="1"/>
    <d v="2018-05-31T00:00:00"/>
    <n v="22600"/>
    <n v="11372"/>
    <s v="JVU"/>
    <s v="JNI"/>
    <s v="Nxxx FY18 Period08"/>
    <s v="SLD"/>
    <s v="N1401"/>
    <s v="85000"/>
    <s v="#"/>
    <s v="USAO0351"/>
    <s v="#"/>
    <s v="95.31.01"/>
    <s v="S17"/>
    <s v="#"/>
    <s v="PSC"/>
    <x v="1"/>
  </r>
  <r>
    <s v="A"/>
    <s v="S209945"/>
    <s v="2018/008"/>
    <s v="Nxxx FY18 Period08"/>
    <n v="15.78"/>
    <n v="15.78"/>
    <s v="USD"/>
    <n v="1"/>
    <d v="2018-05-31T00:00:00"/>
    <n v="22600"/>
    <n v="11412"/>
    <s v="JVU"/>
    <s v="JNI"/>
    <s v="Nxxx FY18 Period08"/>
    <s v="DOL"/>
    <s v="N201"/>
    <s v="85000"/>
    <s v="#"/>
    <s v="USAO0351"/>
    <s v="#"/>
    <s v="95.31.01"/>
    <s v="S17"/>
    <s v="#"/>
    <s v="PSC"/>
    <x v="1"/>
  </r>
  <r>
    <s v="A"/>
    <s v="S209945"/>
    <s v="2018/008"/>
    <s v="Nxxx FY18 Period08"/>
    <n v="0.21"/>
    <n v="0.21"/>
    <s v="USD"/>
    <n v="1"/>
    <d v="2018-05-31T00:00:00"/>
    <n v="22600"/>
    <n v="11511"/>
    <s v="JVU"/>
    <s v="JNI"/>
    <s v="Nxxx FY18 Period08"/>
    <s v="SLD"/>
    <s v="N201"/>
    <s v="85000"/>
    <s v="#"/>
    <s v="USAO0351"/>
    <s v="#"/>
    <s v="95.31.01"/>
    <s v="S17"/>
    <s v="#"/>
    <s v="PSC"/>
    <x v="1"/>
  </r>
  <r>
    <s v="A"/>
    <s v="S209945"/>
    <s v="2018/008"/>
    <s v="Nxxx FY18 Period08"/>
    <n v="-8.0399999999999991"/>
    <n v="-8.0399999999999991"/>
    <s v="USD"/>
    <n v="1"/>
    <d v="2018-05-31T00:00:00"/>
    <n v="22600"/>
    <n v="11551"/>
    <s v="JVU"/>
    <s v="JNI"/>
    <s v="Nxxx FY18 Period08"/>
    <s v="DOL"/>
    <s v="N0701"/>
    <s v="85100"/>
    <s v="#"/>
    <s v="USAO0351"/>
    <s v="#"/>
    <s v="95.31.01"/>
    <s v="S17"/>
    <s v="#"/>
    <s v="PSC"/>
    <x v="1"/>
  </r>
  <r>
    <s v="A"/>
    <s v="S209945"/>
    <s v="2018/008"/>
    <s v="Nxxx FY18 Period08"/>
    <n v="-0.11"/>
    <n v="-0.11"/>
    <s v="USD"/>
    <n v="1"/>
    <d v="2018-05-31T00:00:00"/>
    <n v="22600"/>
    <n v="11647"/>
    <s v="JVU"/>
    <s v="JNI"/>
    <s v="Nxxx FY18 Period08"/>
    <s v="SLD"/>
    <s v="N0701"/>
    <s v="85100"/>
    <s v="#"/>
    <s v="USAO0351"/>
    <s v="#"/>
    <s v="95.31.01"/>
    <s v="S17"/>
    <s v="#"/>
    <s v="PSC"/>
    <x v="1"/>
  </r>
  <r>
    <s v="A"/>
    <s v="S209945"/>
    <s v="2018/008"/>
    <s v="Nxxx FY18 Period08"/>
    <n v="6.69"/>
    <n v="6.69"/>
    <s v="USD"/>
    <n v="1"/>
    <d v="2018-05-31T00:00:00"/>
    <n v="22600"/>
    <n v="11687"/>
    <s v="JVU"/>
    <s v="JNI"/>
    <s v="Nxxx FY18 Period08"/>
    <s v="DOL"/>
    <s v="N0101"/>
    <s v="86000"/>
    <s v="#"/>
    <s v="USAO0351"/>
    <s v="#"/>
    <s v="95.31.01"/>
    <s v="S17"/>
    <s v="#"/>
    <s v="PSC"/>
    <x v="1"/>
  </r>
  <r>
    <s v="A"/>
    <s v="S209945"/>
    <s v="2018/008"/>
    <s v="Nxxx FY18 Period08"/>
    <n v="0.09"/>
    <n v="0.09"/>
    <s v="USD"/>
    <n v="1"/>
    <d v="2018-05-31T00:00:00"/>
    <n v="22600"/>
    <n v="11782"/>
    <s v="JVU"/>
    <s v="JNI"/>
    <s v="Nxxx FY18 Period08"/>
    <s v="SLD"/>
    <s v="N0101"/>
    <s v="86000"/>
    <s v="#"/>
    <s v="USAO0351"/>
    <s v="#"/>
    <s v="95.31.01"/>
    <s v="S17"/>
    <s v="#"/>
    <s v="PSC"/>
    <x v="1"/>
  </r>
  <r>
    <s v="A"/>
    <s v="S209945"/>
    <s v="2018/008"/>
    <s v="Nxxx FY18 Period08"/>
    <n v="6.85"/>
    <n v="6.85"/>
    <s v="USD"/>
    <n v="1"/>
    <d v="2018-05-31T00:00:00"/>
    <n v="22600"/>
    <n v="11822"/>
    <s v="JVU"/>
    <s v="JNI"/>
    <s v="Nxxx FY18 Period08"/>
    <s v="DOL"/>
    <s v="N0401"/>
    <s v="86000"/>
    <s v="#"/>
    <s v="USAO0351"/>
    <s v="#"/>
    <s v="95.31.01"/>
    <s v="S17"/>
    <s v="#"/>
    <s v="PSC"/>
    <x v="1"/>
  </r>
  <r>
    <s v="A"/>
    <s v="S209945"/>
    <s v="2018/008"/>
    <s v="Nxxx FY18 Period08"/>
    <n v="0.09"/>
    <n v="0.09"/>
    <s v="USD"/>
    <n v="1"/>
    <d v="2018-05-31T00:00:00"/>
    <n v="22600"/>
    <n v="11917"/>
    <s v="JVU"/>
    <s v="JNI"/>
    <s v="Nxxx FY18 Period08"/>
    <s v="SLD"/>
    <s v="N0401"/>
    <s v="86000"/>
    <s v="#"/>
    <s v="USAO0351"/>
    <s v="#"/>
    <s v="95.31.01"/>
    <s v="S17"/>
    <s v="#"/>
    <s v="PSC"/>
    <x v="1"/>
  </r>
  <r>
    <s v="A"/>
    <s v="S209945"/>
    <s v="2018/008"/>
    <s v="Nxxx FY18 Period08"/>
    <n v="18.059999999999999"/>
    <n v="18.059999999999999"/>
    <s v="USD"/>
    <n v="1"/>
    <d v="2018-05-31T00:00:00"/>
    <n v="22600"/>
    <n v="11957"/>
    <s v="JVU"/>
    <s v="JNI"/>
    <s v="Nxxx FY18 Period08"/>
    <s v="DOL"/>
    <s v="N0501"/>
    <s v="86000"/>
    <s v="#"/>
    <s v="USAO0351"/>
    <s v="#"/>
    <s v="95.31.01"/>
    <s v="S17"/>
    <s v="#"/>
    <s v="PSC"/>
    <x v="1"/>
  </r>
  <r>
    <s v="A"/>
    <s v="S209945"/>
    <s v="2018/008"/>
    <s v="Nxxx FY18 Period08"/>
    <n v="0.25"/>
    <n v="0.25"/>
    <s v="USD"/>
    <n v="1"/>
    <d v="2018-05-31T00:00:00"/>
    <n v="22600"/>
    <n v="12056"/>
    <s v="JVU"/>
    <s v="JNI"/>
    <s v="Nxxx FY18 Period08"/>
    <s v="SLD"/>
    <s v="N0501"/>
    <s v="86000"/>
    <s v="#"/>
    <s v="USAO0351"/>
    <s v="#"/>
    <s v="95.31.01"/>
    <s v="S17"/>
    <s v="#"/>
    <s v="PSC"/>
    <x v="1"/>
  </r>
  <r>
    <s v="A"/>
    <s v="S209945"/>
    <s v="2018/008"/>
    <s v="Nxxx FY18 Period08"/>
    <n v="8.73"/>
    <n v="8.73"/>
    <s v="USD"/>
    <n v="1"/>
    <d v="2018-05-31T00:00:00"/>
    <n v="22600"/>
    <n v="12096"/>
    <s v="JVU"/>
    <s v="JNI"/>
    <s v="Nxxx FY18 Period08"/>
    <s v="DOL"/>
    <s v="N0601"/>
    <s v="86000"/>
    <s v="#"/>
    <s v="USAO0351"/>
    <s v="#"/>
    <s v="95.31.01"/>
    <s v="S17"/>
    <s v="#"/>
    <s v="PSC"/>
    <x v="1"/>
  </r>
  <r>
    <s v="A"/>
    <s v="S209945"/>
    <s v="2018/008"/>
    <s v="Nxxx FY18 Period08"/>
    <n v="0.12"/>
    <n v="0.12"/>
    <s v="USD"/>
    <n v="1"/>
    <d v="2018-05-31T00:00:00"/>
    <n v="22600"/>
    <n v="12192"/>
    <s v="JVU"/>
    <s v="JNI"/>
    <s v="Nxxx FY18 Period08"/>
    <s v="SLD"/>
    <s v="N0601"/>
    <s v="86000"/>
    <s v="#"/>
    <s v="USAO0351"/>
    <s v="#"/>
    <s v="95.31.01"/>
    <s v="S17"/>
    <s v="#"/>
    <s v="PSC"/>
    <x v="1"/>
  </r>
  <r>
    <s v="A"/>
    <s v="S209945"/>
    <s v="2018/008"/>
    <s v="Nxxx FY18 Period08"/>
    <n v="18.39"/>
    <n v="18.39"/>
    <s v="USD"/>
    <n v="1"/>
    <d v="2018-05-31T00:00:00"/>
    <n v="22600"/>
    <n v="12232"/>
    <s v="JVU"/>
    <s v="JNI"/>
    <s v="Nxxx FY18 Period08"/>
    <s v="DOL"/>
    <s v="N0701"/>
    <s v="86000"/>
    <s v="#"/>
    <s v="USAO0351"/>
    <s v="#"/>
    <s v="95.31.01"/>
    <s v="S17"/>
    <s v="#"/>
    <s v="PSC"/>
    <x v="1"/>
  </r>
  <r>
    <s v="A"/>
    <s v="S209945"/>
    <s v="2018/008"/>
    <s v="Nxxx FY18 Period08"/>
    <n v="0.25"/>
    <n v="0.25"/>
    <s v="USD"/>
    <n v="1"/>
    <d v="2018-05-31T00:00:00"/>
    <n v="22600"/>
    <n v="12331"/>
    <s v="JVU"/>
    <s v="JNI"/>
    <s v="Nxxx FY18 Period08"/>
    <s v="SLD"/>
    <s v="N0701"/>
    <s v="86000"/>
    <s v="#"/>
    <s v="USAO0351"/>
    <s v="#"/>
    <s v="95.31.01"/>
    <s v="S17"/>
    <s v="#"/>
    <s v="PSC"/>
    <x v="1"/>
  </r>
  <r>
    <s v="A"/>
    <s v="S209945"/>
    <s v="2018/008"/>
    <s v="Nxxx FY18 Period08"/>
    <n v="2.34"/>
    <n v="2.34"/>
    <s v="USD"/>
    <n v="1"/>
    <d v="2018-05-31T00:00:00"/>
    <n v="22600"/>
    <n v="12370"/>
    <s v="JVU"/>
    <s v="JNI"/>
    <s v="Nxxx FY18 Period08"/>
    <s v="DOL"/>
    <s v="N0702"/>
    <s v="86000"/>
    <s v="#"/>
    <s v="USAO0351"/>
    <s v="#"/>
    <s v="95.31.01"/>
    <s v="S17"/>
    <s v="#"/>
    <s v="PSC"/>
    <x v="1"/>
  </r>
  <r>
    <s v="A"/>
    <s v="S209945"/>
    <s v="2018/008"/>
    <s v="Nxxx FY18 Period08"/>
    <n v="0.03"/>
    <n v="0.03"/>
    <s v="USD"/>
    <n v="1"/>
    <d v="2018-05-31T00:00:00"/>
    <n v="22600"/>
    <n v="12463"/>
    <s v="JVU"/>
    <s v="JNI"/>
    <s v="Nxxx FY18 Period08"/>
    <s v="SLD"/>
    <s v="N0702"/>
    <s v="86000"/>
    <s v="#"/>
    <s v="USAO0351"/>
    <s v="#"/>
    <s v="95.31.01"/>
    <s v="S17"/>
    <s v="#"/>
    <s v="PSC"/>
    <x v="1"/>
  </r>
  <r>
    <s v="A"/>
    <s v="S209945"/>
    <s v="2018/008"/>
    <s v="Nxxx FY18 Period08"/>
    <n v="10.52"/>
    <n v="10.52"/>
    <s v="USD"/>
    <n v="1"/>
    <d v="2018-05-31T00:00:00"/>
    <n v="22600"/>
    <n v="12503"/>
    <s v="JVU"/>
    <s v="JNI"/>
    <s v="Nxxx FY18 Period08"/>
    <s v="DOL"/>
    <s v="N0704"/>
    <s v="86000"/>
    <s v="#"/>
    <s v="USAO0351"/>
    <s v="#"/>
    <s v="95.31.01"/>
    <s v="S17"/>
    <s v="#"/>
    <s v="PSC"/>
    <x v="1"/>
  </r>
  <r>
    <s v="A"/>
    <s v="S209945"/>
    <s v="2018/008"/>
    <s v="Nxxx FY18 Period08"/>
    <n v="0.14000000000000001"/>
    <n v="0.14000000000000001"/>
    <s v="USD"/>
    <n v="1"/>
    <d v="2018-05-31T00:00:00"/>
    <n v="22600"/>
    <n v="12600"/>
    <s v="JVU"/>
    <s v="JNI"/>
    <s v="Nxxx FY18 Period08"/>
    <s v="SLD"/>
    <s v="N0704"/>
    <s v="86000"/>
    <s v="#"/>
    <s v="USAO0351"/>
    <s v="#"/>
    <s v="95.31.01"/>
    <s v="S17"/>
    <s v="#"/>
    <s v="PSC"/>
    <x v="1"/>
  </r>
  <r>
    <s v="A"/>
    <s v="S209945"/>
    <s v="2018/008"/>
    <s v="Nxxx FY18 Period08"/>
    <n v="17.28"/>
    <n v="17.28"/>
    <s v="USD"/>
    <n v="1"/>
    <d v="2018-05-31T00:00:00"/>
    <n v="22600"/>
    <n v="12640"/>
    <s v="JVU"/>
    <s v="JNI"/>
    <s v="Nxxx FY18 Period08"/>
    <s v="DOL"/>
    <s v="N0801"/>
    <s v="86000"/>
    <s v="#"/>
    <s v="USAO0351"/>
    <s v="#"/>
    <s v="95.31.01"/>
    <s v="S17"/>
    <s v="#"/>
    <s v="PSC"/>
    <x v="1"/>
  </r>
  <r>
    <s v="A"/>
    <s v="S209945"/>
    <s v="2018/008"/>
    <s v="Nxxx FY18 Period08"/>
    <n v="0.23"/>
    <n v="0.23"/>
    <s v="USD"/>
    <n v="1"/>
    <d v="2018-05-31T00:00:00"/>
    <n v="22600"/>
    <n v="12739"/>
    <s v="JVU"/>
    <s v="JNI"/>
    <s v="Nxxx FY18 Period08"/>
    <s v="SLD"/>
    <s v="N0801"/>
    <s v="86000"/>
    <s v="#"/>
    <s v="USAO0351"/>
    <s v="#"/>
    <s v="95.31.01"/>
    <s v="S17"/>
    <s v="#"/>
    <s v="PSC"/>
    <x v="1"/>
  </r>
  <r>
    <s v="A"/>
    <s v="S209945"/>
    <s v="2018/008"/>
    <s v="Nxxx FY18 Period08"/>
    <n v="13.96"/>
    <n v="13.96"/>
    <s v="USD"/>
    <n v="1"/>
    <d v="2018-05-31T00:00:00"/>
    <n v="22600"/>
    <n v="12779"/>
    <s v="JVU"/>
    <s v="JNI"/>
    <s v="Nxxx FY18 Period08"/>
    <s v="DOL"/>
    <s v="N0901"/>
    <s v="86000"/>
    <s v="#"/>
    <s v="USAO0351"/>
    <s v="#"/>
    <s v="95.31.01"/>
    <s v="S17"/>
    <s v="#"/>
    <s v="PSC"/>
    <x v="1"/>
  </r>
  <r>
    <s v="A"/>
    <s v="S209945"/>
    <s v="2018/008"/>
    <s v="Nxxx FY18 Period08"/>
    <n v="0.19"/>
    <n v="0.19"/>
    <s v="USD"/>
    <n v="1"/>
    <d v="2018-05-31T00:00:00"/>
    <n v="22600"/>
    <n v="12878"/>
    <s v="JVU"/>
    <s v="JNI"/>
    <s v="Nxxx FY18 Period08"/>
    <s v="SLD"/>
    <s v="N0901"/>
    <s v="86000"/>
    <s v="#"/>
    <s v="USAO0351"/>
    <s v="#"/>
    <s v="95.31.01"/>
    <s v="S17"/>
    <s v="#"/>
    <s v="PSC"/>
    <x v="1"/>
  </r>
  <r>
    <s v="A"/>
    <s v="S209945"/>
    <s v="2018/008"/>
    <s v="Nxxx FY18 Period08"/>
    <n v="6.55"/>
    <n v="6.55"/>
    <s v="USD"/>
    <n v="1"/>
    <d v="2018-05-31T00:00:00"/>
    <n v="22600"/>
    <n v="12918"/>
    <s v="JVU"/>
    <s v="JNI"/>
    <s v="Nxxx FY18 Period08"/>
    <s v="DOL"/>
    <s v="N1001"/>
    <s v="86000"/>
    <s v="#"/>
    <s v="USAO0351"/>
    <s v="#"/>
    <s v="95.31.01"/>
    <s v="S17"/>
    <s v="#"/>
    <s v="SOM"/>
    <x v="1"/>
  </r>
  <r>
    <s v="A"/>
    <s v="S209945"/>
    <s v="2018/008"/>
    <s v="Nxxx FY18 Period08"/>
    <n v="0.09"/>
    <n v="0.09"/>
    <s v="USD"/>
    <n v="1"/>
    <d v="2018-05-31T00:00:00"/>
    <n v="22600"/>
    <n v="13013"/>
    <s v="JVU"/>
    <s v="JNI"/>
    <s v="Nxxx FY18 Period08"/>
    <s v="SLD"/>
    <s v="N1001"/>
    <s v="86000"/>
    <s v="#"/>
    <s v="USAO0351"/>
    <s v="#"/>
    <s v="95.31.01"/>
    <s v="S17"/>
    <s v="#"/>
    <s v="SOM"/>
    <x v="1"/>
  </r>
  <r>
    <s v="A"/>
    <s v="S209945"/>
    <s v="2018/008"/>
    <s v="Nxxx FY18 Period08"/>
    <n v="19.96"/>
    <n v="19.96"/>
    <s v="USD"/>
    <n v="1"/>
    <d v="2018-05-31T00:00:00"/>
    <n v="22600"/>
    <n v="13053"/>
    <s v="JVU"/>
    <s v="JNI"/>
    <s v="Nxxx FY18 Period08"/>
    <s v="DOL"/>
    <s v="N1003"/>
    <s v="86000"/>
    <s v="#"/>
    <s v="USAO0351"/>
    <s v="#"/>
    <s v="95.31.01"/>
    <s v="S17"/>
    <s v="#"/>
    <s v="SOM"/>
    <x v="1"/>
  </r>
  <r>
    <s v="A"/>
    <s v="S209945"/>
    <s v="2018/008"/>
    <s v="Nxxx FY18 Period08"/>
    <n v="0.27"/>
    <n v="0.27"/>
    <s v="USD"/>
    <n v="1"/>
    <d v="2018-05-31T00:00:00"/>
    <n v="22600"/>
    <n v="13152"/>
    <s v="JVU"/>
    <s v="JNI"/>
    <s v="Nxxx FY18 Period08"/>
    <s v="SLD"/>
    <s v="N1003"/>
    <s v="86000"/>
    <s v="#"/>
    <s v="USAO0351"/>
    <s v="#"/>
    <s v="95.31.01"/>
    <s v="S17"/>
    <s v="#"/>
    <s v="SOM"/>
    <x v="1"/>
  </r>
  <r>
    <s v="A"/>
    <s v="S209945"/>
    <s v="2018/008"/>
    <s v="Nxxx FY18 Period08"/>
    <n v="3.27"/>
    <n v="3.27"/>
    <s v="USD"/>
    <n v="1"/>
    <d v="2018-05-31T00:00:00"/>
    <n v="22600"/>
    <n v="13192"/>
    <s v="JVU"/>
    <s v="JNI"/>
    <s v="Nxxx FY18 Period08"/>
    <s v="DOL"/>
    <s v="N1202"/>
    <s v="86000"/>
    <s v="#"/>
    <s v="USAO0351"/>
    <s v="#"/>
    <s v="95.31.01"/>
    <s v="S17"/>
    <s v="#"/>
    <s v="TSC"/>
    <x v="1"/>
  </r>
  <r>
    <s v="A"/>
    <s v="S209945"/>
    <s v="2018/008"/>
    <s v="Nxxx FY18 Period08"/>
    <n v="0.04"/>
    <n v="0.04"/>
    <s v="USD"/>
    <n v="1"/>
    <d v="2018-05-31T00:00:00"/>
    <n v="22600"/>
    <n v="13286"/>
    <s v="JVU"/>
    <s v="JNI"/>
    <s v="Nxxx FY18 Period08"/>
    <s v="SLD"/>
    <s v="N1202"/>
    <s v="86000"/>
    <s v="#"/>
    <s v="USAO0351"/>
    <s v="#"/>
    <s v="95.31.01"/>
    <s v="S17"/>
    <s v="#"/>
    <s v="TSC"/>
    <x v="1"/>
  </r>
  <r>
    <s v="A"/>
    <s v="S209945"/>
    <s v="2018/008"/>
    <s v="Nxxx FY18 Period08"/>
    <n v="3.27"/>
    <n v="3.27"/>
    <s v="USD"/>
    <n v="1"/>
    <d v="2018-05-31T00:00:00"/>
    <n v="22600"/>
    <n v="13326"/>
    <s v="JVU"/>
    <s v="JNI"/>
    <s v="Nxxx FY18 Period08"/>
    <s v="DOL"/>
    <s v="N1401"/>
    <s v="86000"/>
    <s v="#"/>
    <s v="USAO0351"/>
    <s v="#"/>
    <s v="95.31.01"/>
    <s v="S17"/>
    <s v="#"/>
    <s v="PSC"/>
    <x v="1"/>
  </r>
  <r>
    <s v="A"/>
    <s v="S209945"/>
    <s v="2018/008"/>
    <s v="Nxxx FY18 Period08"/>
    <n v="0.04"/>
    <n v="0.04"/>
    <s v="USD"/>
    <n v="1"/>
    <d v="2018-05-31T00:00:00"/>
    <n v="22600"/>
    <n v="13420"/>
    <s v="JVU"/>
    <s v="JNI"/>
    <s v="Nxxx FY18 Period08"/>
    <s v="SLD"/>
    <s v="N1401"/>
    <s v="86000"/>
    <s v="#"/>
    <s v="USAO0351"/>
    <s v="#"/>
    <s v="95.31.01"/>
    <s v="S17"/>
    <s v="#"/>
    <s v="PSC"/>
    <x v="1"/>
  </r>
  <r>
    <s v="A"/>
    <s v="S209945"/>
    <s v="2018/008"/>
    <s v="Nxxx FY18 Period08"/>
    <n v="3.27"/>
    <n v="3.27"/>
    <s v="USD"/>
    <n v="1"/>
    <d v="2018-05-31T00:00:00"/>
    <n v="22600"/>
    <n v="13460"/>
    <s v="JVU"/>
    <s v="JNI"/>
    <s v="Nxxx FY18 Period08"/>
    <s v="DOL"/>
    <s v="N201"/>
    <s v="86000"/>
    <s v="#"/>
    <s v="USAO0351"/>
    <s v="#"/>
    <s v="95.31.01"/>
    <s v="S17"/>
    <s v="#"/>
    <s v="PSC"/>
    <x v="1"/>
  </r>
  <r>
    <s v="A"/>
    <s v="S209945"/>
    <s v="2018/008"/>
    <s v="Nxxx FY18 Period08"/>
    <n v="0.04"/>
    <n v="0.04"/>
    <s v="USD"/>
    <n v="1"/>
    <d v="2018-05-31T00:00:00"/>
    <n v="22600"/>
    <n v="13554"/>
    <s v="JVU"/>
    <s v="JNI"/>
    <s v="Nxxx FY18 Period08"/>
    <s v="SLD"/>
    <s v="N201"/>
    <s v="86000"/>
    <s v="#"/>
    <s v="USAO0351"/>
    <s v="#"/>
    <s v="95.31.01"/>
    <s v="S17"/>
    <s v="#"/>
    <s v="PSC"/>
    <x v="1"/>
  </r>
  <r>
    <s v="A"/>
    <s v="S209945"/>
    <s v="2018/008"/>
    <s v="Nxxx FY18 Period08"/>
    <n v="66.73"/>
    <n v="66.73"/>
    <s v="USD"/>
    <n v="1"/>
    <d v="2018-05-31T00:00:00"/>
    <n v="22600"/>
    <n v="13595"/>
    <s v="JVU"/>
    <s v="JNI"/>
    <s v="Nxxx FY18 Period08"/>
    <s v="DOL"/>
    <s v="N0801"/>
    <s v="86400"/>
    <s v="#"/>
    <s v="USAO0351"/>
    <s v="#"/>
    <s v="95.31.01"/>
    <s v="S17"/>
    <s v="#"/>
    <s v="PSC"/>
    <x v="1"/>
  </r>
  <r>
    <s v="A"/>
    <s v="S209945"/>
    <s v="2018/008"/>
    <s v="Nxxx FY18 Period08"/>
    <n v="0.91"/>
    <n v="0.91"/>
    <s v="USD"/>
    <n v="1"/>
    <d v="2018-05-31T00:00:00"/>
    <n v="22600"/>
    <n v="13697"/>
    <s v="JVU"/>
    <s v="JNI"/>
    <s v="Nxxx FY18 Period08"/>
    <s v="SLD"/>
    <s v="N0801"/>
    <s v="86400"/>
    <s v="#"/>
    <s v="USAO0351"/>
    <s v="#"/>
    <s v="95.31.01"/>
    <s v="S17"/>
    <s v="#"/>
    <s v="PSC"/>
    <x v="1"/>
  </r>
  <r>
    <s v="A"/>
    <s v="S209945"/>
    <s v="2018/008"/>
    <s v="Nxxx FY18 Period08"/>
    <n v="20.010000000000002"/>
    <n v="20.010000000000002"/>
    <s v="USD"/>
    <n v="1"/>
    <d v="2018-05-31T00:00:00"/>
    <n v="22600"/>
    <n v="13737"/>
    <s v="JVU"/>
    <s v="JNI"/>
    <s v="Nxxx FY18 Period08"/>
    <s v="DOL"/>
    <s v="N0702"/>
    <s v="87000"/>
    <s v="#"/>
    <s v="USAO0351"/>
    <s v="#"/>
    <s v="95.31.01"/>
    <s v="S17"/>
    <s v="#"/>
    <s v="PSC"/>
    <x v="1"/>
  </r>
  <r>
    <s v="A"/>
    <s v="S209945"/>
    <s v="2018/008"/>
    <s v="Nxxx FY18 Period08"/>
    <n v="0.27"/>
    <n v="0.27"/>
    <s v="USD"/>
    <n v="1"/>
    <d v="2018-05-31T00:00:00"/>
    <n v="22600"/>
    <n v="13836"/>
    <s v="JVU"/>
    <s v="JNI"/>
    <s v="Nxxx FY18 Period08"/>
    <s v="SLD"/>
    <s v="N0702"/>
    <s v="87000"/>
    <s v="#"/>
    <s v="USAO0351"/>
    <s v="#"/>
    <s v="95.31.01"/>
    <s v="S17"/>
    <s v="#"/>
    <s v="PSC"/>
    <x v="1"/>
  </r>
  <r>
    <s v="A"/>
    <s v="S209945"/>
    <s v="2018/008"/>
    <s v="Nxxx FY18 Period08"/>
    <n v="22.34"/>
    <n v="22.34"/>
    <s v="USD"/>
    <n v="1"/>
    <d v="2018-05-31T00:00:00"/>
    <n v="22600"/>
    <n v="13877"/>
    <s v="JVU"/>
    <s v="JNI"/>
    <s v="Nxxx FY18 Period08"/>
    <s v="DOL"/>
    <s v="N0801"/>
    <s v="87000"/>
    <s v="#"/>
    <s v="USAO0351"/>
    <s v="#"/>
    <s v="95.31.01"/>
    <s v="S17"/>
    <s v="#"/>
    <s v="PSC"/>
    <x v="1"/>
  </r>
  <r>
    <s v="A"/>
    <s v="S209945"/>
    <s v="2018/008"/>
    <s v="Nxxx FY18 Period08"/>
    <n v="0.3"/>
    <n v="0.3"/>
    <s v="USD"/>
    <n v="1"/>
    <d v="2018-05-31T00:00:00"/>
    <n v="22600"/>
    <n v="13978"/>
    <s v="JVU"/>
    <s v="JNI"/>
    <s v="Nxxx FY18 Period08"/>
    <s v="SLD"/>
    <s v="N0801"/>
    <s v="87000"/>
    <s v="#"/>
    <s v="USAO0351"/>
    <s v="#"/>
    <s v="95.31.01"/>
    <s v="S17"/>
    <s v="#"/>
    <s v="PSC"/>
    <x v="1"/>
  </r>
  <r>
    <s v="A"/>
    <s v="S209945"/>
    <s v="2018/008"/>
    <s v="Nxxx FY18 Period08"/>
    <n v="1.24"/>
    <n v="1.24"/>
    <s v="USD"/>
    <n v="1"/>
    <d v="2018-05-31T00:00:00"/>
    <n v="22600"/>
    <n v="14015"/>
    <s v="JVU"/>
    <s v="JNI"/>
    <s v="Nxxx FY18 Period08"/>
    <s v="DOL"/>
    <s v="N1001"/>
    <s v="87000"/>
    <s v="#"/>
    <s v="USAO0351"/>
    <s v="#"/>
    <s v="95.31.01"/>
    <s v="S17"/>
    <s v="#"/>
    <s v="SOM"/>
    <x v="1"/>
  </r>
  <r>
    <s v="A"/>
    <s v="S209945"/>
    <s v="2018/008"/>
    <s v="Nxxx FY18 Period08"/>
    <n v="0.02"/>
    <n v="0.02"/>
    <s v="USD"/>
    <n v="1"/>
    <d v="2018-05-31T00:00:00"/>
    <n v="22600"/>
    <n v="14100"/>
    <s v="JVU"/>
    <s v="JNI"/>
    <s v="Nxxx FY18 Period08"/>
    <s v="SLD"/>
    <s v="N1001"/>
    <s v="87000"/>
    <s v="#"/>
    <s v="USAO0351"/>
    <s v="#"/>
    <s v="95.31.01"/>
    <s v="S17"/>
    <s v="#"/>
    <s v="SOM"/>
    <x v="1"/>
  </r>
  <r>
    <s v="A"/>
    <s v="S209945"/>
    <s v="2018/008"/>
    <s v="Nxxx FY18 Period08"/>
    <n v="5.88"/>
    <n v="5.88"/>
    <s v="USD"/>
    <n v="1"/>
    <d v="2018-05-31T00:00:00"/>
    <n v="22600"/>
    <n v="14140"/>
    <s v="JVU"/>
    <s v="JNI"/>
    <s v="Nxxx FY18 Period08"/>
    <s v="DOL"/>
    <s v="N1101"/>
    <s v="87000"/>
    <s v="#"/>
    <s v="USAO0351"/>
    <s v="#"/>
    <s v="95.31.01"/>
    <s v="S17"/>
    <s v="#"/>
    <s v="TSC"/>
    <x v="1"/>
  </r>
  <r>
    <s v="A"/>
    <s v="S209945"/>
    <s v="2018/008"/>
    <s v="Nxxx FY18 Period08"/>
    <n v="0.08"/>
    <n v="0.08"/>
    <s v="USD"/>
    <n v="1"/>
    <d v="2018-05-31T00:00:00"/>
    <n v="22600"/>
    <n v="14235"/>
    <s v="JVU"/>
    <s v="JNI"/>
    <s v="Nxxx FY18 Period08"/>
    <s v="SLD"/>
    <s v="N1101"/>
    <s v="87000"/>
    <s v="#"/>
    <s v="USAO0351"/>
    <s v="#"/>
    <s v="95.31.01"/>
    <s v="S17"/>
    <s v="#"/>
    <s v="TSC"/>
    <x v="1"/>
  </r>
  <r>
    <s v="A"/>
    <s v="S209945"/>
    <s v="2018/008"/>
    <s v="Nxxx FY18 Period08"/>
    <n v="1.63"/>
    <n v="1.63"/>
    <s v="USD"/>
    <n v="1"/>
    <d v="2018-05-31T00:00:00"/>
    <n v="22600"/>
    <n v="14274"/>
    <s v="JVU"/>
    <s v="JNI"/>
    <s v="Nxxx FY18 Period08"/>
    <s v="DOL"/>
    <s v="N201"/>
    <s v="87000"/>
    <s v="#"/>
    <s v="USAO0351"/>
    <s v="#"/>
    <s v="95.31.01"/>
    <s v="S17"/>
    <s v="#"/>
    <s v="PSC"/>
    <x v="1"/>
  </r>
  <r>
    <s v="A"/>
    <s v="S209945"/>
    <s v="2018/008"/>
    <s v="Nxxx FY18 Period08"/>
    <n v="0.02"/>
    <n v="0.02"/>
    <s v="USD"/>
    <n v="1"/>
    <d v="2018-05-31T00:00:00"/>
    <n v="22600"/>
    <n v="14363"/>
    <s v="JVU"/>
    <s v="JNI"/>
    <s v="Nxxx FY18 Period08"/>
    <s v="SLD"/>
    <s v="N201"/>
    <s v="87000"/>
    <s v="#"/>
    <s v="USAO0351"/>
    <s v="#"/>
    <s v="95.31.01"/>
    <s v="S17"/>
    <s v="#"/>
    <s v="PSC"/>
    <x v="1"/>
  </r>
  <r>
    <s v="A"/>
    <s v="S209945"/>
    <s v="2018/008"/>
    <s v="Nxxx FY18 Period08"/>
    <n v="11.76"/>
    <n v="11.76"/>
    <s v="USD"/>
    <n v="1"/>
    <d v="2018-05-31T00:00:00"/>
    <n v="22600"/>
    <n v="14403"/>
    <s v="JVU"/>
    <s v="JNI"/>
    <s v="Nxxx FY18 Period08"/>
    <s v="DOL"/>
    <s v="N0801"/>
    <s v="87500"/>
    <s v="#"/>
    <s v="USAO0351"/>
    <s v="#"/>
    <s v="95.31.01"/>
    <s v="S17"/>
    <s v="#"/>
    <s v="PSC"/>
    <x v="1"/>
  </r>
  <r>
    <s v="A"/>
    <s v="S209945"/>
    <s v="2018/008"/>
    <s v="Nxxx FY18 Period08"/>
    <n v="0.16"/>
    <n v="0.16"/>
    <s v="USD"/>
    <n v="1"/>
    <d v="2018-05-31T00:00:00"/>
    <n v="22600"/>
    <n v="14502"/>
    <s v="JVU"/>
    <s v="JNI"/>
    <s v="Nxxx FY18 Period08"/>
    <s v="SLD"/>
    <s v="N0801"/>
    <s v="87500"/>
    <s v="#"/>
    <s v="USAO0351"/>
    <s v="#"/>
    <s v="95.31.01"/>
    <s v="S17"/>
    <s v="#"/>
    <s v="PSC"/>
    <x v="1"/>
  </r>
  <r>
    <s v="A"/>
    <s v="S209945"/>
    <s v="2018/008"/>
    <s v="Hall rent CBAHWS trning d"/>
    <n v="-700"/>
    <n v="-700"/>
    <s v="USD"/>
    <n v="1"/>
    <d v="2018-06-05T00:00:00"/>
    <n v="22478"/>
    <n v="46"/>
    <s v="CVU"/>
    <s v="PGK"/>
    <s v="DOLC08074U"/>
    <s v="DOL"/>
    <s v="#"/>
    <s v="81507"/>
    <s v="#"/>
    <s v="USAO0351"/>
    <s v="#"/>
    <s v="01.01.02"/>
    <s v="S09"/>
    <s v="#"/>
    <s v="DPC"/>
    <x v="3"/>
  </r>
  <r>
    <s v="A"/>
    <s v="S209945"/>
    <s v="2018/008"/>
    <s v="Bank charge"/>
    <n v="-2.1"/>
    <n v="-2.1"/>
    <s v="USD"/>
    <n v="1"/>
    <d v="2018-06-05T00:00:00"/>
    <n v="22478"/>
    <n v="47"/>
    <s v="CVU"/>
    <s v="PGK"/>
    <s v="DOLC08074U"/>
    <s v="DOL"/>
    <s v="#"/>
    <s v="87002"/>
    <s v="#"/>
    <s v="USAO0351"/>
    <s v="#"/>
    <s v="01.01.01"/>
    <s v="S09"/>
    <s v="#"/>
    <s v="DPC"/>
    <x v="2"/>
  </r>
  <r>
    <s v="A"/>
    <s v="S209945"/>
    <s v="2018/008"/>
    <s v="Gvt Partcipants in CBAHWS"/>
    <n v="-560"/>
    <n v="-560"/>
    <s v="USD"/>
    <n v="1"/>
    <d v="2018-06-05T00:00:00"/>
    <n v="22478"/>
    <n v="60"/>
    <s v="CVU"/>
    <s v="PGK"/>
    <s v="DOLC08079U"/>
    <s v="DOL"/>
    <s v="#"/>
    <s v="81507"/>
    <s v="#"/>
    <s v="USAO0351"/>
    <s v="#"/>
    <s v="01.01.02"/>
    <s v="S09"/>
    <s v="#"/>
    <s v="DPC"/>
    <x v="4"/>
  </r>
  <r>
    <s v="A"/>
    <s v="S209945"/>
    <s v="2018/008"/>
    <s v="Bank charge"/>
    <n v="-1.68"/>
    <n v="-1.68"/>
    <s v="USD"/>
    <n v="1"/>
    <d v="2018-06-05T00:00:00"/>
    <n v="22478"/>
    <n v="61"/>
    <s v="CVU"/>
    <s v="PGK"/>
    <s v="DOLC08079U"/>
    <s v="DOL"/>
    <s v="#"/>
    <s v="87002"/>
    <s v="#"/>
    <s v="USAO0351"/>
    <s v="#"/>
    <s v="01.01.01"/>
    <s v="S09"/>
    <s v="#"/>
    <s v="DPC"/>
    <x v="2"/>
  </r>
  <r>
    <s v="A"/>
    <s v="S209945"/>
    <s v="2018/008"/>
    <s v="Vetenery drugs for Giftca"/>
    <n v="-9008"/>
    <n v="-9008"/>
    <s v="USD"/>
    <n v="1"/>
    <d v="2018-06-05T00:00:00"/>
    <n v="22478"/>
    <n v="88"/>
    <s v="CVU"/>
    <s v="PGK"/>
    <s v="DOLC08089U"/>
    <s v="DOL"/>
    <s v="#"/>
    <s v="81501"/>
    <s v="#"/>
    <s v="USAO0351"/>
    <s v="#"/>
    <s v="01.01.02"/>
    <s v="S09"/>
    <s v="#"/>
    <s v="DPC"/>
    <x v="3"/>
  </r>
  <r>
    <s v="A"/>
    <s v="S209945"/>
    <s v="2018/008"/>
    <s v="Bank charge"/>
    <n v="-27.02"/>
    <n v="-27.02"/>
    <s v="USD"/>
    <n v="1"/>
    <d v="2018-06-05T00:00:00"/>
    <n v="22478"/>
    <n v="89"/>
    <s v="CVU"/>
    <s v="PGK"/>
    <s v="DOLC08089U"/>
    <s v="DOL"/>
    <s v="#"/>
    <s v="87002"/>
    <s v="#"/>
    <s v="USAO0351"/>
    <s v="#"/>
    <s v="01.01.01"/>
    <s v="S09"/>
    <s v="#"/>
    <s v="DPC"/>
    <x v="2"/>
  </r>
  <r>
    <s v="A"/>
    <s v="S209945"/>
    <s v="2018/008"/>
    <s v="Suplly of goats"/>
    <n v="-21887"/>
    <n v="-21887"/>
    <s v="USD"/>
    <n v="1"/>
    <d v="2018-06-05T00:00:00"/>
    <n v="22478"/>
    <n v="92"/>
    <s v="CVU"/>
    <s v="PGK"/>
    <s v="DOLC08090U"/>
    <s v="DOL"/>
    <s v="#"/>
    <s v="81501"/>
    <s v="#"/>
    <s v="USAO0351"/>
    <s v="#"/>
    <s v="01.01.02"/>
    <s v="S09"/>
    <s v="#"/>
    <s v="DPC"/>
    <x v="6"/>
  </r>
  <r>
    <s v="A"/>
    <s v="S209945"/>
    <s v="2018/008"/>
    <s v="Bank charge"/>
    <n v="-65.66"/>
    <n v="-65.66"/>
    <s v="USD"/>
    <n v="1"/>
    <d v="2018-06-05T00:00:00"/>
    <n v="22478"/>
    <n v="93"/>
    <s v="CVU"/>
    <s v="PGK"/>
    <s v="DOLC08090U"/>
    <s v="DOL"/>
    <s v="#"/>
    <s v="87002"/>
    <s v="#"/>
    <s v="USAO0351"/>
    <s v="#"/>
    <s v="01.01.01"/>
    <s v="S09"/>
    <s v="#"/>
    <s v="DPC"/>
    <x v="2"/>
  </r>
  <r>
    <s v="A"/>
    <s v="S209945"/>
    <s v="2018/008"/>
    <s v="Revaluation"/>
    <n v="0"/>
    <n v="0"/>
    <s v="USD"/>
    <n v="0"/>
    <d v="2018-06-08T00:00:00"/>
    <n v="22596"/>
    <n v="1010"/>
    <s v="SYSTM"/>
    <s v="REVAL"/>
    <s v="System - Revaluation"/>
    <s v="DOL"/>
    <s v="#"/>
    <s v="80001"/>
    <s v="M142070"/>
    <s v="USAO0351"/>
    <s v="#"/>
    <s v="08.31.00"/>
    <s v="S06"/>
    <s v="#"/>
    <s v="DPC"/>
    <x v="0"/>
  </r>
  <r>
    <s v="A"/>
    <s v="S209945"/>
    <s v="2018/008"/>
    <s v="Revaluation"/>
    <n v="0"/>
    <n v="0"/>
    <s v="USD"/>
    <n v="0"/>
    <d v="2018-06-08T00:00:00"/>
    <n v="22596"/>
    <n v="1011"/>
    <s v="SYSTM"/>
    <s v="REVAL"/>
    <s v="System - Revaluation"/>
    <s v="DOL"/>
    <s v="#"/>
    <s v="80001"/>
    <s v="M191151"/>
    <s v="USAO0351"/>
    <s v="#"/>
    <s v="02.02.06"/>
    <s v="S06"/>
    <s v="#"/>
    <s v="DPC"/>
    <x v="0"/>
  </r>
  <r>
    <s v="A"/>
    <s v="S209945"/>
    <s v="2018/008"/>
    <s v="Revaluation"/>
    <n v="0"/>
    <n v="0"/>
    <s v="USD"/>
    <n v="0"/>
    <d v="2018-06-08T00:00:00"/>
    <n v="22596"/>
    <n v="1012"/>
    <s v="SYSTM"/>
    <s v="REVAL"/>
    <s v="System - Revaluation"/>
    <s v="DOL"/>
    <s v="#"/>
    <s v="80112"/>
    <s v="M22391"/>
    <s v="USAO0351"/>
    <s v="#"/>
    <s v="01.01.01"/>
    <s v="S09"/>
    <s v="#"/>
    <s v="DPC"/>
    <x v="0"/>
  </r>
  <r>
    <s v="A"/>
    <s v="S209945"/>
    <s v="2018/008"/>
    <s v="Revaluation"/>
    <n v="0"/>
    <n v="0"/>
    <s v="USD"/>
    <n v="0"/>
    <d v="2018-06-08T00:00:00"/>
    <n v="22596"/>
    <n v="1013"/>
    <s v="SYSTM"/>
    <s v="REVAL"/>
    <s v="System - Revaluation"/>
    <s v="DOL"/>
    <s v="#"/>
    <s v="80199"/>
    <s v="#"/>
    <s v="USAO0351"/>
    <s v="#"/>
    <s v="01.01.01"/>
    <s v="S09"/>
    <s v="#"/>
    <s v="DPC"/>
    <x v="2"/>
  </r>
  <r>
    <s v="A"/>
    <s v="S209945"/>
    <s v="2018/008"/>
    <s v="Revaluation"/>
    <n v="0"/>
    <n v="0"/>
    <s v="USD"/>
    <n v="0"/>
    <d v="2018-06-08T00:00:00"/>
    <n v="22596"/>
    <n v="1014"/>
    <s v="SYSTM"/>
    <s v="REVAL"/>
    <s v="System - Revaluation"/>
    <s v="DOL"/>
    <s v="#"/>
    <s v="81001"/>
    <s v="#"/>
    <s v="USAO0351"/>
    <s v="#"/>
    <s v="01.01.02"/>
    <s v="S09"/>
    <s v="#"/>
    <s v="DPC"/>
    <x v="2"/>
  </r>
  <r>
    <s v="A"/>
    <s v="S209945"/>
    <s v="2018/008"/>
    <s v="Revaluation"/>
    <n v="0"/>
    <n v="0"/>
    <s v="USD"/>
    <n v="0"/>
    <d v="2018-06-08T00:00:00"/>
    <n v="22596"/>
    <n v="1015"/>
    <s v="SYSTM"/>
    <s v="REVAL"/>
    <s v="System - Revaluation"/>
    <s v="DOL"/>
    <s v="#"/>
    <s v="81501"/>
    <s v="#"/>
    <s v="USAO0351"/>
    <s v="#"/>
    <s v="01.01.01"/>
    <s v="S09"/>
    <s v="#"/>
    <s v="DPC"/>
    <x v="2"/>
  </r>
  <r>
    <s v="A"/>
    <s v="S209945"/>
    <s v="2018/008"/>
    <s v="Revaluation"/>
    <n v="0"/>
    <n v="0"/>
    <s v="USD"/>
    <n v="0"/>
    <d v="2018-06-08T00:00:00"/>
    <n v="22596"/>
    <n v="1016"/>
    <s v="SYSTM"/>
    <s v="REVAL"/>
    <s v="System - Revaluation"/>
    <s v="DOL"/>
    <s v="#"/>
    <s v="81501"/>
    <s v="#"/>
    <s v="USAO0351"/>
    <s v="#"/>
    <s v="01.01.02"/>
    <s v="S09"/>
    <s v="#"/>
    <s v="DPC"/>
    <x v="2"/>
  </r>
  <r>
    <s v="A"/>
    <s v="S209945"/>
    <s v="2018/008"/>
    <s v="Revaluation"/>
    <n v="0"/>
    <n v="0"/>
    <s v="USD"/>
    <n v="0"/>
    <d v="2018-06-08T00:00:00"/>
    <n v="22596"/>
    <n v="1017"/>
    <s v="SYSTM"/>
    <s v="REVAL"/>
    <s v="System - Revaluation"/>
    <s v="DOL"/>
    <s v="#"/>
    <s v="81507"/>
    <s v="#"/>
    <s v="USAO0351"/>
    <s v="#"/>
    <s v="01.01.02"/>
    <s v="S09"/>
    <s v="#"/>
    <s v="DPC"/>
    <x v="2"/>
  </r>
  <r>
    <s v="A"/>
    <s v="S209945"/>
    <s v="2018/008"/>
    <s v="Revaluation"/>
    <n v="0"/>
    <n v="0"/>
    <s v="USD"/>
    <n v="0"/>
    <d v="2018-06-08T00:00:00"/>
    <n v="22596"/>
    <n v="1018"/>
    <s v="SYSTM"/>
    <s v="REVAL"/>
    <s v="System - Revaluation"/>
    <s v="DOL"/>
    <s v="#"/>
    <s v="81507"/>
    <s v="#"/>
    <s v="USAO0351"/>
    <s v="#"/>
    <s v="03.03.02"/>
    <s v="S09"/>
    <s v="#"/>
    <s v="DPC"/>
    <x v="2"/>
  </r>
  <r>
    <s v="A"/>
    <s v="S209945"/>
    <s v="2018/008"/>
    <s v="Revaluation"/>
    <n v="0"/>
    <n v="0"/>
    <s v="USD"/>
    <n v="0"/>
    <d v="2018-06-08T00:00:00"/>
    <n v="22596"/>
    <n v="1019"/>
    <s v="SYSTM"/>
    <s v="REVAL"/>
    <s v="System - Revaluation"/>
    <s v="DOL"/>
    <s v="#"/>
    <s v="81509"/>
    <s v="#"/>
    <s v="USAO0351"/>
    <s v="#"/>
    <s v="01.01.01"/>
    <s v="S09"/>
    <s v="#"/>
    <s v="DPC"/>
    <x v="2"/>
  </r>
  <r>
    <s v="A"/>
    <s v="S209945"/>
    <s v="2018/008"/>
    <s v="Revaluation"/>
    <n v="0"/>
    <n v="0"/>
    <s v="USD"/>
    <n v="0"/>
    <d v="2018-06-08T00:00:00"/>
    <n v="22596"/>
    <n v="1020"/>
    <s v="SYSTM"/>
    <s v="REVAL"/>
    <s v="System - Revaluation"/>
    <s v="DOL"/>
    <s v="#"/>
    <s v="82099"/>
    <s v="#"/>
    <s v="USAO0351"/>
    <s v="#"/>
    <s v="01.01.01"/>
    <s v="S08"/>
    <s v="#"/>
    <s v="DPC"/>
    <x v="2"/>
  </r>
  <r>
    <s v="A"/>
    <s v="S209945"/>
    <s v="2018/008"/>
    <s v="Revaluation"/>
    <n v="0"/>
    <n v="0"/>
    <s v="USD"/>
    <n v="0"/>
    <d v="2018-06-08T00:00:00"/>
    <n v="22596"/>
    <n v="1021"/>
    <s v="SYSTM"/>
    <s v="REVAL"/>
    <s v="System - Revaluation"/>
    <s v="DOL"/>
    <s v="#"/>
    <s v="84099"/>
    <s v="#"/>
    <s v="USAO0351"/>
    <s v="#"/>
    <s v="01.01.01"/>
    <s v="S09"/>
    <s v="#"/>
    <s v="DPC"/>
    <x v="2"/>
  </r>
  <r>
    <s v="A"/>
    <s v="S209945"/>
    <s v="2018/008"/>
    <s v="Revaluation"/>
    <n v="0"/>
    <n v="0"/>
    <s v="USD"/>
    <n v="0"/>
    <d v="2018-06-08T00:00:00"/>
    <n v="22596"/>
    <n v="1022"/>
    <s v="SYSTM"/>
    <s v="REVAL"/>
    <s v="System - Revaluation"/>
    <s v="DOL"/>
    <s v="#"/>
    <s v="85001"/>
    <s v="#"/>
    <s v="USAO0351"/>
    <s v="#"/>
    <s v="01.01.01"/>
    <s v="S08"/>
    <s v="#"/>
    <s v="DPC"/>
    <x v="2"/>
  </r>
  <r>
    <s v="A"/>
    <s v="S209945"/>
    <s v="2018/008"/>
    <s v="Revaluation"/>
    <n v="0"/>
    <n v="0"/>
    <s v="USD"/>
    <n v="0"/>
    <d v="2018-06-08T00:00:00"/>
    <n v="22596"/>
    <n v="1023"/>
    <s v="SYSTM"/>
    <s v="REVAL"/>
    <s v="System - Revaluation"/>
    <s v="DOL"/>
    <s v="#"/>
    <s v="85001"/>
    <s v="#"/>
    <s v="USAO0351"/>
    <s v="#"/>
    <s v="01.01.01"/>
    <s v="S09"/>
    <s v="#"/>
    <s v="DPC"/>
    <x v="2"/>
  </r>
  <r>
    <s v="A"/>
    <s v="S209945"/>
    <s v="2018/008"/>
    <s v="Revaluation"/>
    <n v="0"/>
    <n v="0"/>
    <s v="USD"/>
    <n v="0"/>
    <d v="2018-06-08T00:00:00"/>
    <n v="22596"/>
    <n v="1024"/>
    <s v="SYSTM"/>
    <s v="REVAL"/>
    <s v="System - Revaluation"/>
    <s v="DOL"/>
    <s v="#"/>
    <s v="85001"/>
    <s v="#"/>
    <s v="USAO0351"/>
    <s v="#"/>
    <s v="02.02.12"/>
    <s v="S09"/>
    <s v="#"/>
    <s v="DPC"/>
    <x v="2"/>
  </r>
  <r>
    <s v="A"/>
    <s v="S209945"/>
    <s v="2018/008"/>
    <s v="Revaluation"/>
    <n v="0"/>
    <n v="0"/>
    <s v="USD"/>
    <n v="0"/>
    <d v="2018-06-08T00:00:00"/>
    <n v="22596"/>
    <n v="1025"/>
    <s v="SYSTM"/>
    <s v="REVAL"/>
    <s v="System - Revaluation"/>
    <s v="DOL"/>
    <s v="#"/>
    <s v="87002"/>
    <s v="#"/>
    <s v="USAO0351"/>
    <s v="#"/>
    <s v="01.01.01"/>
    <s v="S09"/>
    <s v="#"/>
    <s v="DPC"/>
    <x v="2"/>
  </r>
  <r>
    <s v="A"/>
    <s v="S209945"/>
    <s v="2018/008"/>
    <s v="Revaluation"/>
    <n v="0"/>
    <n v="0"/>
    <s v="USD"/>
    <n v="0"/>
    <d v="2018-06-08T00:00:00"/>
    <n v="22596"/>
    <n v="1026"/>
    <s v="SYSTM"/>
    <s v="REVAL"/>
    <s v="System - Revaluation"/>
    <s v="DOL"/>
    <s v="#"/>
    <s v="87002"/>
    <s v="#"/>
    <s v="USAO0351"/>
    <s v="#"/>
    <s v="08.70.02"/>
    <s v="S09"/>
    <s v="#"/>
    <s v="DPC"/>
    <x v="2"/>
  </r>
  <r>
    <s v="A"/>
    <s v="S209945"/>
    <s v="2018/008"/>
    <s v="Revaluation"/>
    <n v="0"/>
    <n v="0"/>
    <s v="USD"/>
    <n v="0"/>
    <d v="2018-06-08T00:00:00"/>
    <n v="22596"/>
    <n v="1027"/>
    <s v="SYSTM"/>
    <s v="REVAL"/>
    <s v="System - Revaluation"/>
    <s v="SLD"/>
    <s v="#"/>
    <s v="80112"/>
    <s v="M9209"/>
    <s v="USAO0351"/>
    <s v="#"/>
    <s v="01.01.01"/>
    <s v="S09"/>
    <s v="#"/>
    <s v="DPC"/>
    <x v="0"/>
  </r>
  <r>
    <s v="A"/>
    <s v="S209945"/>
    <s v="2018/009"/>
    <s v="Jun '18 Basic Salary - Bekele"/>
    <n v="4590"/>
    <n v="4590"/>
    <s v="USD"/>
    <n v="1"/>
    <d v="2016-06-30T00:00:00"/>
    <n v="23079"/>
    <n v="14"/>
    <s v="JVU"/>
    <s v="EWA"/>
    <s v="NRBJ09057U"/>
    <s v="DOL"/>
    <s v="#"/>
    <s v="80002"/>
    <s v="M111892"/>
    <s v="USAO0351"/>
    <s v="#"/>
    <s v="01.01.01"/>
    <s v="S09"/>
    <s v="#"/>
    <s v="DPC"/>
    <x v="0"/>
  </r>
  <r>
    <s v="A"/>
    <s v="S209945"/>
    <s v="2018/009"/>
    <s v="Jun '18 Basic Salary - Mugobo"/>
    <n v="1866"/>
    <n v="1866"/>
    <s v="USD"/>
    <n v="1"/>
    <d v="2016-06-30T00:00:00"/>
    <n v="23079"/>
    <n v="64"/>
    <s v="JVU"/>
    <s v="EWA"/>
    <s v="NRBJ09057U"/>
    <s v="DOL"/>
    <s v="#"/>
    <s v="80002"/>
    <s v="M24238"/>
    <s v="USAO0351"/>
    <s v="#"/>
    <s v="01.01.01"/>
    <s v="S09"/>
    <s v="#"/>
    <s v="DPC"/>
    <x v="0"/>
  </r>
  <r>
    <s v="A"/>
    <s v="S209945"/>
    <s v="2018/009"/>
    <s v="Jun '18 Basic Salary - Palula"/>
    <n v="870"/>
    <n v="870"/>
    <s v="USD"/>
    <n v="1"/>
    <d v="2016-06-30T00:00:00"/>
    <n v="23079"/>
    <n v="85"/>
    <s v="JVU"/>
    <s v="EWA"/>
    <s v="NRBJ09057U"/>
    <s v="DOL"/>
    <s v="#"/>
    <s v="80002"/>
    <s v="M22391"/>
    <s v="USAO0351"/>
    <s v="#"/>
    <s v="01.01.01"/>
    <s v="S09"/>
    <s v="#"/>
    <s v="DPC"/>
    <x v="0"/>
  </r>
  <r>
    <s v="A"/>
    <s v="S209945"/>
    <s v="2018/009"/>
    <s v="Jun '18 Retro Pay- Mugobo"/>
    <n v="300"/>
    <n v="300"/>
    <s v="USD"/>
    <n v="1"/>
    <d v="2016-06-30T00:00:00"/>
    <n v="23079"/>
    <n v="113"/>
    <s v="JVU"/>
    <s v="EWA"/>
    <s v="NRBJ09057U"/>
    <s v="DOL"/>
    <s v="#"/>
    <s v="80002"/>
    <s v="M24238"/>
    <s v="USAO0351"/>
    <s v="#"/>
    <s v="01.01.01"/>
    <s v="S09"/>
    <s v="#"/>
    <s v="DPC"/>
    <x v="0"/>
  </r>
  <r>
    <s v="A"/>
    <s v="S209945"/>
    <s v="2018/009"/>
    <s v="Jun '18 G&amp;S - Bekele"/>
    <n v="1296.6199999999999"/>
    <n v="1296.6199999999999"/>
    <s v="USD"/>
    <n v="1"/>
    <d v="2016-06-30T00:00:00"/>
    <n v="23079"/>
    <n v="129"/>
    <s v="JVU"/>
    <s v="EWA"/>
    <s v="NRBJ09057U"/>
    <s v="DOL"/>
    <s v="#"/>
    <s v="80112"/>
    <s v="M111892"/>
    <s v="USAO0351"/>
    <s v="#"/>
    <s v="01.01.01"/>
    <s v="S09"/>
    <s v="#"/>
    <s v="DPC"/>
    <x v="4"/>
  </r>
  <r>
    <s v="A"/>
    <s v="S209945"/>
    <s v="2018/009"/>
    <s v="Jun '18 G&amp;S - Mugobo"/>
    <n v="510.72"/>
    <n v="510.72"/>
    <s v="USD"/>
    <n v="1"/>
    <d v="2016-06-30T00:00:00"/>
    <n v="23079"/>
    <n v="179"/>
    <s v="JVU"/>
    <s v="EWA"/>
    <s v="NRBJ09057U"/>
    <s v="DOL"/>
    <s v="#"/>
    <s v="80112"/>
    <s v="M24238"/>
    <s v="USAO0351"/>
    <s v="#"/>
    <s v="01.01.01"/>
    <s v="S09"/>
    <s v="#"/>
    <s v="DPC"/>
    <x v="0"/>
  </r>
  <r>
    <s v="A"/>
    <s v="S209945"/>
    <s v="2018/009"/>
    <s v="Jun '18 G&amp;S - Palula"/>
    <n v="247.45"/>
    <n v="247.45"/>
    <s v="USD"/>
    <n v="1"/>
    <d v="2016-06-30T00:00:00"/>
    <n v="23079"/>
    <n v="200"/>
    <s v="JVU"/>
    <s v="EWA"/>
    <s v="NRBJ09057U"/>
    <s v="DOL"/>
    <s v="#"/>
    <s v="80112"/>
    <s v="M22391"/>
    <s v="USAO0351"/>
    <s v="#"/>
    <s v="01.01.01"/>
    <s v="S09"/>
    <s v="#"/>
    <s v="DPC"/>
    <x v="0"/>
  </r>
  <r>
    <s v="A"/>
    <s v="S209945"/>
    <s v="2018/009"/>
    <s v="Jun '18 Hardship Allow. - Bekele"/>
    <n v="1250"/>
    <n v="1250"/>
    <s v="USD"/>
    <n v="1"/>
    <d v="2016-06-30T00:00:00"/>
    <n v="23079"/>
    <n v="234"/>
    <s v="JVU"/>
    <s v="EWA"/>
    <s v="NRBJ09057U"/>
    <s v="DOL"/>
    <s v="#"/>
    <s v="80199"/>
    <s v="M111892"/>
    <s v="USAO0351"/>
    <s v="#"/>
    <s v="01.01.01"/>
    <s v="S09"/>
    <s v="#"/>
    <s v="DPC"/>
    <x v="4"/>
  </r>
  <r>
    <s v="A"/>
    <s v="S209945"/>
    <s v="2018/009"/>
    <s v="Jun '18 Hardship Allow. - Mugobo"/>
    <n v="500"/>
    <n v="500"/>
    <s v="USD"/>
    <n v="1"/>
    <d v="2016-06-30T00:00:00"/>
    <n v="23079"/>
    <n v="280"/>
    <s v="JVU"/>
    <s v="EWA"/>
    <s v="NRBJ09057U"/>
    <s v="DOL"/>
    <s v="#"/>
    <s v="80199"/>
    <s v="M24238"/>
    <s v="USAO0351"/>
    <s v="#"/>
    <s v="01.01.01"/>
    <s v="S09"/>
    <s v="#"/>
    <s v="DPC"/>
    <x v="0"/>
  </r>
  <r>
    <s v="A"/>
    <s v="S209945"/>
    <s v="2018/009"/>
    <s v="Jun '18 Hardship Allow. - Palula"/>
    <n v="250"/>
    <n v="250"/>
    <s v="USD"/>
    <n v="1"/>
    <d v="2016-06-30T00:00:00"/>
    <n v="23079"/>
    <n v="301"/>
    <s v="JVU"/>
    <s v="EWA"/>
    <s v="NRBJ09057U"/>
    <s v="DOL"/>
    <s v="#"/>
    <s v="80199"/>
    <s v="M22391"/>
    <s v="USAO0351"/>
    <s v="#"/>
    <s v="01.01.01"/>
    <s v="S09"/>
    <s v="#"/>
    <s v="DPC"/>
    <x v="0"/>
  </r>
  <r>
    <s v="A"/>
    <s v="S209945"/>
    <s v="2018/009"/>
    <s v="Jun '18 Wire Transfer Reimbursement - Mugobo"/>
    <n v="20"/>
    <n v="20"/>
    <s v="USD"/>
    <n v="1"/>
    <d v="2016-06-30T00:00:00"/>
    <n v="23079"/>
    <n v="349"/>
    <s v="JVU"/>
    <s v="EWA"/>
    <s v="NRBJ09057U"/>
    <s v="DOL"/>
    <s v="#"/>
    <s v="80199"/>
    <s v="M24238"/>
    <s v="USAO0351"/>
    <s v="#"/>
    <s v="01.01.01"/>
    <s v="S09"/>
    <s v="#"/>
    <s v="DPC"/>
    <x v="0"/>
  </r>
  <r>
    <s v="A"/>
    <s v="S209945"/>
    <s v="2018/009"/>
    <s v="Jun '18 Shelter - Bekele"/>
    <n v="-120"/>
    <n v="-120"/>
    <s v="USD"/>
    <n v="1"/>
    <d v="2016-06-30T00:00:00"/>
    <n v="23079"/>
    <n v="376"/>
    <s v="JVU"/>
    <s v="EWA"/>
    <s v="NRBJ09057U"/>
    <s v="DOL"/>
    <s v="#"/>
    <s v="80114"/>
    <s v="M111892"/>
    <s v="USAO0351"/>
    <s v="#"/>
    <s v="01.01.01"/>
    <s v="S09"/>
    <s v="#"/>
    <s v="DPC"/>
    <x v="0"/>
  </r>
  <r>
    <s v="A"/>
    <s v="S209945"/>
    <s v="2018/009"/>
    <s v="Jun '18 Shelter - Mugobo"/>
    <n v="-48"/>
    <n v="-48"/>
    <s v="USD"/>
    <n v="1"/>
    <d v="2016-06-30T00:00:00"/>
    <n v="23079"/>
    <n v="424"/>
    <s v="JVU"/>
    <s v="EWA"/>
    <s v="NRBJ09057U"/>
    <s v="DOL"/>
    <s v="#"/>
    <s v="80114"/>
    <s v="M24238"/>
    <s v="USAO0351"/>
    <s v="#"/>
    <s v="01.01.01"/>
    <s v="S09"/>
    <s v="#"/>
    <s v="DPC"/>
    <x v="0"/>
  </r>
  <r>
    <s v="A"/>
    <s v="S209945"/>
    <s v="2018/009"/>
    <s v="Jun '18 Shelter - Palula"/>
    <n v="-24"/>
    <n v="-24"/>
    <s v="USD"/>
    <n v="1"/>
    <d v="2016-06-30T00:00:00"/>
    <n v="23079"/>
    <n v="445"/>
    <s v="JVU"/>
    <s v="EWA"/>
    <s v="NRBJ09057U"/>
    <s v="DOL"/>
    <s v="#"/>
    <s v="80114"/>
    <s v="M22391"/>
    <s v="USAO0351"/>
    <s v="#"/>
    <s v="01.01.01"/>
    <s v="S09"/>
    <s v="#"/>
    <s v="DPC"/>
    <x v="0"/>
  </r>
  <r>
    <s v="A"/>
    <s v="S209945"/>
    <s v="2018/009"/>
    <s v="Jun '18 Benfit - Bekele"/>
    <n v="918"/>
    <n v="918"/>
    <s v="USD"/>
    <n v="1"/>
    <d v="2016-06-30T00:00:00"/>
    <n v="23079"/>
    <n v="484"/>
    <s v="JVU"/>
    <s v="EWA"/>
    <s v="NRBJ09057U"/>
    <s v="DOL"/>
    <s v="#"/>
    <s v="80107"/>
    <s v="M111892"/>
    <s v="USAO0351"/>
    <s v="#"/>
    <s v="01.01.01"/>
    <s v="S09"/>
    <s v="#"/>
    <s v="DPC"/>
    <x v="0"/>
  </r>
  <r>
    <s v="A"/>
    <s v="S209945"/>
    <s v="2018/009"/>
    <s v="Jun '18 Benfit - Mugobo"/>
    <n v="433.2"/>
    <n v="433.2"/>
    <s v="USD"/>
    <n v="1"/>
    <d v="2016-06-30T00:00:00"/>
    <n v="23079"/>
    <n v="534"/>
    <s v="JVU"/>
    <s v="EWA"/>
    <s v="NRBJ09057U"/>
    <s v="DOL"/>
    <s v="#"/>
    <s v="80107"/>
    <s v="M24238"/>
    <s v="USAO0351"/>
    <s v="#"/>
    <s v="01.01.01"/>
    <s v="S09"/>
    <s v="#"/>
    <s v="DPC"/>
    <x v="0"/>
  </r>
  <r>
    <s v="A"/>
    <s v="S209945"/>
    <s v="2018/009"/>
    <s v="Jun '18 Benfit - Palula"/>
    <n v="174"/>
    <n v="174"/>
    <s v="USD"/>
    <n v="1"/>
    <d v="2016-06-30T00:00:00"/>
    <n v="23079"/>
    <n v="555"/>
    <s v="JVU"/>
    <s v="EWA"/>
    <s v="NRBJ09057U"/>
    <s v="DOL"/>
    <s v="#"/>
    <s v="80107"/>
    <s v="M22391"/>
    <s v="USAO0351"/>
    <s v="#"/>
    <s v="01.01.01"/>
    <s v="S09"/>
    <s v="#"/>
    <s v="DPC"/>
    <x v="0"/>
  </r>
  <r>
    <s v="A"/>
    <s v="S209945"/>
    <s v="2018/009"/>
    <s v="M.subow.Airtime fr Jun 18"/>
    <n v="60"/>
    <n v="60"/>
    <s v="USD"/>
    <n v="1"/>
    <d v="2018-04-06T00:00:00"/>
    <n v="23042"/>
    <n v="35"/>
    <s v="CVU"/>
    <s v="PNY"/>
    <s v="BAYC09001U"/>
    <s v="DOL"/>
    <s v="#"/>
    <s v="85001"/>
    <s v="#"/>
    <s v="USAO0351"/>
    <s v="#"/>
    <s v="02.02.12"/>
    <s v="S09"/>
    <s v="#"/>
    <s v="DPC"/>
    <x v="2"/>
  </r>
  <r>
    <s v="A"/>
    <s v="S209945"/>
    <s v="2018/009"/>
    <s v="Eddie Pau.Airtime fr Jun"/>
    <n v="150"/>
    <n v="150"/>
    <s v="USD"/>
    <n v="1"/>
    <d v="2018-04-06T00:00:00"/>
    <n v="23042"/>
    <n v="50"/>
    <s v="CVU"/>
    <s v="PNY"/>
    <s v="BAYC09001U"/>
    <s v="DOL"/>
    <s v="#"/>
    <s v="85001"/>
    <s v="#"/>
    <s v="USAO0351"/>
    <s v="#"/>
    <s v="01.01.01"/>
    <s v="S09"/>
    <s v="#"/>
    <s v="DPC"/>
    <x v="2"/>
  </r>
  <r>
    <s v="A"/>
    <s v="S209945"/>
    <s v="2018/009"/>
    <s v="Commsion"/>
    <n v="50.13"/>
    <n v="50.13"/>
    <s v="USD"/>
    <n v="1"/>
    <d v="2018-06-13T00:00:00"/>
    <n v="22886"/>
    <n v="11"/>
    <s v="CVU"/>
    <s v="JOS"/>
    <s v="NRBC09004A"/>
    <s v="DOL"/>
    <s v="#"/>
    <s v="87002"/>
    <s v="#"/>
    <s v="USAO0351"/>
    <s v="#"/>
    <s v="08.70.00"/>
    <s v="S09"/>
    <s v="#"/>
    <s v="DPC"/>
    <x v="2"/>
  </r>
  <r>
    <s v="A"/>
    <s v="S209945"/>
    <s v="2018/009"/>
    <s v="Saving methodo trng wrnly villge"/>
    <n v="400"/>
    <n v="400"/>
    <s v="USD"/>
    <n v="1"/>
    <d v="2018-06-14T00:00:00"/>
    <n v="23042"/>
    <n v="677"/>
    <s v="CVU"/>
    <s v="PNY"/>
    <s v="DOLC09024U"/>
    <s v="DOL"/>
    <s v="#"/>
    <s v="81507"/>
    <s v="#"/>
    <s v="USAO0351"/>
    <s v="#"/>
    <s v="02.02.05"/>
    <s v="S09"/>
    <s v="#"/>
    <s v="DPC"/>
    <x v="9"/>
  </r>
  <r>
    <s v="A"/>
    <s v="S209945"/>
    <s v="2018/009"/>
    <s v="Bank charge"/>
    <n v="1.2"/>
    <n v="1.2"/>
    <s v="USD"/>
    <n v="1"/>
    <d v="2018-06-14T00:00:00"/>
    <n v="23042"/>
    <n v="678"/>
    <s v="CVU"/>
    <s v="PNY"/>
    <s v="DOLC09024U"/>
    <s v="DOL"/>
    <s v="#"/>
    <s v="87002"/>
    <s v="#"/>
    <s v="USAO0351"/>
    <s v="#"/>
    <s v="03.03.02"/>
    <s v="S09"/>
    <s v="#"/>
    <s v="DPC"/>
    <x v="2"/>
  </r>
  <r>
    <s v="A"/>
    <s v="S209945"/>
    <s v="2018/009"/>
    <s v="Saving methodo trng busly Villge"/>
    <n v="400"/>
    <n v="400"/>
    <s v="USD"/>
    <n v="1"/>
    <d v="2018-06-14T00:00:00"/>
    <n v="23042"/>
    <n v="680"/>
    <s v="CVU"/>
    <s v="PNY"/>
    <s v="DOLC09025U"/>
    <s v="DOL"/>
    <s v="#"/>
    <s v="81507"/>
    <s v="#"/>
    <s v="USAO0351"/>
    <s v="#"/>
    <s v="02.03.05"/>
    <s v="S09"/>
    <s v="#"/>
    <s v="DPC"/>
    <x v="9"/>
  </r>
  <r>
    <s v="A"/>
    <s v="S209945"/>
    <s v="2018/009"/>
    <s v="Bank charge"/>
    <n v="1.2"/>
    <n v="1.2"/>
    <s v="USD"/>
    <n v="1"/>
    <d v="2018-06-14T00:00:00"/>
    <n v="23042"/>
    <n v="681"/>
    <s v="CVU"/>
    <s v="PNY"/>
    <s v="DOLC09025U"/>
    <s v="DOL"/>
    <s v="#"/>
    <s v="87002"/>
    <s v="#"/>
    <s v="USAO0351"/>
    <s v="#"/>
    <s v="03.03.02"/>
    <s v="S09"/>
    <s v="#"/>
    <s v="DPC"/>
    <x v="2"/>
  </r>
  <r>
    <s v="A"/>
    <s v="S209945"/>
    <s v="2018/009"/>
    <s v="Saving methodo trng qorof"/>
    <n v="400"/>
    <n v="400"/>
    <s v="USD"/>
    <n v="1"/>
    <d v="2018-06-14T00:00:00"/>
    <n v="23042"/>
    <n v="711"/>
    <s v="CVU"/>
    <s v="PNY"/>
    <s v="DOLC09035U"/>
    <s v="DOL"/>
    <s v="#"/>
    <s v="81507"/>
    <s v="#"/>
    <s v="USAO0351"/>
    <s v="#"/>
    <s v="02.02.05"/>
    <s v="S09"/>
    <s v="#"/>
    <s v="DPC"/>
    <x v="9"/>
  </r>
  <r>
    <s v="A"/>
    <s v="S209945"/>
    <s v="2018/009"/>
    <s v="Bank charge"/>
    <n v="1.2"/>
    <n v="1.2"/>
    <s v="USD"/>
    <n v="1"/>
    <d v="2018-06-14T00:00:00"/>
    <n v="23042"/>
    <n v="712"/>
    <s v="CVU"/>
    <s v="PNY"/>
    <s v="DOLC09035U"/>
    <s v="DOL"/>
    <s v="#"/>
    <s v="87002"/>
    <s v="#"/>
    <s v="USAO0351"/>
    <s v="#"/>
    <s v="03.03.02"/>
    <s v="S09"/>
    <s v="#"/>
    <s v="DPC"/>
    <x v="2"/>
  </r>
  <r>
    <s v="A"/>
    <s v="S209945"/>
    <s v="2018/009"/>
    <s v="Saving methodo trng Burab"/>
    <n v="400"/>
    <n v="400"/>
    <s v="USD"/>
    <n v="1"/>
    <d v="2018-06-14T00:00:00"/>
    <n v="23042"/>
    <n v="714"/>
    <s v="CVU"/>
    <s v="PNY"/>
    <s v="DOLC09036U"/>
    <s v="DOL"/>
    <s v="#"/>
    <s v="81507"/>
    <s v="#"/>
    <s v="USAO0351"/>
    <s v="#"/>
    <s v="02.02.05"/>
    <s v="S09"/>
    <s v="#"/>
    <s v="DPC"/>
    <x v="9"/>
  </r>
  <r>
    <s v="A"/>
    <s v="S209945"/>
    <s v="2018/009"/>
    <s v="Bank charge"/>
    <n v="1.2"/>
    <n v="1.2"/>
    <s v="USD"/>
    <n v="1"/>
    <d v="2018-06-14T00:00:00"/>
    <n v="23042"/>
    <n v="715"/>
    <s v="CVU"/>
    <s v="PNY"/>
    <s v="DOLC09036U"/>
    <s v="DOL"/>
    <s v="#"/>
    <s v="87002"/>
    <s v="#"/>
    <s v="USAO0351"/>
    <s v="#"/>
    <s v="03.03.02"/>
    <s v="S09"/>
    <s v="#"/>
    <s v="DPC"/>
    <x v="2"/>
  </r>
  <r>
    <s v="A"/>
    <s v="S209945"/>
    <s v="2018/009"/>
    <s v="Mariam Dahir-Sal June'18"/>
    <n v="138.4"/>
    <n v="138.4"/>
    <s v="USD"/>
    <n v="1"/>
    <d v="2018-06-27T00:00:00"/>
    <n v="23042"/>
    <n v="531"/>
    <s v="CVU"/>
    <s v="PNY"/>
    <s v="BAYC09083U"/>
    <s v="DOL"/>
    <s v="#"/>
    <s v="80001"/>
    <s v="M208348"/>
    <s v="USAO0351"/>
    <s v="#"/>
    <s v="02.02.06"/>
    <s v="S06"/>
    <s v="#"/>
    <s v="DPC"/>
    <x v="0"/>
  </r>
  <r>
    <s v="A"/>
    <s v="S209945"/>
    <s v="2018/009"/>
    <s v="Abdi Jelle Sal June'18"/>
    <n v="340"/>
    <n v="340"/>
    <s v="USD"/>
    <n v="1"/>
    <d v="2018-06-27T00:00:00"/>
    <n v="23042"/>
    <n v="535"/>
    <s v="CVU"/>
    <s v="PNY"/>
    <s v="BAYC09083U"/>
    <s v="DOL"/>
    <s v="#"/>
    <s v="80001"/>
    <s v="M208356"/>
    <s v="USAO0351"/>
    <s v="#"/>
    <s v="02.02.06"/>
    <s v="S06"/>
    <s v="#"/>
    <s v="DPC"/>
    <x v="0"/>
  </r>
  <r>
    <s v="A"/>
    <s v="S209945"/>
    <s v="2018/009"/>
    <s v="Adan A/llahi Sal -June'18"/>
    <n v="384.5"/>
    <n v="384.5"/>
    <s v="USD"/>
    <n v="1"/>
    <d v="2018-06-27T00:00:00"/>
    <n v="23042"/>
    <n v="540"/>
    <s v="CVU"/>
    <s v="PNY"/>
    <s v="BAYC09083U"/>
    <s v="DOL"/>
    <s v="#"/>
    <s v="80001"/>
    <s v="M116838"/>
    <s v="USAO0351"/>
    <s v="#"/>
    <s v="02.02.06"/>
    <s v="S06"/>
    <s v="#"/>
    <s v="DPC"/>
    <x v="0"/>
  </r>
  <r>
    <s v="A"/>
    <s v="S209945"/>
    <s v="2018/009"/>
    <s v="Said Hade Sal June'18"/>
    <n v="350"/>
    <n v="350"/>
    <s v="USD"/>
    <n v="1"/>
    <d v="2018-06-27T00:00:00"/>
    <n v="23042"/>
    <n v="543"/>
    <s v="CVU"/>
    <s v="PNY"/>
    <s v="BAYC09083U"/>
    <s v="DOL"/>
    <s v="#"/>
    <s v="80001"/>
    <s v="M191151"/>
    <s v="USAO0351"/>
    <s v="#"/>
    <s v="02.02.06"/>
    <s v="S06"/>
    <s v="#"/>
    <s v="DPC"/>
    <x v="0"/>
  </r>
  <r>
    <s v="A"/>
    <s v="S209945"/>
    <s v="2018/009"/>
    <s v="Ali Dakane sal June'18"/>
    <n v="200"/>
    <n v="200"/>
    <s v="USD"/>
    <n v="1"/>
    <d v="2018-06-27T00:00:00"/>
    <n v="23042"/>
    <n v="551"/>
    <s v="CVU"/>
    <s v="PNY"/>
    <s v="BAYC09083U"/>
    <s v="DOL"/>
    <s v="#"/>
    <s v="80001"/>
    <s v="M142070"/>
    <s v="USAO0351"/>
    <s v="#"/>
    <s v="01.01.05"/>
    <s v="S09"/>
    <s v="#"/>
    <s v="DPC"/>
    <x v="0"/>
  </r>
  <r>
    <s v="A"/>
    <s v="S209945"/>
    <s v="2018/009"/>
    <s v="Hani A. Ahmed sal June'18"/>
    <n v="961"/>
    <n v="961"/>
    <s v="USD"/>
    <n v="1"/>
    <d v="2018-06-27T00:00:00"/>
    <n v="23042"/>
    <n v="562"/>
    <s v="CVU"/>
    <s v="PNY"/>
    <s v="BAYC09083U"/>
    <s v="DOL"/>
    <s v="#"/>
    <s v="80001"/>
    <s v="M103412"/>
    <s v="USAO0351"/>
    <s v="#"/>
    <s v="01.01.06"/>
    <s v="S09"/>
    <s v="#"/>
    <s v="DPC"/>
    <x v="0"/>
  </r>
  <r>
    <s v="A"/>
    <s v="S209945"/>
    <s v="2018/009"/>
    <s v="Adan Guliye Sal June'18"/>
    <n v="865"/>
    <n v="865"/>
    <s v="USD"/>
    <n v="1"/>
    <d v="2018-06-27T00:00:00"/>
    <n v="23042"/>
    <n v="564"/>
    <s v="CVU"/>
    <s v="PNY"/>
    <s v="BAYC09083U"/>
    <s v="DOL"/>
    <s v="#"/>
    <s v="80001"/>
    <s v="M116735"/>
    <s v="USAO0351"/>
    <s v="#"/>
    <s v="01.01.07"/>
    <s v="S09"/>
    <s v="#"/>
    <s v="DPC"/>
    <x v="0"/>
  </r>
  <r>
    <s v="A"/>
    <s v="S209945"/>
    <s v="2018/009"/>
    <s v="Stationaries-A/husbandry"/>
    <n v="277"/>
    <n v="277"/>
    <s v="USD"/>
    <n v="1"/>
    <d v="2018-06-27T00:00:00"/>
    <n v="23042"/>
    <n v="778"/>
    <s v="CVU"/>
    <s v="PNY"/>
    <s v="DOLC09056U"/>
    <s v="DOL"/>
    <s v="#"/>
    <s v="81507"/>
    <s v="#"/>
    <s v="USAO0351"/>
    <s v="#"/>
    <s v="01.01.05"/>
    <s v="S09"/>
    <s v="#"/>
    <s v="DPC"/>
    <x v="9"/>
  </r>
  <r>
    <s v="A"/>
    <s v="S209945"/>
    <s v="2018/009"/>
    <s v="Bank Charge"/>
    <n v="0.83"/>
    <n v="0.83"/>
    <s v="USD"/>
    <n v="1"/>
    <d v="2018-06-27T00:00:00"/>
    <n v="23042"/>
    <n v="779"/>
    <s v="CVU"/>
    <s v="PNY"/>
    <s v="DOLC09056U"/>
    <s v="DOL"/>
    <s v="#"/>
    <s v="87002"/>
    <s v="#"/>
    <s v="USAO0351"/>
    <s v="#"/>
    <s v="03.03.02"/>
    <s v="S09"/>
    <s v="#"/>
    <s v="DPC"/>
    <x v="2"/>
  </r>
  <r>
    <s v="A"/>
    <s v="S209945"/>
    <s v="2018/009"/>
    <s v="Vehicle rent-Benef'.Reg'."/>
    <n v="1800"/>
    <n v="1800"/>
    <s v="USD"/>
    <n v="1"/>
    <d v="2018-06-27T00:00:00"/>
    <n v="23042"/>
    <n v="787"/>
    <s v="CVU"/>
    <s v="PNY"/>
    <s v="DOLC09059U"/>
    <s v="DOL"/>
    <s v="#"/>
    <s v="82105"/>
    <s v="#"/>
    <s v="USAO0351"/>
    <s v="#"/>
    <s v="03.01.01"/>
    <s v="S09"/>
    <s v="#"/>
    <s v="DPC"/>
    <x v="7"/>
  </r>
  <r>
    <s v="A"/>
    <s v="S209945"/>
    <s v="2018/009"/>
    <s v="Bank Charge"/>
    <n v="5.4"/>
    <n v="5.4"/>
    <s v="USD"/>
    <n v="1"/>
    <d v="2018-06-27T00:00:00"/>
    <n v="23042"/>
    <n v="788"/>
    <s v="CVU"/>
    <s v="PNY"/>
    <s v="DOLC09059U"/>
    <s v="DOL"/>
    <s v="#"/>
    <s v="87002"/>
    <s v="#"/>
    <s v="USAO0351"/>
    <s v="#"/>
    <s v="03.03.02"/>
    <s v="S09"/>
    <s v="#"/>
    <s v="DPC"/>
    <x v="2"/>
  </r>
  <r>
    <s v="A"/>
    <s v="S209945"/>
    <s v="2018/009"/>
    <s v="Improv animal hasband trn"/>
    <n v="400"/>
    <n v="400"/>
    <s v="USD"/>
    <n v="1"/>
    <d v="2018-06-28T00:00:00"/>
    <n v="23042"/>
    <n v="800"/>
    <s v="CVU"/>
    <s v="PNY"/>
    <s v="DOLC09063U"/>
    <s v="DOL"/>
    <s v="#"/>
    <s v="81507"/>
    <s v="#"/>
    <s v="USAO0351"/>
    <s v="#"/>
    <s v="01.01.05"/>
    <s v="S09"/>
    <s v="#"/>
    <s v="DPC"/>
    <x v="9"/>
  </r>
  <r>
    <s v="A"/>
    <s v="S209945"/>
    <s v="2018/009"/>
    <s v="Bank charge"/>
    <n v="1.2"/>
    <n v="1.2"/>
    <s v="USD"/>
    <n v="1"/>
    <d v="2018-06-28T00:00:00"/>
    <n v="23042"/>
    <n v="801"/>
    <s v="CVU"/>
    <s v="PNY"/>
    <s v="DOLC09063U"/>
    <s v="DOL"/>
    <s v="#"/>
    <s v="87002"/>
    <s v="#"/>
    <s v="USAO0351"/>
    <s v="#"/>
    <s v="03.03.02"/>
    <s v="S09"/>
    <s v="#"/>
    <s v="DPC"/>
    <x v="2"/>
  </r>
  <r>
    <s v="A"/>
    <s v="S209945"/>
    <s v="2018/009"/>
    <s v="Improved animal hsbndry trning"/>
    <n v="400"/>
    <n v="400"/>
    <s v="USD"/>
    <n v="1"/>
    <d v="2018-06-28T00:00:00"/>
    <n v="23042"/>
    <n v="803"/>
    <s v="CVU"/>
    <s v="PNY"/>
    <s v="DOLC09064U"/>
    <s v="DOL"/>
    <s v="#"/>
    <s v="81507"/>
    <s v="#"/>
    <s v="USAO0351"/>
    <s v="#"/>
    <s v="01.01.05"/>
    <s v="S09"/>
    <s v="#"/>
    <s v="DPC"/>
    <x v="9"/>
  </r>
  <r>
    <s v="A"/>
    <s v="S209945"/>
    <s v="2018/009"/>
    <s v="Bank charge"/>
    <n v="1.2"/>
    <n v="1.2"/>
    <s v="USD"/>
    <n v="1"/>
    <d v="2018-06-28T00:00:00"/>
    <n v="23042"/>
    <n v="804"/>
    <s v="CVU"/>
    <s v="PNY"/>
    <s v="DOLC09064U"/>
    <s v="DOL"/>
    <s v="#"/>
    <s v="87002"/>
    <s v="#"/>
    <s v="USAO0351"/>
    <s v="#"/>
    <s v="03.03.02"/>
    <s v="S09"/>
    <s v="#"/>
    <s v="DPC"/>
    <x v="2"/>
  </r>
  <r>
    <s v="A"/>
    <s v="S209945"/>
    <s v="2018/009"/>
    <s v="Improved animal hsbndry t"/>
    <n v="400"/>
    <n v="400"/>
    <s v="USD"/>
    <n v="1"/>
    <d v="2018-06-28T00:00:00"/>
    <n v="23042"/>
    <n v="806"/>
    <s v="CVU"/>
    <s v="PNY"/>
    <s v="DOLC09065U"/>
    <s v="DOL"/>
    <s v="#"/>
    <s v="81507"/>
    <s v="#"/>
    <s v="USAO0351"/>
    <s v="#"/>
    <s v="01.01.05"/>
    <s v="S09"/>
    <s v="#"/>
    <s v="DPC"/>
    <x v="9"/>
  </r>
  <r>
    <s v="A"/>
    <s v="S209945"/>
    <s v="2018/009"/>
    <s v="Bank charge"/>
    <n v="1.2"/>
    <n v="1.2"/>
    <s v="USD"/>
    <n v="1"/>
    <d v="2018-06-28T00:00:00"/>
    <n v="23042"/>
    <n v="807"/>
    <s v="CVU"/>
    <s v="PNY"/>
    <s v="DOLC09065U"/>
    <s v="DOL"/>
    <s v="#"/>
    <s v="87002"/>
    <s v="#"/>
    <s v="USAO0351"/>
    <s v="#"/>
    <s v="03.03.02"/>
    <s v="S09"/>
    <s v="#"/>
    <s v="DPC"/>
    <x v="2"/>
  </r>
  <r>
    <s v="A"/>
    <s v="S209945"/>
    <s v="2018/009"/>
    <s v="Improved animal hsbndry t"/>
    <n v="400"/>
    <n v="400"/>
    <s v="USD"/>
    <n v="1"/>
    <d v="2018-06-28T00:00:00"/>
    <n v="23042"/>
    <n v="809"/>
    <s v="CVU"/>
    <s v="PNY"/>
    <s v="DOLC09066U"/>
    <s v="DOL"/>
    <s v="#"/>
    <s v="81507"/>
    <s v="#"/>
    <s v="USAO0351"/>
    <s v="#"/>
    <s v="01.01.05"/>
    <s v="S09"/>
    <s v="#"/>
    <s v="DPC"/>
    <x v="9"/>
  </r>
  <r>
    <s v="A"/>
    <s v="S209945"/>
    <s v="2018/009"/>
    <s v="Bank charge"/>
    <n v="1.2"/>
    <n v="1.2"/>
    <s v="USD"/>
    <n v="1"/>
    <d v="2018-06-28T00:00:00"/>
    <n v="23042"/>
    <n v="810"/>
    <s v="CVU"/>
    <s v="PNY"/>
    <s v="DOLC09066U"/>
    <s v="DOL"/>
    <s v="#"/>
    <s v="87002"/>
    <s v="#"/>
    <s v="USAO0351"/>
    <s v="#"/>
    <s v="03.03.02"/>
    <s v="S09"/>
    <s v="#"/>
    <s v="DPC"/>
    <x v="2"/>
  </r>
  <r>
    <s v="A"/>
    <s v="S209945"/>
    <s v="2018/009"/>
    <s v="Improved animal hsbndry trng"/>
    <n v="400"/>
    <n v="400"/>
    <s v="USD"/>
    <n v="1"/>
    <d v="2018-06-28T00:00:00"/>
    <n v="23042"/>
    <n v="812"/>
    <s v="CVU"/>
    <s v="PNY"/>
    <s v="DOLC09067U"/>
    <s v="DOL"/>
    <s v="#"/>
    <s v="81507"/>
    <s v="#"/>
    <s v="USAO0351"/>
    <s v="#"/>
    <s v="01.01.05"/>
    <s v="S09"/>
    <s v="#"/>
    <s v="DPC"/>
    <x v="9"/>
  </r>
  <r>
    <s v="A"/>
    <s v="S209945"/>
    <s v="2018/009"/>
    <s v="Bank charge"/>
    <n v="1.2"/>
    <n v="1.2"/>
    <s v="USD"/>
    <n v="1"/>
    <d v="2018-06-28T00:00:00"/>
    <n v="23042"/>
    <n v="813"/>
    <s v="CVU"/>
    <s v="PNY"/>
    <s v="DOLC09067U"/>
    <s v="DOL"/>
    <s v="#"/>
    <s v="87002"/>
    <s v="#"/>
    <s v="USAO0351"/>
    <s v="#"/>
    <s v="03.03.02"/>
    <s v="S09"/>
    <s v="#"/>
    <s v="DPC"/>
    <x v="2"/>
  </r>
  <r>
    <s v="A"/>
    <s v="S209945"/>
    <s v="2018/009"/>
    <s v="Improved animal hsbndry trng"/>
    <n v="400"/>
    <n v="400"/>
    <s v="USD"/>
    <n v="1"/>
    <d v="2018-06-28T00:00:00"/>
    <n v="23042"/>
    <n v="815"/>
    <s v="CVU"/>
    <s v="PNY"/>
    <s v="DOLC09068U"/>
    <s v="DOL"/>
    <s v="#"/>
    <s v="81507"/>
    <s v="#"/>
    <s v="USAO0351"/>
    <s v="#"/>
    <s v="01.01.05"/>
    <s v="S09"/>
    <s v="#"/>
    <s v="DPC"/>
    <x v="9"/>
  </r>
  <r>
    <s v="A"/>
    <s v="S209945"/>
    <s v="2018/009"/>
    <s v="Bank charge"/>
    <n v="1.2"/>
    <n v="1.2"/>
    <s v="USD"/>
    <n v="1"/>
    <d v="2018-06-28T00:00:00"/>
    <n v="23042"/>
    <n v="816"/>
    <s v="CVU"/>
    <s v="PNY"/>
    <s v="DOLC09068U"/>
    <s v="DOL"/>
    <s v="#"/>
    <s v="87002"/>
    <s v="#"/>
    <s v="USAO0351"/>
    <s v="#"/>
    <s v="03.03.02"/>
    <s v="S09"/>
    <s v="#"/>
    <s v="DPC"/>
    <x v="2"/>
  </r>
  <r>
    <s v="A"/>
    <s v="S209945"/>
    <s v="2018/009"/>
    <s v="Local authority participa"/>
    <n v="360"/>
    <n v="360"/>
    <s v="USD"/>
    <n v="1"/>
    <d v="2018-06-28T00:00:00"/>
    <n v="23042"/>
    <n v="818"/>
    <s v="CVU"/>
    <s v="PNY"/>
    <s v="DOLC09069U"/>
    <s v="DOL"/>
    <s v="#"/>
    <s v="81507"/>
    <s v="#"/>
    <s v="USAO0351"/>
    <s v="#"/>
    <s v="01.01.05"/>
    <s v="S09"/>
    <s v="#"/>
    <s v="DPC"/>
    <x v="9"/>
  </r>
  <r>
    <s v="A"/>
    <s v="S209945"/>
    <s v="2018/009"/>
    <s v="Bank charge"/>
    <n v="1.08"/>
    <n v="1.08"/>
    <s v="USD"/>
    <n v="1"/>
    <d v="2018-06-28T00:00:00"/>
    <n v="23042"/>
    <n v="819"/>
    <s v="CVU"/>
    <s v="PNY"/>
    <s v="DOLC09069U"/>
    <s v="DOL"/>
    <s v="#"/>
    <s v="87002"/>
    <s v="#"/>
    <s v="USAO0351"/>
    <s v="#"/>
    <s v="03.03.02"/>
    <s v="S09"/>
    <s v="#"/>
    <s v="DPC"/>
    <x v="2"/>
  </r>
  <r>
    <s v="A"/>
    <s v="S209945"/>
    <s v="2018/009"/>
    <s v="Improved animal hsbndry trng"/>
    <n v="400"/>
    <n v="400"/>
    <s v="USD"/>
    <n v="1"/>
    <d v="2018-06-28T00:00:00"/>
    <n v="23042"/>
    <n v="821"/>
    <s v="CVU"/>
    <s v="PNY"/>
    <s v="DOLC09070U"/>
    <s v="DOL"/>
    <s v="#"/>
    <s v="81507"/>
    <s v="#"/>
    <s v="USAO0351"/>
    <s v="#"/>
    <s v="01.01.05"/>
    <s v="S09"/>
    <s v="#"/>
    <s v="DPC"/>
    <x v="9"/>
  </r>
  <r>
    <s v="A"/>
    <s v="S209945"/>
    <s v="2018/009"/>
    <s v="Bank charge"/>
    <n v="1.2"/>
    <n v="1.2"/>
    <s v="USD"/>
    <n v="1"/>
    <d v="2018-06-28T00:00:00"/>
    <n v="23042"/>
    <n v="822"/>
    <s v="CVU"/>
    <s v="PNY"/>
    <s v="DOLC09070U"/>
    <s v="DOL"/>
    <s v="#"/>
    <s v="87002"/>
    <s v="#"/>
    <s v="USAO0351"/>
    <s v="#"/>
    <s v="03.03.02"/>
    <s v="S09"/>
    <s v="#"/>
    <s v="DPC"/>
    <x v="2"/>
  </r>
  <r>
    <s v="A"/>
    <s v="S209945"/>
    <s v="2018/009"/>
    <s v="Improved animal hsbndry trng"/>
    <n v="400"/>
    <n v="400"/>
    <s v="USD"/>
    <n v="1"/>
    <d v="2018-06-28T00:00:00"/>
    <n v="23042"/>
    <n v="824"/>
    <s v="CVU"/>
    <s v="PNY"/>
    <s v="DOLC09071U"/>
    <s v="DOL"/>
    <s v="#"/>
    <s v="81507"/>
    <s v="#"/>
    <s v="USAO0351"/>
    <s v="#"/>
    <s v="01.01.05"/>
    <s v="S09"/>
    <s v="#"/>
    <s v="DPC"/>
    <x v="9"/>
  </r>
  <r>
    <s v="A"/>
    <s v="S209945"/>
    <s v="2018/009"/>
    <s v="Bank charge"/>
    <n v="1.2"/>
    <n v="1.2"/>
    <s v="USD"/>
    <n v="1"/>
    <d v="2018-06-28T00:00:00"/>
    <n v="23042"/>
    <n v="825"/>
    <s v="CVU"/>
    <s v="PNY"/>
    <s v="DOLC09071U"/>
    <s v="DOL"/>
    <s v="#"/>
    <s v="87002"/>
    <s v="#"/>
    <s v="USAO0351"/>
    <s v="#"/>
    <s v="03.03.02"/>
    <s v="S09"/>
    <s v="#"/>
    <s v="DPC"/>
    <x v="2"/>
  </r>
  <r>
    <s v="A"/>
    <s v="S209945"/>
    <s v="2018/009"/>
    <s v="Improved animal hsbndry tring"/>
    <n v="350"/>
    <n v="350"/>
    <s v="USD"/>
    <n v="1"/>
    <d v="2018-06-28T00:00:00"/>
    <n v="23042"/>
    <n v="827"/>
    <s v="CVU"/>
    <s v="PNY"/>
    <s v="DOLC09072U"/>
    <s v="DOL"/>
    <s v="#"/>
    <s v="81507"/>
    <s v="#"/>
    <s v="USAO0351"/>
    <s v="#"/>
    <s v="01.01.05"/>
    <s v="S09"/>
    <s v="#"/>
    <s v="DPC"/>
    <x v="9"/>
  </r>
  <r>
    <s v="A"/>
    <s v="S209945"/>
    <s v="2018/009"/>
    <s v="Bank charge"/>
    <n v="1.05"/>
    <n v="1.05"/>
    <s v="USD"/>
    <n v="1"/>
    <d v="2018-06-28T00:00:00"/>
    <n v="23042"/>
    <n v="828"/>
    <s v="CVU"/>
    <s v="PNY"/>
    <s v="DOLC09072U"/>
    <s v="DOL"/>
    <s v="#"/>
    <s v="87002"/>
    <s v="#"/>
    <s v="USAO0351"/>
    <s v="#"/>
    <s v="03.03.02"/>
    <s v="S09"/>
    <s v="#"/>
    <s v="DPC"/>
    <x v="2"/>
  </r>
  <r>
    <s v="A"/>
    <s v="S209945"/>
    <s v="2018/009"/>
    <s v="Vehicle hire-Goat distrib"/>
    <n v="180"/>
    <n v="180"/>
    <s v="USD"/>
    <n v="1"/>
    <d v="2018-06-30T00:00:00"/>
    <n v="23041"/>
    <n v="129"/>
    <s v="JVU"/>
    <s v="PNY"/>
    <s v="DOLJ09024U"/>
    <s v="DOL"/>
    <s v="#"/>
    <s v="82105"/>
    <s v="#"/>
    <s v="USAO0351"/>
    <s v="#"/>
    <s v="01.01.01"/>
    <s v="S09"/>
    <s v="#"/>
    <s v="DPC"/>
    <x v="6"/>
  </r>
  <r>
    <s v="A"/>
    <s v="S209945"/>
    <s v="2018/009"/>
    <s v="SOM FY18 Period09"/>
    <n v="494.13"/>
    <n v="494.13"/>
    <s v="USD"/>
    <n v="1"/>
    <d v="2018-06-30T00:00:00"/>
    <n v="23091"/>
    <n v="393"/>
    <s v="JVU"/>
    <s v="JRO"/>
    <s v="SOM FY18 Period09"/>
    <s v="DOL"/>
    <s v="S2601"/>
    <s v="80000"/>
    <s v="#"/>
    <s v="USAO0351"/>
    <s v="#"/>
    <s v="95.21.01"/>
    <s v="S17"/>
    <s v="#"/>
    <s v="SOM"/>
    <x v="1"/>
  </r>
  <r>
    <s v="A"/>
    <s v="S209945"/>
    <s v="2018/009"/>
    <s v="SOM FY18 Period09"/>
    <n v="138.21"/>
    <n v="138.21"/>
    <s v="USD"/>
    <n v="1"/>
    <d v="2018-06-30T00:00:00"/>
    <n v="23091"/>
    <n v="394"/>
    <s v="JVU"/>
    <s v="JRO"/>
    <s v="SOM FY18 Period09"/>
    <s v="DOL"/>
    <s v="S2601"/>
    <s v="80100"/>
    <s v="#"/>
    <s v="USAO0351"/>
    <s v="#"/>
    <s v="95.21.01"/>
    <s v="S17"/>
    <s v="#"/>
    <s v="SOM"/>
    <x v="1"/>
  </r>
  <r>
    <s v="A"/>
    <s v="S209945"/>
    <s v="2018/009"/>
    <s v="SOM FY18 Period09"/>
    <n v="20.37"/>
    <n v="20.37"/>
    <s v="USD"/>
    <n v="1"/>
    <d v="2018-06-30T00:00:00"/>
    <n v="23091"/>
    <n v="395"/>
    <s v="JVU"/>
    <s v="JRO"/>
    <s v="SOM FY18 Period09"/>
    <s v="DOL"/>
    <s v="S2601"/>
    <s v="80200"/>
    <s v="#"/>
    <s v="USAO0351"/>
    <s v="#"/>
    <s v="95.21.01"/>
    <s v="S17"/>
    <s v="#"/>
    <s v="SOM"/>
    <x v="1"/>
  </r>
  <r>
    <s v="A"/>
    <s v="S209945"/>
    <s v="2018/009"/>
    <s v="SOM FY18 Period09"/>
    <n v="19.95"/>
    <n v="19.95"/>
    <s v="USD"/>
    <n v="1"/>
    <d v="2018-06-30T00:00:00"/>
    <n v="23091"/>
    <n v="396"/>
    <s v="JVU"/>
    <s v="JRO"/>
    <s v="SOM FY18 Period09"/>
    <s v="DOL"/>
    <s v="S2601"/>
    <s v="81000"/>
    <s v="#"/>
    <s v="USAO0351"/>
    <s v="#"/>
    <s v="95.21.01"/>
    <s v="S17"/>
    <s v="#"/>
    <s v="SOM"/>
    <x v="1"/>
  </r>
  <r>
    <s v="A"/>
    <s v="S209945"/>
    <s v="2018/009"/>
    <s v="SOM FY18 Period09"/>
    <n v="424.33"/>
    <n v="424.33"/>
    <s v="USD"/>
    <n v="1"/>
    <d v="2018-06-30T00:00:00"/>
    <n v="23091"/>
    <n v="397"/>
    <s v="JVU"/>
    <s v="JRO"/>
    <s v="SOM FY18 Period09"/>
    <s v="DOL"/>
    <s v="S2601"/>
    <s v="82000"/>
    <s v="#"/>
    <s v="USAO0351"/>
    <s v="#"/>
    <s v="95.21.01"/>
    <s v="S17"/>
    <s v="#"/>
    <s v="SOM"/>
    <x v="1"/>
  </r>
  <r>
    <s v="A"/>
    <s v="S209945"/>
    <s v="2018/009"/>
    <s v="SOM FY18 Period09"/>
    <n v="48.05"/>
    <n v="48.05"/>
    <s v="USD"/>
    <n v="1"/>
    <d v="2018-06-30T00:00:00"/>
    <n v="23091"/>
    <n v="398"/>
    <s v="JVU"/>
    <s v="JRO"/>
    <s v="SOM FY18 Period09"/>
    <s v="DOL"/>
    <s v="S2601"/>
    <s v="82100"/>
    <s v="#"/>
    <s v="USAO0351"/>
    <s v="#"/>
    <s v="95.21.01"/>
    <s v="S17"/>
    <s v="#"/>
    <s v="SOM"/>
    <x v="1"/>
  </r>
  <r>
    <s v="A"/>
    <s v="S209945"/>
    <s v="2018/009"/>
    <s v="SOM FY18 Period09"/>
    <n v="606.79999999999995"/>
    <n v="606.79999999999995"/>
    <s v="USD"/>
    <n v="1"/>
    <d v="2018-06-30T00:00:00"/>
    <n v="23091"/>
    <n v="399"/>
    <s v="JVU"/>
    <s v="JRO"/>
    <s v="SOM FY18 Period09"/>
    <s v="DOL"/>
    <s v="S2601"/>
    <s v="84000"/>
    <s v="#"/>
    <s v="USAO0351"/>
    <s v="#"/>
    <s v="95.21.01"/>
    <s v="S17"/>
    <s v="#"/>
    <s v="SOM"/>
    <x v="1"/>
  </r>
  <r>
    <s v="A"/>
    <s v="S209945"/>
    <s v="2018/009"/>
    <s v="SOM FY18 Period09"/>
    <n v="315.38"/>
    <n v="315.38"/>
    <s v="USD"/>
    <n v="1"/>
    <d v="2018-06-30T00:00:00"/>
    <n v="23091"/>
    <n v="400"/>
    <s v="JVU"/>
    <s v="JRO"/>
    <s v="SOM FY18 Period09"/>
    <s v="DOL"/>
    <s v="S2601"/>
    <s v="85000"/>
    <s v="#"/>
    <s v="USAO0351"/>
    <s v="#"/>
    <s v="95.21.01"/>
    <s v="S17"/>
    <s v="#"/>
    <s v="SOM"/>
    <x v="1"/>
  </r>
  <r>
    <s v="A"/>
    <s v="S209945"/>
    <s v="2018/009"/>
    <s v="SOM FY18 Period09"/>
    <n v="100.33"/>
    <n v="100.33"/>
    <s v="USD"/>
    <n v="1"/>
    <d v="2018-06-30T00:00:00"/>
    <n v="23091"/>
    <n v="401"/>
    <s v="JVU"/>
    <s v="JRO"/>
    <s v="SOM FY18 Period09"/>
    <s v="DOL"/>
    <s v="S2601"/>
    <s v="87000"/>
    <s v="#"/>
    <s v="USAO0351"/>
    <s v="#"/>
    <s v="95.21.01"/>
    <s v="S17"/>
    <s v="#"/>
    <s v="SOM"/>
    <x v="1"/>
  </r>
  <r>
    <s v="A"/>
    <s v="S209945"/>
    <s v="2018/009"/>
    <s v="Nxxx FY18 Period09"/>
    <n v="115.08"/>
    <n v="115.08"/>
    <s v="USD"/>
    <n v="1"/>
    <d v="2018-06-30T00:00:00"/>
    <n v="23092"/>
    <n v="43"/>
    <s v="JVU"/>
    <s v="AZE"/>
    <s v="Nxxx FY18 Period09"/>
    <s v="DOL"/>
    <s v="N0101"/>
    <s v="80000"/>
    <s v="#"/>
    <s v="USAO0351"/>
    <s v="#"/>
    <s v="95.31.01"/>
    <s v="S17"/>
    <s v="#"/>
    <s v="PSC"/>
    <x v="1"/>
  </r>
  <r>
    <s v="A"/>
    <s v="S209945"/>
    <s v="2018/009"/>
    <s v="Nxxx FY18 Period09"/>
    <n v="65.099999999999994"/>
    <n v="65.099999999999994"/>
    <s v="USD"/>
    <n v="1"/>
    <d v="2018-06-30T00:00:00"/>
    <n v="23092"/>
    <n v="202"/>
    <s v="JVU"/>
    <s v="AZE"/>
    <s v="Nxxx FY18 Period09"/>
    <s v="DOL"/>
    <s v="N0401"/>
    <s v="80000"/>
    <s v="#"/>
    <s v="USAO0351"/>
    <s v="#"/>
    <s v="95.31.01"/>
    <s v="S17"/>
    <s v="#"/>
    <s v="PSC"/>
    <x v="1"/>
  </r>
  <r>
    <s v="A"/>
    <s v="S209945"/>
    <s v="2018/009"/>
    <s v="Nxxx FY18 Period09"/>
    <n v="1.81"/>
    <n v="1.81"/>
    <s v="USD"/>
    <n v="1"/>
    <d v="2018-06-30T00:00:00"/>
    <n v="23092"/>
    <n v="359"/>
    <s v="JVU"/>
    <s v="AZE"/>
    <s v="Nxxx FY18 Period09"/>
    <s v="DOL"/>
    <s v="N0501"/>
    <s v="80000"/>
    <s v="#"/>
    <s v="USAO0351"/>
    <s v="#"/>
    <s v="95.31.01"/>
    <s v="S17"/>
    <s v="#"/>
    <s v="PSC"/>
    <x v="1"/>
  </r>
  <r>
    <s v="A"/>
    <s v="S209945"/>
    <s v="2018/009"/>
    <s v="Nxxx FY18 Period09"/>
    <n v="28.42"/>
    <n v="28.42"/>
    <s v="USD"/>
    <n v="1"/>
    <d v="2018-06-30T00:00:00"/>
    <n v="23092"/>
    <n v="507"/>
    <s v="JVU"/>
    <s v="AZE"/>
    <s v="Nxxx FY18 Period09"/>
    <s v="DOL"/>
    <s v="N0601"/>
    <s v="80000"/>
    <s v="#"/>
    <s v="USAO0351"/>
    <s v="#"/>
    <s v="95.31.01"/>
    <s v="S17"/>
    <s v="#"/>
    <s v="PSC"/>
    <x v="1"/>
  </r>
  <r>
    <s v="A"/>
    <s v="S209945"/>
    <s v="2018/009"/>
    <s v="Nxxx FY18 Period09"/>
    <n v="97.44"/>
    <n v="97.44"/>
    <s v="USD"/>
    <n v="1"/>
    <d v="2018-06-30T00:00:00"/>
    <n v="23092"/>
    <n v="665"/>
    <s v="JVU"/>
    <s v="AZE"/>
    <s v="Nxxx FY18 Period09"/>
    <s v="DOL"/>
    <s v="N0701"/>
    <s v="80000"/>
    <s v="#"/>
    <s v="USAO0351"/>
    <s v="#"/>
    <s v="95.31.01"/>
    <s v="S17"/>
    <s v="#"/>
    <s v="PSC"/>
    <x v="1"/>
  </r>
  <r>
    <s v="A"/>
    <s v="S209945"/>
    <s v="2018/009"/>
    <s v="Nxxx FY18 Period09"/>
    <n v="44.47"/>
    <n v="44.47"/>
    <s v="USD"/>
    <n v="1"/>
    <d v="2018-06-30T00:00:00"/>
    <n v="23092"/>
    <n v="824"/>
    <s v="JVU"/>
    <s v="AZE"/>
    <s v="Nxxx FY18 Period09"/>
    <s v="DOL"/>
    <s v="N0702"/>
    <s v="80000"/>
    <s v="#"/>
    <s v="USAO0351"/>
    <s v="#"/>
    <s v="95.31.01"/>
    <s v="S17"/>
    <s v="#"/>
    <s v="PSC"/>
    <x v="1"/>
  </r>
  <r>
    <s v="A"/>
    <s v="S209945"/>
    <s v="2018/009"/>
    <s v="Nxxx FY18 Period09"/>
    <n v="-17.63"/>
    <n v="-17.63"/>
    <s v="USD"/>
    <n v="1"/>
    <d v="2018-06-30T00:00:00"/>
    <n v="23092"/>
    <n v="981"/>
    <s v="JVU"/>
    <s v="AZE"/>
    <s v="Nxxx FY18 Period09"/>
    <s v="DOL"/>
    <s v="N0704"/>
    <s v="80000"/>
    <s v="#"/>
    <s v="USAO0351"/>
    <s v="#"/>
    <s v="95.31.01"/>
    <s v="S17"/>
    <s v="#"/>
    <s v="PSC"/>
    <x v="1"/>
  </r>
  <r>
    <s v="A"/>
    <s v="S209945"/>
    <s v="2018/009"/>
    <s v="Nxxx FY18 Period09"/>
    <n v="91.38"/>
    <n v="91.38"/>
    <s v="USD"/>
    <n v="1"/>
    <d v="2018-06-30T00:00:00"/>
    <n v="23092"/>
    <n v="1140"/>
    <s v="JVU"/>
    <s v="AZE"/>
    <s v="Nxxx FY18 Period09"/>
    <s v="DOL"/>
    <s v="N0801"/>
    <s v="80000"/>
    <s v="#"/>
    <s v="USAO0351"/>
    <s v="#"/>
    <s v="95.31.01"/>
    <s v="S17"/>
    <s v="#"/>
    <s v="PSC"/>
    <x v="1"/>
  </r>
  <r>
    <s v="A"/>
    <s v="S209945"/>
    <s v="2018/009"/>
    <s v="Nxxx FY18 Period09"/>
    <n v="38.200000000000003"/>
    <n v="38.200000000000003"/>
    <s v="USD"/>
    <n v="1"/>
    <d v="2018-06-30T00:00:00"/>
    <n v="23092"/>
    <n v="1299"/>
    <s v="JVU"/>
    <s v="AZE"/>
    <s v="Nxxx FY18 Period09"/>
    <s v="DOL"/>
    <s v="N0901"/>
    <s v="80000"/>
    <s v="#"/>
    <s v="USAO0351"/>
    <s v="#"/>
    <s v="95.31.01"/>
    <s v="S17"/>
    <s v="#"/>
    <s v="PSC"/>
    <x v="1"/>
  </r>
  <r>
    <s v="A"/>
    <s v="S209945"/>
    <s v="2018/009"/>
    <s v="Nxxx FY18 Period09"/>
    <n v="159.93"/>
    <n v="159.93"/>
    <s v="USD"/>
    <n v="1"/>
    <d v="2018-06-30T00:00:00"/>
    <n v="23092"/>
    <n v="1457"/>
    <s v="JVU"/>
    <s v="AZE"/>
    <s v="Nxxx FY18 Period09"/>
    <s v="DOL"/>
    <s v="N1001"/>
    <s v="80000"/>
    <s v="#"/>
    <s v="USAO0351"/>
    <s v="#"/>
    <s v="95.31.01"/>
    <s v="S17"/>
    <s v="#"/>
    <s v="SOM"/>
    <x v="1"/>
  </r>
  <r>
    <s v="A"/>
    <s v="S209945"/>
    <s v="2018/009"/>
    <s v="Nxxx FY18 Period09"/>
    <n v="8.57"/>
    <n v="8.57"/>
    <s v="USD"/>
    <n v="1"/>
    <d v="2018-06-30T00:00:00"/>
    <n v="23092"/>
    <n v="1616"/>
    <s v="JVU"/>
    <s v="AZE"/>
    <s v="Nxxx FY18 Period09"/>
    <s v="DOL"/>
    <s v="N1004"/>
    <s v="80000"/>
    <s v="#"/>
    <s v="USAO0351"/>
    <s v="#"/>
    <s v="95.31.01"/>
    <s v="S17"/>
    <s v="#"/>
    <s v="SOM"/>
    <x v="1"/>
  </r>
  <r>
    <s v="A"/>
    <s v="S209945"/>
    <s v="2018/009"/>
    <s v="Nxxx FY18 Period09"/>
    <n v="95.34"/>
    <n v="95.34"/>
    <s v="USD"/>
    <n v="1"/>
    <d v="2018-06-30T00:00:00"/>
    <n v="23092"/>
    <n v="1772"/>
    <s v="JVU"/>
    <s v="AZE"/>
    <s v="Nxxx FY18 Period09"/>
    <s v="DOL"/>
    <s v="N1101"/>
    <s v="80000"/>
    <s v="#"/>
    <s v="USAO0351"/>
    <s v="#"/>
    <s v="95.31.01"/>
    <s v="S17"/>
    <s v="#"/>
    <s v="TSC"/>
    <x v="1"/>
  </r>
  <r>
    <s v="A"/>
    <s v="S209945"/>
    <s v="2018/009"/>
    <s v="Nxxx FY18 Period09"/>
    <n v="77.33"/>
    <n v="77.33"/>
    <s v="USD"/>
    <n v="1"/>
    <d v="2018-06-30T00:00:00"/>
    <n v="23092"/>
    <n v="1931"/>
    <s v="JVU"/>
    <s v="AZE"/>
    <s v="Nxxx FY18 Period09"/>
    <s v="DOL"/>
    <s v="N1202"/>
    <s v="80000"/>
    <s v="#"/>
    <s v="USAO0351"/>
    <s v="#"/>
    <s v="95.31.01"/>
    <s v="S17"/>
    <s v="#"/>
    <s v="TSC"/>
    <x v="1"/>
  </r>
  <r>
    <s v="A"/>
    <s v="S209945"/>
    <s v="2018/009"/>
    <s v="Nxxx FY18 Period09"/>
    <n v="68.540000000000006"/>
    <n v="68.540000000000006"/>
    <s v="USD"/>
    <n v="1"/>
    <d v="2018-06-30T00:00:00"/>
    <n v="23092"/>
    <n v="2090"/>
    <s v="JVU"/>
    <s v="AZE"/>
    <s v="Nxxx FY18 Period09"/>
    <s v="DOL"/>
    <s v="N1401"/>
    <s v="80000"/>
    <s v="#"/>
    <s v="USAO0351"/>
    <s v="#"/>
    <s v="95.31.01"/>
    <s v="S17"/>
    <s v="#"/>
    <s v="PSC"/>
    <x v="1"/>
  </r>
  <r>
    <s v="A"/>
    <s v="S209945"/>
    <s v="2018/009"/>
    <s v="Nxxx FY18 Period09"/>
    <n v="64.290000000000006"/>
    <n v="64.290000000000006"/>
    <s v="USD"/>
    <n v="1"/>
    <d v="2018-06-30T00:00:00"/>
    <n v="23092"/>
    <n v="2249"/>
    <s v="JVU"/>
    <s v="AZE"/>
    <s v="Nxxx FY18 Period09"/>
    <s v="DOL"/>
    <s v="N201"/>
    <s v="80000"/>
    <s v="#"/>
    <s v="USAO0351"/>
    <s v="#"/>
    <s v="95.31.01"/>
    <s v="S17"/>
    <s v="#"/>
    <s v="PSC"/>
    <x v="1"/>
  </r>
  <r>
    <s v="A"/>
    <s v="S209945"/>
    <s v="2018/009"/>
    <s v="Nxxx FY18 Period09"/>
    <n v="23.53"/>
    <n v="23.53"/>
    <s v="USD"/>
    <n v="1"/>
    <d v="2018-06-30T00:00:00"/>
    <n v="23092"/>
    <n v="2407"/>
    <s v="JVU"/>
    <s v="AZE"/>
    <s v="Nxxx FY18 Period09"/>
    <s v="DOL"/>
    <s v="N0101"/>
    <s v="80100"/>
    <s v="#"/>
    <s v="USAO0351"/>
    <s v="#"/>
    <s v="95.31.01"/>
    <s v="S17"/>
    <s v="#"/>
    <s v="PSC"/>
    <x v="1"/>
  </r>
  <r>
    <s v="A"/>
    <s v="S209945"/>
    <s v="2018/009"/>
    <s v="Nxxx FY18 Period09"/>
    <n v="18.36"/>
    <n v="18.36"/>
    <s v="USD"/>
    <n v="1"/>
    <d v="2018-06-30T00:00:00"/>
    <n v="23092"/>
    <n v="2564"/>
    <s v="JVU"/>
    <s v="AZE"/>
    <s v="Nxxx FY18 Period09"/>
    <s v="DOL"/>
    <s v="N0401"/>
    <s v="80100"/>
    <s v="#"/>
    <s v="USAO0351"/>
    <s v="#"/>
    <s v="95.31.01"/>
    <s v="S17"/>
    <s v="#"/>
    <s v="PSC"/>
    <x v="1"/>
  </r>
  <r>
    <s v="A"/>
    <s v="S209945"/>
    <s v="2018/009"/>
    <s v="Nxxx FY18 Period09"/>
    <n v="2.82"/>
    <n v="2.82"/>
    <s v="USD"/>
    <n v="1"/>
    <d v="2018-06-30T00:00:00"/>
    <n v="23092"/>
    <n v="2721"/>
    <s v="JVU"/>
    <s v="AZE"/>
    <s v="Nxxx FY18 Period09"/>
    <s v="DOL"/>
    <s v="N0501"/>
    <s v="80100"/>
    <s v="#"/>
    <s v="USAO0351"/>
    <s v="#"/>
    <s v="95.31.01"/>
    <s v="S17"/>
    <s v="#"/>
    <s v="PSC"/>
    <x v="1"/>
  </r>
  <r>
    <s v="A"/>
    <s v="S209945"/>
    <s v="2018/009"/>
    <s v="Nxxx FY18 Period09"/>
    <n v="11.23"/>
    <n v="11.23"/>
    <s v="USD"/>
    <n v="1"/>
    <d v="2018-06-30T00:00:00"/>
    <n v="23092"/>
    <n v="2873"/>
    <s v="JVU"/>
    <s v="AZE"/>
    <s v="Nxxx FY18 Period09"/>
    <s v="DOL"/>
    <s v="N0601"/>
    <s v="80100"/>
    <s v="#"/>
    <s v="USAO0351"/>
    <s v="#"/>
    <s v="95.31.01"/>
    <s v="S17"/>
    <s v="#"/>
    <s v="PSC"/>
    <x v="1"/>
  </r>
  <r>
    <s v="A"/>
    <s v="S209945"/>
    <s v="2018/009"/>
    <s v="Nxxx FY18 Period09"/>
    <n v="33.92"/>
    <n v="33.92"/>
    <s v="USD"/>
    <n v="1"/>
    <d v="2018-06-30T00:00:00"/>
    <n v="23092"/>
    <n v="3031"/>
    <s v="JVU"/>
    <s v="AZE"/>
    <s v="Nxxx FY18 Period09"/>
    <s v="DOL"/>
    <s v="N0701"/>
    <s v="80100"/>
    <s v="#"/>
    <s v="USAO0351"/>
    <s v="#"/>
    <s v="95.31.01"/>
    <s v="S17"/>
    <s v="#"/>
    <s v="PSC"/>
    <x v="1"/>
  </r>
  <r>
    <s v="A"/>
    <s v="S209945"/>
    <s v="2018/009"/>
    <s v="Nxxx FY18 Period09"/>
    <n v="18.309999999999999"/>
    <n v="18.309999999999999"/>
    <s v="USD"/>
    <n v="1"/>
    <d v="2018-06-30T00:00:00"/>
    <n v="23092"/>
    <n v="3188"/>
    <s v="JVU"/>
    <s v="AZE"/>
    <s v="Nxxx FY18 Period09"/>
    <s v="DOL"/>
    <s v="N0702"/>
    <s v="80100"/>
    <s v="#"/>
    <s v="USAO0351"/>
    <s v="#"/>
    <s v="95.31.01"/>
    <s v="S17"/>
    <s v="#"/>
    <s v="PSC"/>
    <x v="1"/>
  </r>
  <r>
    <s v="A"/>
    <s v="S209945"/>
    <s v="2018/009"/>
    <s v="Nxxx FY18 Period09"/>
    <n v="-2.5299999999999998"/>
    <n v="-2.5299999999999998"/>
    <s v="USD"/>
    <n v="1"/>
    <d v="2018-06-30T00:00:00"/>
    <n v="23092"/>
    <n v="3345"/>
    <s v="JVU"/>
    <s v="AZE"/>
    <s v="Nxxx FY18 Period09"/>
    <s v="DOL"/>
    <s v="N0704"/>
    <s v="80100"/>
    <s v="#"/>
    <s v="USAO0351"/>
    <s v="#"/>
    <s v="95.31.01"/>
    <s v="S17"/>
    <s v="#"/>
    <s v="PSC"/>
    <x v="1"/>
  </r>
  <r>
    <s v="A"/>
    <s v="S209945"/>
    <s v="2018/009"/>
    <s v="Nxxx FY18 Period09"/>
    <n v="58"/>
    <n v="58"/>
    <s v="USD"/>
    <n v="1"/>
    <d v="2018-06-30T00:00:00"/>
    <n v="23092"/>
    <n v="3496"/>
    <s v="JVU"/>
    <s v="AZE"/>
    <s v="Nxxx FY18 Period09"/>
    <s v="DOL"/>
    <s v="N0801"/>
    <s v="80100"/>
    <s v="#"/>
    <s v="USAO0351"/>
    <s v="#"/>
    <s v="95.31.01"/>
    <s v="S17"/>
    <s v="#"/>
    <s v="PSC"/>
    <x v="1"/>
  </r>
  <r>
    <s v="A"/>
    <s v="S209945"/>
    <s v="2018/009"/>
    <s v="Nxxx FY18 Period09"/>
    <n v="13.64"/>
    <n v="13.64"/>
    <s v="USD"/>
    <n v="1"/>
    <d v="2018-06-30T00:00:00"/>
    <n v="23092"/>
    <n v="3654"/>
    <s v="JVU"/>
    <s v="AZE"/>
    <s v="Nxxx FY18 Period09"/>
    <s v="DOL"/>
    <s v="N0901"/>
    <s v="80100"/>
    <s v="#"/>
    <s v="USAO0351"/>
    <s v="#"/>
    <s v="95.31.01"/>
    <s v="S17"/>
    <s v="#"/>
    <s v="PSC"/>
    <x v="1"/>
  </r>
  <r>
    <s v="A"/>
    <s v="S209945"/>
    <s v="2018/009"/>
    <s v="Nxxx FY18 Period09"/>
    <n v="42.29"/>
    <n v="42.29"/>
    <s v="USD"/>
    <n v="1"/>
    <d v="2018-06-30T00:00:00"/>
    <n v="23092"/>
    <n v="3812"/>
    <s v="JVU"/>
    <s v="AZE"/>
    <s v="Nxxx FY18 Period09"/>
    <s v="DOL"/>
    <s v="N1001"/>
    <s v="80100"/>
    <s v="#"/>
    <s v="USAO0351"/>
    <s v="#"/>
    <s v="95.31.01"/>
    <s v="S17"/>
    <s v="#"/>
    <s v="SOM"/>
    <x v="1"/>
  </r>
  <r>
    <s v="A"/>
    <s v="S209945"/>
    <s v="2018/009"/>
    <s v="Nxxx FY18 Period09"/>
    <n v="57.33"/>
    <n v="57.33"/>
    <s v="USD"/>
    <n v="1"/>
    <d v="2018-06-30T00:00:00"/>
    <n v="23092"/>
    <n v="3970"/>
    <s v="JVU"/>
    <s v="AZE"/>
    <s v="Nxxx FY18 Period09"/>
    <s v="DOL"/>
    <s v="N1003"/>
    <s v="80100"/>
    <s v="#"/>
    <s v="USAO0351"/>
    <s v="#"/>
    <s v="95.31.01"/>
    <s v="S17"/>
    <s v="#"/>
    <s v="SOM"/>
    <x v="1"/>
  </r>
  <r>
    <s v="A"/>
    <s v="S209945"/>
    <s v="2018/009"/>
    <s v="Nxxx FY18 Period09"/>
    <n v="81.27"/>
    <n v="81.27"/>
    <s v="USD"/>
    <n v="1"/>
    <d v="2018-06-30T00:00:00"/>
    <n v="23092"/>
    <n v="4129"/>
    <s v="JVU"/>
    <s v="AZE"/>
    <s v="Nxxx FY18 Period09"/>
    <s v="DOL"/>
    <s v="N1004"/>
    <s v="80100"/>
    <s v="#"/>
    <s v="USAO0351"/>
    <s v="#"/>
    <s v="95.31.01"/>
    <s v="S17"/>
    <s v="#"/>
    <s v="SOM"/>
    <x v="1"/>
  </r>
  <r>
    <s v="A"/>
    <s v="S209945"/>
    <s v="2018/009"/>
    <s v="Nxxx FY18 Period09"/>
    <n v="151.82"/>
    <n v="151.82"/>
    <s v="USD"/>
    <n v="1"/>
    <d v="2018-06-30T00:00:00"/>
    <n v="23092"/>
    <n v="4288"/>
    <s v="JVU"/>
    <s v="AZE"/>
    <s v="Nxxx FY18 Period09"/>
    <s v="DOL"/>
    <s v="N1101"/>
    <s v="80100"/>
    <s v="#"/>
    <s v="USAO0351"/>
    <s v="#"/>
    <s v="95.31.01"/>
    <s v="S17"/>
    <s v="#"/>
    <s v="TSC"/>
    <x v="1"/>
  </r>
  <r>
    <s v="A"/>
    <s v="S209945"/>
    <s v="2018/009"/>
    <s v="Nxxx FY18 Period09"/>
    <n v="27.97"/>
    <n v="27.97"/>
    <s v="USD"/>
    <n v="1"/>
    <d v="2018-06-30T00:00:00"/>
    <n v="23092"/>
    <n v="4447"/>
    <s v="JVU"/>
    <s v="AZE"/>
    <s v="Nxxx FY18 Period09"/>
    <s v="DOL"/>
    <s v="N1202"/>
    <s v="80100"/>
    <s v="#"/>
    <s v="USAO0351"/>
    <s v="#"/>
    <s v="95.31.01"/>
    <s v="S17"/>
    <s v="#"/>
    <s v="TSC"/>
    <x v="1"/>
  </r>
  <r>
    <s v="A"/>
    <s v="S209945"/>
    <s v="2018/009"/>
    <s v="Nxxx FY18 Period09"/>
    <n v="10.69"/>
    <n v="10.69"/>
    <s v="USD"/>
    <n v="1"/>
    <d v="2018-06-30T00:00:00"/>
    <n v="23092"/>
    <n v="4604"/>
    <s v="JVU"/>
    <s v="AZE"/>
    <s v="Nxxx FY18 Period09"/>
    <s v="DOL"/>
    <s v="N1401"/>
    <s v="80100"/>
    <s v="#"/>
    <s v="USAO0351"/>
    <s v="#"/>
    <s v="95.31.01"/>
    <s v="S17"/>
    <s v="#"/>
    <s v="PSC"/>
    <x v="1"/>
  </r>
  <r>
    <s v="A"/>
    <s v="S209945"/>
    <s v="2018/009"/>
    <s v="Nxxx FY18 Period09"/>
    <n v="83.41"/>
    <n v="83.41"/>
    <s v="USD"/>
    <n v="1"/>
    <d v="2018-06-30T00:00:00"/>
    <n v="23092"/>
    <n v="4762"/>
    <s v="JVU"/>
    <s v="AZE"/>
    <s v="Nxxx FY18 Period09"/>
    <s v="DOL"/>
    <s v="N201"/>
    <s v="80100"/>
    <s v="#"/>
    <s v="USAO0351"/>
    <s v="#"/>
    <s v="95.31.01"/>
    <s v="S17"/>
    <s v="#"/>
    <s v="PSC"/>
    <x v="1"/>
  </r>
  <r>
    <s v="A"/>
    <s v="S209945"/>
    <s v="2018/009"/>
    <s v="Nxxx FY18 Period09"/>
    <n v="3.35"/>
    <n v="3.35"/>
    <s v="USD"/>
    <n v="1"/>
    <d v="2018-06-30T00:00:00"/>
    <n v="23092"/>
    <n v="4920"/>
    <s v="JVU"/>
    <s v="AZE"/>
    <s v="Nxxx FY18 Period09"/>
    <s v="DOL"/>
    <s v="N0101"/>
    <s v="80200"/>
    <s v="#"/>
    <s v="USAO0351"/>
    <s v="#"/>
    <s v="95.31.01"/>
    <s v="S17"/>
    <s v="#"/>
    <s v="PSC"/>
    <x v="1"/>
  </r>
  <r>
    <s v="A"/>
    <s v="S209945"/>
    <s v="2018/009"/>
    <s v="Nxxx FY18 Period09"/>
    <n v="2.98"/>
    <n v="2.98"/>
    <s v="USD"/>
    <n v="1"/>
    <d v="2018-06-30T00:00:00"/>
    <n v="23092"/>
    <n v="5072"/>
    <s v="JVU"/>
    <s v="AZE"/>
    <s v="Nxxx FY18 Period09"/>
    <s v="DOL"/>
    <s v="N0401"/>
    <s v="80200"/>
    <s v="#"/>
    <s v="USAO0351"/>
    <s v="#"/>
    <s v="95.31.01"/>
    <s v="S17"/>
    <s v="#"/>
    <s v="PSC"/>
    <x v="1"/>
  </r>
  <r>
    <s v="A"/>
    <s v="S209945"/>
    <s v="2018/009"/>
    <s v="Nxxx FY18 Period09"/>
    <n v="3.07"/>
    <n v="3.07"/>
    <s v="USD"/>
    <n v="1"/>
    <d v="2018-06-30T00:00:00"/>
    <n v="23092"/>
    <n v="5224"/>
    <s v="JVU"/>
    <s v="AZE"/>
    <s v="Nxxx FY18 Period09"/>
    <s v="DOL"/>
    <s v="N0501"/>
    <s v="80200"/>
    <s v="#"/>
    <s v="USAO0351"/>
    <s v="#"/>
    <s v="95.31.01"/>
    <s v="S17"/>
    <s v="#"/>
    <s v="PSC"/>
    <x v="1"/>
  </r>
  <r>
    <s v="A"/>
    <s v="S209945"/>
    <s v="2018/009"/>
    <s v="Nxxx FY18 Period09"/>
    <n v="5.17"/>
    <n v="5.17"/>
    <s v="USD"/>
    <n v="1"/>
    <d v="2018-06-30T00:00:00"/>
    <n v="23092"/>
    <n v="5376"/>
    <s v="JVU"/>
    <s v="AZE"/>
    <s v="Nxxx FY18 Period09"/>
    <s v="DOL"/>
    <s v="N0601"/>
    <s v="80200"/>
    <s v="#"/>
    <s v="USAO0351"/>
    <s v="#"/>
    <s v="95.31.01"/>
    <s v="S17"/>
    <s v="#"/>
    <s v="PSC"/>
    <x v="1"/>
  </r>
  <r>
    <s v="A"/>
    <s v="S209945"/>
    <s v="2018/009"/>
    <s v="Nxxx FY18 Period09"/>
    <n v="3.61"/>
    <n v="3.61"/>
    <s v="USD"/>
    <n v="1"/>
    <d v="2018-06-30T00:00:00"/>
    <n v="23092"/>
    <n v="5529"/>
    <s v="JVU"/>
    <s v="AZE"/>
    <s v="Nxxx FY18 Period09"/>
    <s v="DOL"/>
    <s v="N0701"/>
    <s v="80200"/>
    <s v="#"/>
    <s v="USAO0351"/>
    <s v="#"/>
    <s v="95.31.01"/>
    <s v="S17"/>
    <s v="#"/>
    <s v="PSC"/>
    <x v="1"/>
  </r>
  <r>
    <s v="A"/>
    <s v="S209945"/>
    <s v="2018/009"/>
    <s v="Nxxx FY18 Period09"/>
    <n v="9.3800000000000008"/>
    <n v="9.3800000000000008"/>
    <s v="USD"/>
    <n v="1"/>
    <d v="2018-06-30T00:00:00"/>
    <n v="23092"/>
    <n v="5681"/>
    <s v="JVU"/>
    <s v="AZE"/>
    <s v="Nxxx FY18 Period09"/>
    <s v="DOL"/>
    <s v="N0702"/>
    <s v="80200"/>
    <s v="#"/>
    <s v="USAO0351"/>
    <s v="#"/>
    <s v="95.31.01"/>
    <s v="S17"/>
    <s v="#"/>
    <s v="PSC"/>
    <x v="1"/>
  </r>
  <r>
    <s v="A"/>
    <s v="S209945"/>
    <s v="2018/009"/>
    <s v="Nxxx FY18 Period09"/>
    <n v="4.21"/>
    <n v="4.21"/>
    <s v="USD"/>
    <n v="1"/>
    <d v="2018-06-30T00:00:00"/>
    <n v="23092"/>
    <n v="5837"/>
    <s v="JVU"/>
    <s v="AZE"/>
    <s v="Nxxx FY18 Period09"/>
    <s v="DOL"/>
    <s v="N0704"/>
    <s v="80200"/>
    <s v="#"/>
    <s v="USAO0351"/>
    <s v="#"/>
    <s v="95.31.01"/>
    <s v="S17"/>
    <s v="#"/>
    <s v="PSC"/>
    <x v="1"/>
  </r>
  <r>
    <s v="A"/>
    <s v="S209945"/>
    <s v="2018/009"/>
    <s v="Nxxx FY18 Period09"/>
    <n v="10.1"/>
    <n v="10.1"/>
    <s v="USD"/>
    <n v="1"/>
    <d v="2018-06-30T00:00:00"/>
    <n v="23092"/>
    <n v="5989"/>
    <s v="JVU"/>
    <s v="AZE"/>
    <s v="Nxxx FY18 Period09"/>
    <s v="DOL"/>
    <s v="N0801"/>
    <s v="80200"/>
    <s v="#"/>
    <s v="USAO0351"/>
    <s v="#"/>
    <s v="95.31.01"/>
    <s v="S17"/>
    <s v="#"/>
    <s v="PSC"/>
    <x v="1"/>
  </r>
  <r>
    <s v="A"/>
    <s v="S209945"/>
    <s v="2018/009"/>
    <s v="Nxxx FY18 Period09"/>
    <n v="39.979999999999997"/>
    <n v="39.979999999999997"/>
    <s v="USD"/>
    <n v="1"/>
    <d v="2018-06-30T00:00:00"/>
    <n v="23092"/>
    <n v="6147"/>
    <s v="JVU"/>
    <s v="AZE"/>
    <s v="Nxxx FY18 Period09"/>
    <s v="DOL"/>
    <s v="N0901"/>
    <s v="80200"/>
    <s v="#"/>
    <s v="USAO0351"/>
    <s v="#"/>
    <s v="95.31.01"/>
    <s v="S17"/>
    <s v="#"/>
    <s v="PSC"/>
    <x v="1"/>
  </r>
  <r>
    <s v="A"/>
    <s v="S209945"/>
    <s v="2018/009"/>
    <s v="Nxxx FY18 Period09"/>
    <n v="3.61"/>
    <n v="3.61"/>
    <s v="USD"/>
    <n v="1"/>
    <d v="2018-06-30T00:00:00"/>
    <n v="23092"/>
    <n v="6304"/>
    <s v="JVU"/>
    <s v="AZE"/>
    <s v="Nxxx FY18 Period09"/>
    <s v="DOL"/>
    <s v="N1001"/>
    <s v="80200"/>
    <s v="#"/>
    <s v="USAO0351"/>
    <s v="#"/>
    <s v="95.31.01"/>
    <s v="S17"/>
    <s v="#"/>
    <s v="SOM"/>
    <x v="1"/>
  </r>
  <r>
    <s v="A"/>
    <s v="S209945"/>
    <s v="2018/009"/>
    <s v="Nxxx FY18 Period09"/>
    <n v="27.15"/>
    <n v="27.15"/>
    <s v="USD"/>
    <n v="1"/>
    <d v="2018-06-30T00:00:00"/>
    <n v="23092"/>
    <n v="6457"/>
    <s v="JVU"/>
    <s v="AZE"/>
    <s v="Nxxx FY18 Period09"/>
    <s v="DOL"/>
    <s v="N1004"/>
    <s v="80200"/>
    <s v="#"/>
    <s v="USAO0351"/>
    <s v="#"/>
    <s v="95.31.01"/>
    <s v="S17"/>
    <s v="#"/>
    <s v="SOM"/>
    <x v="1"/>
  </r>
  <r>
    <s v="A"/>
    <s v="S209945"/>
    <s v="2018/009"/>
    <s v="Nxxx FY18 Period09"/>
    <n v="20.260000000000002"/>
    <n v="20.260000000000002"/>
    <s v="USD"/>
    <n v="1"/>
    <d v="2018-06-30T00:00:00"/>
    <n v="23092"/>
    <n v="6614"/>
    <s v="JVU"/>
    <s v="AZE"/>
    <s v="Nxxx FY18 Period09"/>
    <s v="DOL"/>
    <s v="N1101"/>
    <s v="80200"/>
    <s v="#"/>
    <s v="USAO0351"/>
    <s v="#"/>
    <s v="95.31.01"/>
    <s v="S17"/>
    <s v="#"/>
    <s v="TSC"/>
    <x v="1"/>
  </r>
  <r>
    <s v="A"/>
    <s v="S209945"/>
    <s v="2018/009"/>
    <s v="Nxxx FY18 Period09"/>
    <n v="6.43"/>
    <n v="6.43"/>
    <s v="USD"/>
    <n v="1"/>
    <d v="2018-06-30T00:00:00"/>
    <n v="23092"/>
    <n v="6771"/>
    <s v="JVU"/>
    <s v="AZE"/>
    <s v="Nxxx FY18 Period09"/>
    <s v="DOL"/>
    <s v="N1202"/>
    <s v="80200"/>
    <s v="#"/>
    <s v="USAO0351"/>
    <s v="#"/>
    <s v="95.31.01"/>
    <s v="S17"/>
    <s v="#"/>
    <s v="TSC"/>
    <x v="1"/>
  </r>
  <r>
    <s v="A"/>
    <s v="S209945"/>
    <s v="2018/009"/>
    <s v="Nxxx FY18 Period09"/>
    <n v="1.68"/>
    <n v="1.68"/>
    <s v="USD"/>
    <n v="1"/>
    <d v="2018-06-30T00:00:00"/>
    <n v="23092"/>
    <n v="6925"/>
    <s v="JVU"/>
    <s v="AZE"/>
    <s v="Nxxx FY18 Period09"/>
    <s v="DOL"/>
    <s v="N1401"/>
    <s v="80200"/>
    <s v="#"/>
    <s v="USAO0351"/>
    <s v="#"/>
    <s v="95.31.01"/>
    <s v="S17"/>
    <s v="#"/>
    <s v="PSC"/>
    <x v="1"/>
  </r>
  <r>
    <s v="A"/>
    <s v="S209945"/>
    <s v="2018/009"/>
    <s v="Nxxx FY18 Period09"/>
    <n v="1.68"/>
    <n v="1.68"/>
    <s v="USD"/>
    <n v="1"/>
    <d v="2018-06-30T00:00:00"/>
    <n v="23092"/>
    <n v="7071"/>
    <s v="JVU"/>
    <s v="AZE"/>
    <s v="Nxxx FY18 Period09"/>
    <s v="DOL"/>
    <s v="N201"/>
    <s v="80200"/>
    <s v="#"/>
    <s v="USAO0351"/>
    <s v="#"/>
    <s v="95.31.01"/>
    <s v="S17"/>
    <s v="#"/>
    <s v="PSC"/>
    <x v="1"/>
  </r>
  <r>
    <s v="A"/>
    <s v="S209945"/>
    <s v="2018/009"/>
    <s v="Nxxx FY18 Period09"/>
    <n v="5.83"/>
    <n v="5.83"/>
    <s v="USD"/>
    <n v="1"/>
    <d v="2018-06-30T00:00:00"/>
    <n v="23092"/>
    <n v="7218"/>
    <s v="JVU"/>
    <s v="AZE"/>
    <s v="Nxxx FY18 Period09"/>
    <s v="DOL"/>
    <s v="N0501"/>
    <s v="81000"/>
    <s v="#"/>
    <s v="USAO0351"/>
    <s v="#"/>
    <s v="95.31.01"/>
    <s v="S17"/>
    <s v="#"/>
    <s v="PSC"/>
    <x v="1"/>
  </r>
  <r>
    <s v="A"/>
    <s v="S209945"/>
    <s v="2018/009"/>
    <s v="Nxxx FY18 Period09"/>
    <n v="1.42"/>
    <n v="1.42"/>
    <s v="USD"/>
    <n v="1"/>
    <d v="2018-06-30T00:00:00"/>
    <n v="23092"/>
    <n v="7371"/>
    <s v="JVU"/>
    <s v="AZE"/>
    <s v="Nxxx FY18 Period09"/>
    <s v="DOL"/>
    <s v="N0601"/>
    <s v="81000"/>
    <s v="#"/>
    <s v="USAO0351"/>
    <s v="#"/>
    <s v="95.31.01"/>
    <s v="S17"/>
    <s v="#"/>
    <s v="PSC"/>
    <x v="1"/>
  </r>
  <r>
    <s v="A"/>
    <s v="S209945"/>
    <s v="2018/009"/>
    <s v="Nxxx FY18 Period09"/>
    <n v="0.22"/>
    <n v="0.22"/>
    <s v="USD"/>
    <n v="1"/>
    <d v="2018-06-30T00:00:00"/>
    <n v="23092"/>
    <n v="7510"/>
    <s v="JVU"/>
    <s v="AZE"/>
    <s v="Nxxx FY18 Period09"/>
    <s v="DOL"/>
    <s v="N0702"/>
    <s v="81000"/>
    <s v="#"/>
    <s v="USAO0351"/>
    <s v="#"/>
    <s v="95.31.01"/>
    <s v="S17"/>
    <s v="#"/>
    <s v="PSC"/>
    <x v="1"/>
  </r>
  <r>
    <s v="A"/>
    <s v="S209945"/>
    <s v="2018/009"/>
    <s v="Nxxx FY18 Period09"/>
    <n v="16.29"/>
    <n v="16.29"/>
    <s v="USD"/>
    <n v="1"/>
    <d v="2018-06-30T00:00:00"/>
    <n v="23092"/>
    <n v="7642"/>
    <s v="JVU"/>
    <s v="AZE"/>
    <s v="Nxxx FY18 Period09"/>
    <s v="DOL"/>
    <s v="N0801"/>
    <s v="81000"/>
    <s v="#"/>
    <s v="USAO0351"/>
    <s v="#"/>
    <s v="95.31.01"/>
    <s v="S17"/>
    <s v="#"/>
    <s v="PSC"/>
    <x v="1"/>
  </r>
  <r>
    <s v="A"/>
    <s v="S209945"/>
    <s v="2018/009"/>
    <s v="Nxxx FY18 Period09"/>
    <n v="0.9"/>
    <n v="0.9"/>
    <s v="USD"/>
    <n v="1"/>
    <d v="2018-06-30T00:00:00"/>
    <n v="23092"/>
    <n v="7795"/>
    <s v="JVU"/>
    <s v="AZE"/>
    <s v="Nxxx FY18 Period09"/>
    <s v="DOL"/>
    <s v="N0901"/>
    <s v="81000"/>
    <s v="#"/>
    <s v="USAO0351"/>
    <s v="#"/>
    <s v="95.31.01"/>
    <s v="S17"/>
    <s v="#"/>
    <s v="PSC"/>
    <x v="1"/>
  </r>
  <r>
    <s v="A"/>
    <s v="S209945"/>
    <s v="2018/009"/>
    <s v="Nxxx FY18 Period09"/>
    <n v="0.23"/>
    <n v="0.23"/>
    <s v="USD"/>
    <n v="1"/>
    <d v="2018-06-30T00:00:00"/>
    <n v="23092"/>
    <n v="7933"/>
    <s v="JVU"/>
    <s v="AZE"/>
    <s v="Nxxx FY18 Period09"/>
    <s v="DOL"/>
    <s v="N1001"/>
    <s v="81000"/>
    <s v="#"/>
    <s v="USAO0351"/>
    <s v="#"/>
    <s v="95.31.01"/>
    <s v="S17"/>
    <s v="#"/>
    <s v="SOM"/>
    <x v="1"/>
  </r>
  <r>
    <s v="A"/>
    <s v="S209945"/>
    <s v="2018/009"/>
    <s v="Nxxx FY18 Period09"/>
    <n v="18.73"/>
    <n v="18.73"/>
    <s v="USD"/>
    <n v="1"/>
    <d v="2018-06-30T00:00:00"/>
    <n v="23092"/>
    <n v="8065"/>
    <s v="JVU"/>
    <s v="AZE"/>
    <s v="Nxxx FY18 Period09"/>
    <s v="DOL"/>
    <s v="N0501"/>
    <s v="81100"/>
    <s v="#"/>
    <s v="USAO0351"/>
    <s v="#"/>
    <s v="95.31.01"/>
    <s v="S17"/>
    <s v="#"/>
    <s v="PSC"/>
    <x v="1"/>
  </r>
  <r>
    <s v="A"/>
    <s v="S209945"/>
    <s v="2018/009"/>
    <s v="Nxxx FY18 Period09"/>
    <n v="18.73"/>
    <n v="18.73"/>
    <s v="USD"/>
    <n v="1"/>
    <d v="2018-06-30T00:00:00"/>
    <n v="23092"/>
    <n v="8222"/>
    <s v="JVU"/>
    <s v="AZE"/>
    <s v="Nxxx FY18 Period09"/>
    <s v="DOL"/>
    <s v="N0702"/>
    <s v="81100"/>
    <s v="#"/>
    <s v="USAO0351"/>
    <s v="#"/>
    <s v="95.31.01"/>
    <s v="S17"/>
    <s v="#"/>
    <s v="PSC"/>
    <x v="1"/>
  </r>
  <r>
    <s v="A"/>
    <s v="S209945"/>
    <s v="2018/009"/>
    <s v="Nxxx FY18 Period09"/>
    <n v="17.59"/>
    <n v="17.59"/>
    <s v="USD"/>
    <n v="1"/>
    <d v="2018-06-30T00:00:00"/>
    <n v="23092"/>
    <n v="8379"/>
    <s v="JVU"/>
    <s v="AZE"/>
    <s v="Nxxx FY18 Period09"/>
    <s v="DOL"/>
    <s v="N0704"/>
    <s v="81100"/>
    <s v="#"/>
    <s v="USAO0351"/>
    <s v="#"/>
    <s v="95.31.01"/>
    <s v="S17"/>
    <s v="#"/>
    <s v="PSC"/>
    <x v="1"/>
  </r>
  <r>
    <s v="A"/>
    <s v="S209945"/>
    <s v="2018/009"/>
    <s v="Nxxx FY18 Period09"/>
    <n v="18.73"/>
    <n v="18.73"/>
    <s v="USD"/>
    <n v="1"/>
    <d v="2018-06-30T00:00:00"/>
    <n v="23092"/>
    <n v="8536"/>
    <s v="JVU"/>
    <s v="AZE"/>
    <s v="Nxxx FY18 Period09"/>
    <s v="DOL"/>
    <s v="N1401"/>
    <s v="81100"/>
    <s v="#"/>
    <s v="USAO0351"/>
    <s v="#"/>
    <s v="95.31.01"/>
    <s v="S17"/>
    <s v="#"/>
    <s v="PSC"/>
    <x v="1"/>
  </r>
  <r>
    <s v="A"/>
    <s v="S209945"/>
    <s v="2018/009"/>
    <s v="Nxxx FY18 Period09"/>
    <n v="17.59"/>
    <n v="17.59"/>
    <s v="USD"/>
    <n v="1"/>
    <d v="2018-06-30T00:00:00"/>
    <n v="23092"/>
    <n v="8693"/>
    <s v="JVU"/>
    <s v="AZE"/>
    <s v="Nxxx FY18 Period09"/>
    <s v="DOL"/>
    <s v="N201"/>
    <s v="81100"/>
    <s v="#"/>
    <s v="USAO0351"/>
    <s v="#"/>
    <s v="95.31.01"/>
    <s v="S17"/>
    <s v="#"/>
    <s v="PSC"/>
    <x v="1"/>
  </r>
  <r>
    <s v="A"/>
    <s v="S209945"/>
    <s v="2018/009"/>
    <s v="Nxxx FY18 Period09"/>
    <n v="53.65"/>
    <n v="53.65"/>
    <s v="USD"/>
    <n v="1"/>
    <d v="2018-06-30T00:00:00"/>
    <n v="23092"/>
    <n v="8851"/>
    <s v="JVU"/>
    <s v="AZE"/>
    <s v="Nxxx FY18 Period09"/>
    <s v="DOL"/>
    <s v="N0101"/>
    <s v="82000"/>
    <s v="#"/>
    <s v="USAO0351"/>
    <s v="#"/>
    <s v="95.31.01"/>
    <s v="S17"/>
    <s v="#"/>
    <s v="PSC"/>
    <x v="1"/>
  </r>
  <r>
    <s v="A"/>
    <s v="S209945"/>
    <s v="2018/009"/>
    <s v="Nxxx FY18 Period09"/>
    <n v="22"/>
    <n v="22"/>
    <s v="USD"/>
    <n v="1"/>
    <d v="2018-06-30T00:00:00"/>
    <n v="23092"/>
    <n v="9009"/>
    <s v="JVU"/>
    <s v="AZE"/>
    <s v="Nxxx FY18 Period09"/>
    <s v="DOL"/>
    <s v="N0401"/>
    <s v="82000"/>
    <s v="#"/>
    <s v="USAO0351"/>
    <s v="#"/>
    <s v="95.31.01"/>
    <s v="S17"/>
    <s v="#"/>
    <s v="PSC"/>
    <x v="1"/>
  </r>
  <r>
    <s v="A"/>
    <s v="S209945"/>
    <s v="2018/009"/>
    <s v="Nxxx FY18 Period09"/>
    <n v="15"/>
    <n v="15"/>
    <s v="USD"/>
    <n v="1"/>
    <d v="2018-06-30T00:00:00"/>
    <n v="23092"/>
    <n v="9166"/>
    <s v="JVU"/>
    <s v="AZE"/>
    <s v="Nxxx FY18 Period09"/>
    <s v="DOL"/>
    <s v="N0501"/>
    <s v="82000"/>
    <s v="#"/>
    <s v="USAO0351"/>
    <s v="#"/>
    <s v="95.31.01"/>
    <s v="S17"/>
    <s v="#"/>
    <s v="PSC"/>
    <x v="1"/>
  </r>
  <r>
    <s v="A"/>
    <s v="S209945"/>
    <s v="2018/009"/>
    <s v="Nxxx FY18 Period09"/>
    <n v="8"/>
    <n v="8"/>
    <s v="USD"/>
    <n v="1"/>
    <d v="2018-06-30T00:00:00"/>
    <n v="23092"/>
    <n v="9323"/>
    <s v="JVU"/>
    <s v="AZE"/>
    <s v="Nxxx FY18 Period09"/>
    <s v="DOL"/>
    <s v="N0601"/>
    <s v="82000"/>
    <s v="#"/>
    <s v="USAO0351"/>
    <s v="#"/>
    <s v="95.31.01"/>
    <s v="S17"/>
    <s v="#"/>
    <s v="PSC"/>
    <x v="1"/>
  </r>
  <r>
    <s v="A"/>
    <s v="S209945"/>
    <s v="2018/009"/>
    <s v="Nxxx FY18 Period09"/>
    <n v="22.06"/>
    <n v="22.06"/>
    <s v="USD"/>
    <n v="1"/>
    <d v="2018-06-30T00:00:00"/>
    <n v="23092"/>
    <n v="9478"/>
    <s v="JVU"/>
    <s v="AZE"/>
    <s v="Nxxx FY18 Period09"/>
    <s v="DOL"/>
    <s v="N0701"/>
    <s v="82000"/>
    <s v="#"/>
    <s v="USAO0351"/>
    <s v="#"/>
    <s v="95.31.01"/>
    <s v="S17"/>
    <s v="#"/>
    <s v="PSC"/>
    <x v="1"/>
  </r>
  <r>
    <s v="A"/>
    <s v="S209945"/>
    <s v="2018/009"/>
    <s v="Nxxx FY18 Period09"/>
    <n v="8.7200000000000006"/>
    <n v="8.7200000000000006"/>
    <s v="USD"/>
    <n v="1"/>
    <d v="2018-06-30T00:00:00"/>
    <n v="23092"/>
    <n v="9635"/>
    <s v="JVU"/>
    <s v="AZE"/>
    <s v="Nxxx FY18 Period09"/>
    <s v="DOL"/>
    <s v="N0702"/>
    <s v="82000"/>
    <s v="#"/>
    <s v="USAO0351"/>
    <s v="#"/>
    <s v="95.31.01"/>
    <s v="S17"/>
    <s v="#"/>
    <s v="PSC"/>
    <x v="1"/>
  </r>
  <r>
    <s v="A"/>
    <s v="S209945"/>
    <s v="2018/009"/>
    <s v="Nxxx FY18 Period09"/>
    <n v="3.34"/>
    <n v="3.34"/>
    <s v="USD"/>
    <n v="1"/>
    <d v="2018-06-30T00:00:00"/>
    <n v="23092"/>
    <n v="9790"/>
    <s v="JVU"/>
    <s v="AZE"/>
    <s v="Nxxx FY18 Period09"/>
    <s v="DOL"/>
    <s v="N0704"/>
    <s v="82000"/>
    <s v="#"/>
    <s v="USAO0351"/>
    <s v="#"/>
    <s v="95.31.01"/>
    <s v="S17"/>
    <s v="#"/>
    <s v="PSC"/>
    <x v="1"/>
  </r>
  <r>
    <s v="A"/>
    <s v="S209945"/>
    <s v="2018/009"/>
    <s v="Nxxx FY18 Period09"/>
    <n v="36.78"/>
    <n v="36.78"/>
    <s v="USD"/>
    <n v="1"/>
    <d v="2018-06-30T00:00:00"/>
    <n v="23092"/>
    <n v="9943"/>
    <s v="JVU"/>
    <s v="AZE"/>
    <s v="Nxxx FY18 Period09"/>
    <s v="DOL"/>
    <s v="N0801"/>
    <s v="82000"/>
    <s v="#"/>
    <s v="USAO0351"/>
    <s v="#"/>
    <s v="95.31.01"/>
    <s v="S17"/>
    <s v="#"/>
    <s v="PSC"/>
    <x v="1"/>
  </r>
  <r>
    <s v="A"/>
    <s v="S209945"/>
    <s v="2018/009"/>
    <s v="Nxxx FY18 Period09"/>
    <n v="16.57"/>
    <n v="16.57"/>
    <s v="USD"/>
    <n v="1"/>
    <d v="2018-06-30T00:00:00"/>
    <n v="23092"/>
    <n v="10100"/>
    <s v="JVU"/>
    <s v="AZE"/>
    <s v="Nxxx FY18 Period09"/>
    <s v="DOL"/>
    <s v="N0901"/>
    <s v="82000"/>
    <s v="#"/>
    <s v="USAO0351"/>
    <s v="#"/>
    <s v="95.31.01"/>
    <s v="S17"/>
    <s v="#"/>
    <s v="PSC"/>
    <x v="1"/>
  </r>
  <r>
    <s v="A"/>
    <s v="S209945"/>
    <s v="2018/009"/>
    <s v="Nxxx FY18 Period09"/>
    <n v="45.42"/>
    <n v="45.42"/>
    <s v="USD"/>
    <n v="1"/>
    <d v="2018-06-30T00:00:00"/>
    <n v="23092"/>
    <n v="10258"/>
    <s v="JVU"/>
    <s v="AZE"/>
    <s v="Nxxx FY18 Period09"/>
    <s v="DOL"/>
    <s v="N1001"/>
    <s v="82000"/>
    <s v="#"/>
    <s v="USAO0351"/>
    <s v="#"/>
    <s v="95.31.01"/>
    <s v="S17"/>
    <s v="#"/>
    <s v="SOM"/>
    <x v="1"/>
  </r>
  <r>
    <s v="A"/>
    <s v="S209945"/>
    <s v="2018/009"/>
    <s v="Nxxx FY18 Period09"/>
    <n v="12.48"/>
    <n v="12.48"/>
    <s v="USD"/>
    <n v="1"/>
    <d v="2018-06-30T00:00:00"/>
    <n v="23092"/>
    <n v="10415"/>
    <s v="JVU"/>
    <s v="AZE"/>
    <s v="Nxxx FY18 Period09"/>
    <s v="DOL"/>
    <s v="N1003"/>
    <s v="82000"/>
    <s v="#"/>
    <s v="USAO0351"/>
    <s v="#"/>
    <s v="95.31.01"/>
    <s v="S17"/>
    <s v="#"/>
    <s v="SOM"/>
    <x v="1"/>
  </r>
  <r>
    <s v="A"/>
    <s v="S209945"/>
    <s v="2018/009"/>
    <s v="Nxxx FY18 Period09"/>
    <n v="364.98"/>
    <n v="364.98"/>
    <s v="USD"/>
    <n v="1"/>
    <d v="2018-06-30T00:00:00"/>
    <n v="23092"/>
    <n v="10573"/>
    <s v="JVU"/>
    <s v="AZE"/>
    <s v="Nxxx FY18 Period09"/>
    <s v="DOL"/>
    <s v="N1004"/>
    <s v="82000"/>
    <s v="#"/>
    <s v="USAO0351"/>
    <s v="#"/>
    <s v="95.31.01"/>
    <s v="S17"/>
    <s v="#"/>
    <s v="SOM"/>
    <x v="1"/>
  </r>
  <r>
    <s v="A"/>
    <s v="S209945"/>
    <s v="2018/009"/>
    <s v="Nxxx FY18 Period09"/>
    <n v="46.7"/>
    <n v="46.7"/>
    <s v="USD"/>
    <n v="1"/>
    <d v="2018-06-30T00:00:00"/>
    <n v="23092"/>
    <n v="10732"/>
    <s v="JVU"/>
    <s v="AZE"/>
    <s v="Nxxx FY18 Period09"/>
    <s v="DOL"/>
    <s v="N1101"/>
    <s v="82000"/>
    <s v="#"/>
    <s v="USAO0351"/>
    <s v="#"/>
    <s v="95.31.01"/>
    <s v="S17"/>
    <s v="#"/>
    <s v="TSC"/>
    <x v="1"/>
  </r>
  <r>
    <s v="A"/>
    <s v="S209945"/>
    <s v="2018/009"/>
    <s v="Nxxx FY18 Period09"/>
    <n v="428.01"/>
    <n v="428.01"/>
    <s v="USD"/>
    <n v="1"/>
    <d v="2018-06-30T00:00:00"/>
    <n v="23092"/>
    <n v="10890"/>
    <s v="JVU"/>
    <s v="AZE"/>
    <s v="Nxxx FY18 Period09"/>
    <s v="DOL"/>
    <s v="N1202"/>
    <s v="82000"/>
    <s v="#"/>
    <s v="USAO0351"/>
    <s v="#"/>
    <s v="95.31.01"/>
    <s v="S17"/>
    <s v="#"/>
    <s v="TSC"/>
    <x v="1"/>
  </r>
  <r>
    <s v="A"/>
    <s v="S209945"/>
    <s v="2018/009"/>
    <s v="Nxxx FY18 Period09"/>
    <n v="8.36"/>
    <n v="8.36"/>
    <s v="USD"/>
    <n v="1"/>
    <d v="2018-06-30T00:00:00"/>
    <n v="23092"/>
    <n v="11048"/>
    <s v="JVU"/>
    <s v="AZE"/>
    <s v="Nxxx FY18 Period09"/>
    <s v="DOL"/>
    <s v="N1401"/>
    <s v="82000"/>
    <s v="#"/>
    <s v="USAO0351"/>
    <s v="#"/>
    <s v="95.31.01"/>
    <s v="S17"/>
    <s v="#"/>
    <s v="PSC"/>
    <x v="1"/>
  </r>
  <r>
    <s v="A"/>
    <s v="S209945"/>
    <s v="2018/009"/>
    <s v="Nxxx FY18 Period09"/>
    <n v="15.28"/>
    <n v="15.28"/>
    <s v="USD"/>
    <n v="1"/>
    <d v="2018-06-30T00:00:00"/>
    <n v="23092"/>
    <n v="11203"/>
    <s v="JVU"/>
    <s v="AZE"/>
    <s v="Nxxx FY18 Period09"/>
    <s v="DOL"/>
    <s v="N201"/>
    <s v="82000"/>
    <s v="#"/>
    <s v="USAO0351"/>
    <s v="#"/>
    <s v="95.31.01"/>
    <s v="S17"/>
    <s v="#"/>
    <s v="PSC"/>
    <x v="1"/>
  </r>
  <r>
    <s v="A"/>
    <s v="S209945"/>
    <s v="2018/009"/>
    <s v="Nxxx FY18 Period09"/>
    <n v="1.48"/>
    <n v="1.48"/>
    <s v="USD"/>
    <n v="1"/>
    <d v="2018-06-30T00:00:00"/>
    <n v="23092"/>
    <n v="11358"/>
    <s v="JVU"/>
    <s v="AZE"/>
    <s v="Nxxx FY18 Period09"/>
    <s v="DOL"/>
    <s v="N0501"/>
    <s v="82100"/>
    <s v="#"/>
    <s v="USAO0351"/>
    <s v="#"/>
    <s v="95.31.01"/>
    <s v="S17"/>
    <s v="#"/>
    <s v="PSC"/>
    <x v="1"/>
  </r>
  <r>
    <s v="A"/>
    <s v="S209945"/>
    <s v="2018/009"/>
    <s v="Nxxx FY18 Period09"/>
    <n v="0.04"/>
    <n v="0.04"/>
    <s v="USD"/>
    <n v="1"/>
    <d v="2018-06-30T00:00:00"/>
    <n v="23092"/>
    <n v="11484"/>
    <s v="JVU"/>
    <s v="AZE"/>
    <s v="Nxxx FY18 Period09"/>
    <s v="DOL"/>
    <s v="N0601"/>
    <s v="82100"/>
    <s v="#"/>
    <s v="USAO0351"/>
    <s v="#"/>
    <s v="95.31.01"/>
    <s v="S17"/>
    <s v="#"/>
    <s v="PSC"/>
    <x v="1"/>
  </r>
  <r>
    <s v="A"/>
    <s v="S209945"/>
    <s v="2018/009"/>
    <s v="Nxxx FY18 Period09"/>
    <n v="9.81"/>
    <n v="9.81"/>
    <s v="USD"/>
    <n v="1"/>
    <d v="2018-06-30T00:00:00"/>
    <n v="23092"/>
    <n v="11584"/>
    <s v="JVU"/>
    <s v="AZE"/>
    <s v="Nxxx FY18 Period09"/>
    <s v="DOL"/>
    <s v="N0101"/>
    <s v="84000"/>
    <s v="#"/>
    <s v="USAO0351"/>
    <s v="#"/>
    <s v="95.31.01"/>
    <s v="S17"/>
    <s v="#"/>
    <s v="PSC"/>
    <x v="1"/>
  </r>
  <r>
    <s v="A"/>
    <s v="S209945"/>
    <s v="2018/009"/>
    <s v="Nxxx FY18 Period09"/>
    <n v="8.91"/>
    <n v="8.91"/>
    <s v="USD"/>
    <n v="1"/>
    <d v="2018-06-30T00:00:00"/>
    <n v="23092"/>
    <n v="11741"/>
    <s v="JVU"/>
    <s v="AZE"/>
    <s v="Nxxx FY18 Period09"/>
    <s v="DOL"/>
    <s v="N0501"/>
    <s v="84000"/>
    <s v="#"/>
    <s v="USAO0351"/>
    <s v="#"/>
    <s v="95.31.01"/>
    <s v="S17"/>
    <s v="#"/>
    <s v="PSC"/>
    <x v="1"/>
  </r>
  <r>
    <s v="A"/>
    <s v="S209945"/>
    <s v="2018/009"/>
    <s v="Nxxx FY18 Period09"/>
    <n v="3.1"/>
    <n v="3.1"/>
    <s v="USD"/>
    <n v="1"/>
    <d v="2018-06-30T00:00:00"/>
    <n v="23092"/>
    <n v="11896"/>
    <s v="JVU"/>
    <s v="AZE"/>
    <s v="Nxxx FY18 Period09"/>
    <s v="DOL"/>
    <s v="N0601"/>
    <s v="84000"/>
    <s v="#"/>
    <s v="USAO0351"/>
    <s v="#"/>
    <s v="95.31.01"/>
    <s v="S17"/>
    <s v="#"/>
    <s v="PSC"/>
    <x v="1"/>
  </r>
  <r>
    <s v="A"/>
    <s v="S209945"/>
    <s v="2018/009"/>
    <s v="Nxxx FY18 Period09"/>
    <n v="6.17"/>
    <n v="6.17"/>
    <s v="USD"/>
    <n v="1"/>
    <d v="2018-06-30T00:00:00"/>
    <n v="23092"/>
    <n v="12048"/>
    <s v="JVU"/>
    <s v="AZE"/>
    <s v="Nxxx FY18 Period09"/>
    <s v="DOL"/>
    <s v="N0701"/>
    <s v="84000"/>
    <s v="#"/>
    <s v="USAO0351"/>
    <s v="#"/>
    <s v="95.31.01"/>
    <s v="S17"/>
    <s v="#"/>
    <s v="PSC"/>
    <x v="1"/>
  </r>
  <r>
    <s v="A"/>
    <s v="S209945"/>
    <s v="2018/009"/>
    <s v="Nxxx FY18 Period09"/>
    <n v="5.55"/>
    <n v="5.55"/>
    <s v="USD"/>
    <n v="1"/>
    <d v="2018-06-30T00:00:00"/>
    <n v="23092"/>
    <n v="12203"/>
    <s v="JVU"/>
    <s v="AZE"/>
    <s v="Nxxx FY18 Period09"/>
    <s v="DOL"/>
    <s v="N0702"/>
    <s v="84000"/>
    <s v="#"/>
    <s v="USAO0351"/>
    <s v="#"/>
    <s v="95.31.01"/>
    <s v="S17"/>
    <s v="#"/>
    <s v="PSC"/>
    <x v="1"/>
  </r>
  <r>
    <s v="A"/>
    <s v="S209945"/>
    <s v="2018/009"/>
    <s v="Nxxx FY18 Period09"/>
    <n v="3.32"/>
    <n v="3.32"/>
    <s v="USD"/>
    <n v="1"/>
    <d v="2018-06-30T00:00:00"/>
    <n v="23092"/>
    <n v="12357"/>
    <s v="JVU"/>
    <s v="AZE"/>
    <s v="Nxxx FY18 Period09"/>
    <s v="DOL"/>
    <s v="N0704"/>
    <s v="84000"/>
    <s v="#"/>
    <s v="USAO0351"/>
    <s v="#"/>
    <s v="95.31.01"/>
    <s v="S17"/>
    <s v="#"/>
    <s v="PSC"/>
    <x v="1"/>
  </r>
  <r>
    <s v="A"/>
    <s v="S209945"/>
    <s v="2018/009"/>
    <s v="Nxxx FY18 Period09"/>
    <n v="9.7100000000000009"/>
    <n v="9.7100000000000009"/>
    <s v="USD"/>
    <n v="1"/>
    <d v="2018-06-30T00:00:00"/>
    <n v="23092"/>
    <n v="12509"/>
    <s v="JVU"/>
    <s v="AZE"/>
    <s v="Nxxx FY18 Period09"/>
    <s v="DOL"/>
    <s v="N0801"/>
    <s v="84000"/>
    <s v="#"/>
    <s v="USAO0351"/>
    <s v="#"/>
    <s v="95.31.01"/>
    <s v="S17"/>
    <s v="#"/>
    <s v="PSC"/>
    <x v="1"/>
  </r>
  <r>
    <s v="A"/>
    <s v="S209945"/>
    <s v="2018/009"/>
    <s v="Nxxx FY18 Period09"/>
    <n v="3.3"/>
    <n v="3.3"/>
    <s v="USD"/>
    <n v="1"/>
    <d v="2018-06-30T00:00:00"/>
    <n v="23092"/>
    <n v="12666"/>
    <s v="JVU"/>
    <s v="AZE"/>
    <s v="Nxxx FY18 Period09"/>
    <s v="DOL"/>
    <s v="N1001"/>
    <s v="84000"/>
    <s v="#"/>
    <s v="USAO0351"/>
    <s v="#"/>
    <s v="95.31.01"/>
    <s v="S17"/>
    <s v="#"/>
    <s v="SOM"/>
    <x v="1"/>
  </r>
  <r>
    <s v="A"/>
    <s v="S209945"/>
    <s v="2018/009"/>
    <s v="Nxxx FY18 Period09"/>
    <n v="5.28"/>
    <n v="5.28"/>
    <s v="USD"/>
    <n v="1"/>
    <d v="2018-06-30T00:00:00"/>
    <n v="23092"/>
    <n v="12818"/>
    <s v="JVU"/>
    <s v="AZE"/>
    <s v="Nxxx FY18 Period09"/>
    <s v="DOL"/>
    <s v="N1003"/>
    <s v="84000"/>
    <s v="#"/>
    <s v="USAO0351"/>
    <s v="#"/>
    <s v="95.31.01"/>
    <s v="S17"/>
    <s v="#"/>
    <s v="SOM"/>
    <x v="1"/>
  </r>
  <r>
    <s v="A"/>
    <s v="S209945"/>
    <s v="2018/009"/>
    <s v="Nxxx FY18 Period09"/>
    <n v="5.19"/>
    <n v="5.19"/>
    <s v="USD"/>
    <n v="1"/>
    <d v="2018-06-30T00:00:00"/>
    <n v="23092"/>
    <n v="12971"/>
    <s v="JVU"/>
    <s v="AZE"/>
    <s v="Nxxx FY18 Period09"/>
    <s v="DOL"/>
    <s v="N1004"/>
    <s v="84000"/>
    <s v="#"/>
    <s v="USAO0351"/>
    <s v="#"/>
    <s v="95.31.01"/>
    <s v="S17"/>
    <s v="#"/>
    <s v="SOM"/>
    <x v="1"/>
  </r>
  <r>
    <s v="A"/>
    <s v="S209945"/>
    <s v="2018/009"/>
    <s v="Nxxx FY18 Period09"/>
    <n v="12.16"/>
    <n v="12.16"/>
    <s v="USD"/>
    <n v="1"/>
    <d v="2018-06-30T00:00:00"/>
    <n v="23092"/>
    <n v="13124"/>
    <s v="JVU"/>
    <s v="AZE"/>
    <s v="Nxxx FY18 Period09"/>
    <s v="DOL"/>
    <s v="N1202"/>
    <s v="84000"/>
    <s v="#"/>
    <s v="USAO0351"/>
    <s v="#"/>
    <s v="95.31.01"/>
    <s v="S17"/>
    <s v="#"/>
    <s v="TSC"/>
    <x v="1"/>
  </r>
  <r>
    <s v="A"/>
    <s v="S209945"/>
    <s v="2018/009"/>
    <s v="Nxxx FY18 Period09"/>
    <n v="4.0199999999999996"/>
    <n v="4.0199999999999996"/>
    <s v="USD"/>
    <n v="1"/>
    <d v="2018-06-30T00:00:00"/>
    <n v="23092"/>
    <n v="13281"/>
    <s v="JVU"/>
    <s v="AZE"/>
    <s v="Nxxx FY18 Period09"/>
    <s v="DOL"/>
    <s v="N201"/>
    <s v="84000"/>
    <s v="#"/>
    <s v="USAO0351"/>
    <s v="#"/>
    <s v="95.31.01"/>
    <s v="S17"/>
    <s v="#"/>
    <s v="PSC"/>
    <x v="1"/>
  </r>
  <r>
    <s v="A"/>
    <s v="S209945"/>
    <s v="2018/009"/>
    <s v="Nxxx FY18 Period09"/>
    <n v="2.93"/>
    <n v="2.93"/>
    <s v="USD"/>
    <n v="1"/>
    <d v="2018-06-30T00:00:00"/>
    <n v="23092"/>
    <n v="13433"/>
    <s v="JVU"/>
    <s v="AZE"/>
    <s v="Nxxx FY18 Period09"/>
    <s v="DOL"/>
    <s v="N0101"/>
    <s v="85000"/>
    <s v="#"/>
    <s v="USAO0351"/>
    <s v="#"/>
    <s v="95.31.01"/>
    <s v="S17"/>
    <s v="#"/>
    <s v="PSC"/>
    <x v="1"/>
  </r>
  <r>
    <s v="A"/>
    <s v="S209945"/>
    <s v="2018/009"/>
    <s v="Nxxx FY18 Period09"/>
    <n v="3.73"/>
    <n v="3.73"/>
    <s v="USD"/>
    <n v="1"/>
    <d v="2018-06-30T00:00:00"/>
    <n v="23092"/>
    <n v="13585"/>
    <s v="JVU"/>
    <s v="AZE"/>
    <s v="Nxxx FY18 Period09"/>
    <s v="DOL"/>
    <s v="N0401"/>
    <s v="85000"/>
    <s v="#"/>
    <s v="USAO0351"/>
    <s v="#"/>
    <s v="95.31.01"/>
    <s v="S17"/>
    <s v="#"/>
    <s v="PSC"/>
    <x v="1"/>
  </r>
  <r>
    <s v="A"/>
    <s v="S209945"/>
    <s v="2018/009"/>
    <s v="Nxxx FY18 Period09"/>
    <n v="2.37"/>
    <n v="2.37"/>
    <s v="USD"/>
    <n v="1"/>
    <d v="2018-06-30T00:00:00"/>
    <n v="23092"/>
    <n v="13737"/>
    <s v="JVU"/>
    <s v="AZE"/>
    <s v="Nxxx FY18 Period09"/>
    <s v="DOL"/>
    <s v="N0501"/>
    <s v="85000"/>
    <s v="#"/>
    <s v="USAO0351"/>
    <s v="#"/>
    <s v="95.31.01"/>
    <s v="S17"/>
    <s v="#"/>
    <s v="PSC"/>
    <x v="1"/>
  </r>
  <r>
    <s v="A"/>
    <s v="S209945"/>
    <s v="2018/009"/>
    <s v="Nxxx FY18 Period09"/>
    <n v="1.02"/>
    <n v="1.02"/>
    <s v="USD"/>
    <n v="1"/>
    <d v="2018-06-30T00:00:00"/>
    <n v="23092"/>
    <n v="13882"/>
    <s v="JVU"/>
    <s v="AZE"/>
    <s v="Nxxx FY18 Period09"/>
    <s v="DOL"/>
    <s v="N0601"/>
    <s v="85000"/>
    <s v="#"/>
    <s v="USAO0351"/>
    <s v="#"/>
    <s v="95.31.01"/>
    <s v="S17"/>
    <s v="#"/>
    <s v="PSC"/>
    <x v="1"/>
  </r>
  <r>
    <s v="A"/>
    <s v="S209945"/>
    <s v="2018/009"/>
    <s v="Nxxx FY18 Period09"/>
    <n v="2.5499999999999998"/>
    <n v="2.5499999999999998"/>
    <s v="USD"/>
    <n v="1"/>
    <d v="2018-06-30T00:00:00"/>
    <n v="23092"/>
    <n v="14027"/>
    <s v="JVU"/>
    <s v="AZE"/>
    <s v="Nxxx FY18 Period09"/>
    <s v="DOL"/>
    <s v="N0701"/>
    <s v="85000"/>
    <s v="#"/>
    <s v="USAO0351"/>
    <s v="#"/>
    <s v="95.31.01"/>
    <s v="S17"/>
    <s v="#"/>
    <s v="PSC"/>
    <x v="1"/>
  </r>
  <r>
    <s v="A"/>
    <s v="S209945"/>
    <s v="2018/009"/>
    <s v="Nxxx FY18 Period09"/>
    <n v="3.57"/>
    <n v="3.57"/>
    <s v="USD"/>
    <n v="1"/>
    <d v="2018-06-30T00:00:00"/>
    <n v="23092"/>
    <n v="14177"/>
    <s v="JVU"/>
    <s v="AZE"/>
    <s v="Nxxx FY18 Period09"/>
    <s v="DOL"/>
    <s v="N0702"/>
    <s v="85000"/>
    <s v="#"/>
    <s v="USAO0351"/>
    <s v="#"/>
    <s v="95.31.01"/>
    <s v="S17"/>
    <s v="#"/>
    <s v="PSC"/>
    <x v="1"/>
  </r>
  <r>
    <s v="A"/>
    <s v="S209945"/>
    <s v="2018/009"/>
    <s v="Nxxx FY18 Period09"/>
    <n v="1.87"/>
    <n v="1.87"/>
    <s v="USD"/>
    <n v="1"/>
    <d v="2018-06-30T00:00:00"/>
    <n v="23092"/>
    <n v="14328"/>
    <s v="JVU"/>
    <s v="AZE"/>
    <s v="Nxxx FY18 Period09"/>
    <s v="DOL"/>
    <s v="N0704"/>
    <s v="85000"/>
    <s v="#"/>
    <s v="USAO0351"/>
    <s v="#"/>
    <s v="95.31.01"/>
    <s v="S17"/>
    <s v="#"/>
    <s v="PSC"/>
    <x v="1"/>
  </r>
  <r>
    <s v="A"/>
    <s v="S209945"/>
    <s v="2018/009"/>
    <s v="Nxxx FY18 Period09"/>
    <n v="3.03"/>
    <n v="3.03"/>
    <s v="USD"/>
    <n v="1"/>
    <d v="2018-06-30T00:00:00"/>
    <n v="23092"/>
    <n v="14475"/>
    <s v="JVU"/>
    <s v="AZE"/>
    <s v="Nxxx FY18 Period09"/>
    <s v="DOL"/>
    <s v="N0801"/>
    <s v="85000"/>
    <s v="#"/>
    <s v="USAO0351"/>
    <s v="#"/>
    <s v="95.31.01"/>
    <s v="S17"/>
    <s v="#"/>
    <s v="PSC"/>
    <x v="1"/>
  </r>
  <r>
    <s v="A"/>
    <s v="S209945"/>
    <s v="2018/009"/>
    <s v="Nxxx FY18 Period09"/>
    <n v="18.87"/>
    <n v="18.87"/>
    <s v="USD"/>
    <n v="1"/>
    <d v="2018-06-30T00:00:00"/>
    <n v="23092"/>
    <n v="14627"/>
    <s v="JVU"/>
    <s v="AZE"/>
    <s v="Nxxx FY18 Period09"/>
    <s v="DOL"/>
    <s v="N0901"/>
    <s v="85000"/>
    <s v="#"/>
    <s v="USAO0351"/>
    <s v="#"/>
    <s v="95.31.01"/>
    <s v="S17"/>
    <s v="#"/>
    <s v="PSC"/>
    <x v="1"/>
  </r>
  <r>
    <s v="A"/>
    <s v="S209945"/>
    <s v="2018/009"/>
    <s v="Nxxx FY18 Period09"/>
    <n v="1.94"/>
    <n v="1.94"/>
    <s v="USD"/>
    <n v="1"/>
    <d v="2018-06-30T00:00:00"/>
    <n v="23092"/>
    <n v="14783"/>
    <s v="JVU"/>
    <s v="AZE"/>
    <s v="Nxxx FY18 Period09"/>
    <s v="DOL"/>
    <s v="N1001"/>
    <s v="85000"/>
    <s v="#"/>
    <s v="USAO0351"/>
    <s v="#"/>
    <s v="95.31.01"/>
    <s v="S17"/>
    <s v="#"/>
    <s v="SOM"/>
    <x v="1"/>
  </r>
  <r>
    <s v="A"/>
    <s v="S209945"/>
    <s v="2018/009"/>
    <s v="Nxxx FY18 Period09"/>
    <n v="0.56999999999999995"/>
    <n v="0.56999999999999995"/>
    <s v="USD"/>
    <n v="1"/>
    <d v="2018-06-30T00:00:00"/>
    <n v="23092"/>
    <n v="14926"/>
    <s v="JVU"/>
    <s v="AZE"/>
    <s v="Nxxx FY18 Period09"/>
    <s v="DOL"/>
    <s v="N1003"/>
    <s v="85000"/>
    <s v="#"/>
    <s v="USAO0351"/>
    <s v="#"/>
    <s v="95.31.01"/>
    <s v="S17"/>
    <s v="#"/>
    <s v="SOM"/>
    <x v="1"/>
  </r>
  <r>
    <s v="A"/>
    <s v="S209945"/>
    <s v="2018/009"/>
    <s v="Nxxx FY18 Period09"/>
    <n v="2.0499999999999998"/>
    <n v="2.0499999999999998"/>
    <s v="USD"/>
    <n v="1"/>
    <d v="2018-06-30T00:00:00"/>
    <n v="23092"/>
    <n v="15067"/>
    <s v="JVU"/>
    <s v="AZE"/>
    <s v="Nxxx FY18 Period09"/>
    <s v="DOL"/>
    <s v="N1004"/>
    <s v="85000"/>
    <s v="#"/>
    <s v="USAO0351"/>
    <s v="#"/>
    <s v="95.31.01"/>
    <s v="S17"/>
    <s v="#"/>
    <s v="SOM"/>
    <x v="1"/>
  </r>
  <r>
    <s v="A"/>
    <s v="S209945"/>
    <s v="2018/009"/>
    <s v="Nxxx FY18 Period09"/>
    <n v="2.46"/>
    <n v="2.46"/>
    <s v="USD"/>
    <n v="1"/>
    <d v="2018-06-30T00:00:00"/>
    <n v="23092"/>
    <n v="15215"/>
    <s v="JVU"/>
    <s v="AZE"/>
    <s v="Nxxx FY18 Period09"/>
    <s v="DOL"/>
    <s v="N1101"/>
    <s v="85000"/>
    <s v="#"/>
    <s v="USAO0351"/>
    <s v="#"/>
    <s v="95.31.01"/>
    <s v="S17"/>
    <s v="#"/>
    <s v="TSC"/>
    <x v="1"/>
  </r>
  <r>
    <s v="A"/>
    <s v="S209945"/>
    <s v="2018/009"/>
    <s v="Nxxx FY18 Period09"/>
    <n v="1.25"/>
    <n v="1.25"/>
    <s v="USD"/>
    <n v="1"/>
    <d v="2018-06-30T00:00:00"/>
    <n v="23092"/>
    <n v="15363"/>
    <s v="JVU"/>
    <s v="AZE"/>
    <s v="Nxxx FY18 Period09"/>
    <s v="DOL"/>
    <s v="N1202"/>
    <s v="85000"/>
    <s v="#"/>
    <s v="USAO0351"/>
    <s v="#"/>
    <s v="95.31.01"/>
    <s v="S17"/>
    <s v="#"/>
    <s v="TSC"/>
    <x v="1"/>
  </r>
  <r>
    <s v="A"/>
    <s v="S209945"/>
    <s v="2018/009"/>
    <s v="Nxxx FY18 Period09"/>
    <n v="1.83"/>
    <n v="1.83"/>
    <s v="USD"/>
    <n v="1"/>
    <d v="2018-06-30T00:00:00"/>
    <n v="23092"/>
    <n v="15507"/>
    <s v="JVU"/>
    <s v="AZE"/>
    <s v="Nxxx FY18 Period09"/>
    <s v="DOL"/>
    <s v="N1401"/>
    <s v="85000"/>
    <s v="#"/>
    <s v="USAO0351"/>
    <s v="#"/>
    <s v="95.31.01"/>
    <s v="S17"/>
    <s v="#"/>
    <s v="PSC"/>
    <x v="1"/>
  </r>
  <r>
    <s v="A"/>
    <s v="S209945"/>
    <s v="2018/009"/>
    <s v="Nxxx FY18 Period09"/>
    <n v="1.21"/>
    <n v="1.21"/>
    <s v="USD"/>
    <n v="1"/>
    <d v="2018-06-30T00:00:00"/>
    <n v="23092"/>
    <n v="15651"/>
    <s v="JVU"/>
    <s v="AZE"/>
    <s v="Nxxx FY18 Period09"/>
    <s v="DOL"/>
    <s v="N201"/>
    <s v="85000"/>
    <s v="#"/>
    <s v="USAO0351"/>
    <s v="#"/>
    <s v="95.31.01"/>
    <s v="S17"/>
    <s v="#"/>
    <s v="PSC"/>
    <x v="1"/>
  </r>
  <r>
    <s v="A"/>
    <s v="S209945"/>
    <s v="2018/009"/>
    <s v="Nxxx FY18 Period09"/>
    <n v="-1.63"/>
    <n v="-1.63"/>
    <s v="USD"/>
    <n v="1"/>
    <d v="2018-06-30T00:00:00"/>
    <n v="23092"/>
    <n v="15794"/>
    <s v="JVU"/>
    <s v="AZE"/>
    <s v="Nxxx FY18 Period09"/>
    <s v="DOL"/>
    <s v="N0706"/>
    <s v="85100"/>
    <s v="#"/>
    <s v="USAO0351"/>
    <s v="#"/>
    <s v="95.31.01"/>
    <s v="S17"/>
    <s v="#"/>
    <s v="PSC"/>
    <x v="1"/>
  </r>
  <r>
    <s v="A"/>
    <s v="S209945"/>
    <s v="2018/009"/>
    <s v="Nxxx FY18 Period09"/>
    <n v="0.71"/>
    <n v="0.71"/>
    <s v="USD"/>
    <n v="1"/>
    <d v="2018-06-30T00:00:00"/>
    <n v="23092"/>
    <n v="15936"/>
    <s v="JVU"/>
    <s v="AZE"/>
    <s v="Nxxx FY18 Period09"/>
    <s v="DOL"/>
    <s v="N0101"/>
    <s v="86000"/>
    <s v="#"/>
    <s v="USAO0351"/>
    <s v="#"/>
    <s v="95.31.01"/>
    <s v="S17"/>
    <s v="#"/>
    <s v="PSC"/>
    <x v="1"/>
  </r>
  <r>
    <s v="A"/>
    <s v="S209945"/>
    <s v="2018/009"/>
    <s v="Nxxx FY18 Period09"/>
    <n v="0.56000000000000005"/>
    <n v="0.56000000000000005"/>
    <s v="USD"/>
    <n v="1"/>
    <d v="2018-06-30T00:00:00"/>
    <n v="23092"/>
    <n v="16073"/>
    <s v="JVU"/>
    <s v="AZE"/>
    <s v="Nxxx FY18 Period09"/>
    <s v="DOL"/>
    <s v="N0401"/>
    <s v="86000"/>
    <s v="#"/>
    <s v="USAO0351"/>
    <s v="#"/>
    <s v="95.31.01"/>
    <s v="S17"/>
    <s v="#"/>
    <s v="PSC"/>
    <x v="1"/>
  </r>
  <r>
    <s v="A"/>
    <s v="S209945"/>
    <s v="2018/009"/>
    <s v="Nxxx FY18 Period09"/>
    <n v="0.61"/>
    <n v="0.61"/>
    <s v="USD"/>
    <n v="1"/>
    <d v="2018-06-30T00:00:00"/>
    <n v="23092"/>
    <n v="16209"/>
    <s v="JVU"/>
    <s v="AZE"/>
    <s v="Nxxx FY18 Period09"/>
    <s v="DOL"/>
    <s v="N0501"/>
    <s v="86000"/>
    <s v="#"/>
    <s v="USAO0351"/>
    <s v="#"/>
    <s v="95.31.01"/>
    <s v="S17"/>
    <s v="#"/>
    <s v="PSC"/>
    <x v="1"/>
  </r>
  <r>
    <s v="A"/>
    <s v="S209945"/>
    <s v="2018/009"/>
    <s v="Nxxx FY18 Period09"/>
    <n v="0.4"/>
    <n v="0.4"/>
    <s v="USD"/>
    <n v="1"/>
    <d v="2018-06-30T00:00:00"/>
    <n v="23092"/>
    <n v="16346"/>
    <s v="JVU"/>
    <s v="AZE"/>
    <s v="Nxxx FY18 Period09"/>
    <s v="DOL"/>
    <s v="N0601"/>
    <s v="86000"/>
    <s v="#"/>
    <s v="USAO0351"/>
    <s v="#"/>
    <s v="95.31.01"/>
    <s v="S17"/>
    <s v="#"/>
    <s v="PSC"/>
    <x v="1"/>
  </r>
  <r>
    <s v="A"/>
    <s v="S209945"/>
    <s v="2018/009"/>
    <s v="Nxxx FY18 Period09"/>
    <n v="3.18"/>
    <n v="3.18"/>
    <s v="USD"/>
    <n v="1"/>
    <d v="2018-06-30T00:00:00"/>
    <n v="23092"/>
    <n v="16484"/>
    <s v="JVU"/>
    <s v="AZE"/>
    <s v="Nxxx FY18 Period09"/>
    <s v="DOL"/>
    <s v="N0701"/>
    <s v="86000"/>
    <s v="#"/>
    <s v="USAO0351"/>
    <s v="#"/>
    <s v="95.31.01"/>
    <s v="S17"/>
    <s v="#"/>
    <s v="PSC"/>
    <x v="1"/>
  </r>
  <r>
    <s v="A"/>
    <s v="S209945"/>
    <s v="2018/009"/>
    <s v="Nxxx FY18 Period09"/>
    <n v="1.08"/>
    <n v="1.08"/>
    <s v="USD"/>
    <n v="1"/>
    <d v="2018-06-30T00:00:00"/>
    <n v="23092"/>
    <n v="16633"/>
    <s v="JVU"/>
    <s v="AZE"/>
    <s v="Nxxx FY18 Period09"/>
    <s v="DOL"/>
    <s v="N0702"/>
    <s v="86000"/>
    <s v="#"/>
    <s v="USAO0351"/>
    <s v="#"/>
    <s v="95.31.01"/>
    <s v="S17"/>
    <s v="#"/>
    <s v="PSC"/>
    <x v="1"/>
  </r>
  <r>
    <s v="A"/>
    <s v="S209945"/>
    <s v="2018/009"/>
    <s v="Nxxx FY18 Period09"/>
    <n v="3.75"/>
    <n v="3.75"/>
    <s v="USD"/>
    <n v="1"/>
    <d v="2018-06-30T00:00:00"/>
    <n v="23092"/>
    <n v="16778"/>
    <s v="JVU"/>
    <s v="AZE"/>
    <s v="Nxxx FY18 Period09"/>
    <s v="DOL"/>
    <s v="N0704"/>
    <s v="86000"/>
    <s v="#"/>
    <s v="USAO0351"/>
    <s v="#"/>
    <s v="95.31.01"/>
    <s v="S17"/>
    <s v="#"/>
    <s v="PSC"/>
    <x v="1"/>
  </r>
  <r>
    <s v="A"/>
    <s v="S209945"/>
    <s v="2018/009"/>
    <s v="Nxxx FY18 Period09"/>
    <n v="2.8"/>
    <n v="2.8"/>
    <s v="USD"/>
    <n v="1"/>
    <d v="2018-06-30T00:00:00"/>
    <n v="23092"/>
    <n v="16930"/>
    <s v="JVU"/>
    <s v="AZE"/>
    <s v="Nxxx FY18 Period09"/>
    <s v="DOL"/>
    <s v="N0801"/>
    <s v="86000"/>
    <s v="#"/>
    <s v="USAO0351"/>
    <s v="#"/>
    <s v="95.31.01"/>
    <s v="S17"/>
    <s v="#"/>
    <s v="PSC"/>
    <x v="1"/>
  </r>
  <r>
    <s v="A"/>
    <s v="S209945"/>
    <s v="2018/009"/>
    <s v="Nxxx FY18 Period09"/>
    <n v="0.81"/>
    <n v="0.81"/>
    <s v="USD"/>
    <n v="1"/>
    <d v="2018-06-30T00:00:00"/>
    <n v="23092"/>
    <n v="17078"/>
    <s v="JVU"/>
    <s v="AZE"/>
    <s v="Nxxx FY18 Period09"/>
    <s v="DOL"/>
    <s v="N0901"/>
    <s v="86000"/>
    <s v="#"/>
    <s v="USAO0351"/>
    <s v="#"/>
    <s v="95.31.01"/>
    <s v="S17"/>
    <s v="#"/>
    <s v="PSC"/>
    <x v="1"/>
  </r>
  <r>
    <s v="A"/>
    <s v="S209945"/>
    <s v="2018/009"/>
    <s v="Nxxx FY18 Period09"/>
    <n v="0.73"/>
    <n v="0.73"/>
    <s v="USD"/>
    <n v="1"/>
    <d v="2018-06-30T00:00:00"/>
    <n v="23092"/>
    <n v="17215"/>
    <s v="JVU"/>
    <s v="AZE"/>
    <s v="Nxxx FY18 Period09"/>
    <s v="DOL"/>
    <s v="N1001"/>
    <s v="86000"/>
    <s v="#"/>
    <s v="USAO0351"/>
    <s v="#"/>
    <s v="95.31.01"/>
    <s v="S17"/>
    <s v="#"/>
    <s v="SOM"/>
    <x v="1"/>
  </r>
  <r>
    <s v="A"/>
    <s v="S209945"/>
    <s v="2018/009"/>
    <s v="Nxxx FY18 Period09"/>
    <n v="0.35"/>
    <n v="0.35"/>
    <s v="USD"/>
    <n v="1"/>
    <d v="2018-06-30T00:00:00"/>
    <n v="23092"/>
    <n v="17352"/>
    <s v="JVU"/>
    <s v="AZE"/>
    <s v="Nxxx FY18 Period09"/>
    <s v="DOL"/>
    <s v="N1003"/>
    <s v="86000"/>
    <s v="#"/>
    <s v="USAO0351"/>
    <s v="#"/>
    <s v="95.31.01"/>
    <s v="S17"/>
    <s v="#"/>
    <s v="SOM"/>
    <x v="1"/>
  </r>
  <r>
    <s v="A"/>
    <s v="S209945"/>
    <s v="2018/009"/>
    <s v="Nxxx FY18 Period09"/>
    <n v="1.42"/>
    <n v="1.42"/>
    <s v="USD"/>
    <n v="1"/>
    <d v="2018-06-30T00:00:00"/>
    <n v="23092"/>
    <n v="17487"/>
    <s v="JVU"/>
    <s v="AZE"/>
    <s v="Nxxx FY18 Period09"/>
    <s v="DOL"/>
    <s v="N1004"/>
    <s v="86000"/>
    <s v="#"/>
    <s v="USAO0351"/>
    <s v="#"/>
    <s v="95.31.01"/>
    <s v="S17"/>
    <s v="#"/>
    <s v="SOM"/>
    <x v="1"/>
  </r>
  <r>
    <s v="A"/>
    <s v="S209945"/>
    <s v="2018/009"/>
    <s v="Nxxx FY18 Period09"/>
    <n v="0.2"/>
    <n v="0.2"/>
    <s v="USD"/>
    <n v="1"/>
    <d v="2018-06-30T00:00:00"/>
    <n v="23092"/>
    <n v="17626"/>
    <s v="JVU"/>
    <s v="AZE"/>
    <s v="Nxxx FY18 Period09"/>
    <s v="DOL"/>
    <s v="N1202"/>
    <s v="86000"/>
    <s v="#"/>
    <s v="USAO0351"/>
    <s v="#"/>
    <s v="95.31.01"/>
    <s v="S17"/>
    <s v="#"/>
    <s v="TSC"/>
    <x v="1"/>
  </r>
  <r>
    <s v="A"/>
    <s v="S209945"/>
    <s v="2018/009"/>
    <s v="Nxxx FY18 Period09"/>
    <n v="0.2"/>
    <n v="0.2"/>
    <s v="USD"/>
    <n v="1"/>
    <d v="2018-06-30T00:00:00"/>
    <n v="23092"/>
    <n v="17751"/>
    <s v="JVU"/>
    <s v="AZE"/>
    <s v="Nxxx FY18 Period09"/>
    <s v="DOL"/>
    <s v="N1401"/>
    <s v="86000"/>
    <s v="#"/>
    <s v="USAO0351"/>
    <s v="#"/>
    <s v="95.31.01"/>
    <s v="S17"/>
    <s v="#"/>
    <s v="PSC"/>
    <x v="1"/>
  </r>
  <r>
    <s v="A"/>
    <s v="S209945"/>
    <s v="2018/009"/>
    <s v="Nxxx FY18 Period09"/>
    <n v="0.35"/>
    <n v="0.35"/>
    <s v="USD"/>
    <n v="1"/>
    <d v="2018-06-30T00:00:00"/>
    <n v="23092"/>
    <n v="17878"/>
    <s v="JVU"/>
    <s v="AZE"/>
    <s v="Nxxx FY18 Period09"/>
    <s v="DOL"/>
    <s v="N201"/>
    <s v="86000"/>
    <s v="#"/>
    <s v="USAO0351"/>
    <s v="#"/>
    <s v="95.31.01"/>
    <s v="S17"/>
    <s v="#"/>
    <s v="PSC"/>
    <x v="1"/>
  </r>
  <r>
    <s v="A"/>
    <s v="S209945"/>
    <s v="2018/009"/>
    <s v="Nxxx FY18 Period09"/>
    <n v="28.72"/>
    <n v="28.72"/>
    <s v="USD"/>
    <n v="1"/>
    <d v="2018-06-30T00:00:00"/>
    <n v="23092"/>
    <n v="18016"/>
    <s v="JVU"/>
    <s v="AZE"/>
    <s v="Nxxx FY18 Period09"/>
    <s v="DOL"/>
    <s v="N0401"/>
    <s v="86400"/>
    <s v="#"/>
    <s v="USAO0351"/>
    <s v="#"/>
    <s v="95.31.01"/>
    <s v="S17"/>
    <s v="#"/>
    <s v="PSC"/>
    <x v="1"/>
  </r>
  <r>
    <s v="A"/>
    <s v="S209945"/>
    <s v="2018/009"/>
    <s v="Nxxx FY18 Period09"/>
    <n v="0.23"/>
    <n v="0.23"/>
    <s v="USD"/>
    <n v="1"/>
    <d v="2018-06-30T00:00:00"/>
    <n v="23092"/>
    <n v="18167"/>
    <s v="JVU"/>
    <s v="AZE"/>
    <s v="Nxxx FY18 Period09"/>
    <s v="DOL"/>
    <s v="N1101"/>
    <s v="86400"/>
    <s v="#"/>
    <s v="USAO0351"/>
    <s v="#"/>
    <s v="95.31.01"/>
    <s v="S17"/>
    <s v="#"/>
    <s v="TSC"/>
    <x v="1"/>
  </r>
  <r>
    <s v="A"/>
    <s v="S209945"/>
    <s v="2018/009"/>
    <s v="Nxxx FY18 Period09"/>
    <n v="2.1800000000000002"/>
    <n v="2.1800000000000002"/>
    <s v="USD"/>
    <n v="1"/>
    <d v="2018-06-30T00:00:00"/>
    <n v="23092"/>
    <n v="18299"/>
    <s v="JVU"/>
    <s v="AZE"/>
    <s v="Nxxx FY18 Period09"/>
    <s v="DOL"/>
    <s v="N0401"/>
    <s v="87000"/>
    <s v="#"/>
    <s v="USAO0351"/>
    <s v="#"/>
    <s v="95.31.01"/>
    <s v="S17"/>
    <s v="#"/>
    <s v="PSC"/>
    <x v="1"/>
  </r>
  <r>
    <s v="A"/>
    <s v="S209945"/>
    <s v="2018/009"/>
    <s v="Nxxx FY18 Period09"/>
    <n v="11.46"/>
    <n v="11.46"/>
    <s v="USD"/>
    <n v="1"/>
    <d v="2018-06-30T00:00:00"/>
    <n v="23092"/>
    <n v="18448"/>
    <s v="JVU"/>
    <s v="AZE"/>
    <s v="Nxxx FY18 Period09"/>
    <s v="DOL"/>
    <s v="N0702"/>
    <s v="87000"/>
    <s v="#"/>
    <s v="USAO0351"/>
    <s v="#"/>
    <s v="95.31.01"/>
    <s v="S17"/>
    <s v="#"/>
    <s v="PSC"/>
    <x v="1"/>
  </r>
  <r>
    <s v="A"/>
    <s v="S209945"/>
    <s v="2018/009"/>
    <s v="Nxxx FY18 Period09"/>
    <n v="12.4"/>
    <n v="12.4"/>
    <s v="USD"/>
    <n v="1"/>
    <d v="2018-06-30T00:00:00"/>
    <n v="23092"/>
    <n v="18605"/>
    <s v="JVU"/>
    <s v="AZE"/>
    <s v="Nxxx FY18 Period09"/>
    <s v="DOL"/>
    <s v="N0901"/>
    <s v="87000"/>
    <s v="#"/>
    <s v="USAO0351"/>
    <s v="#"/>
    <s v="95.31.01"/>
    <s v="S17"/>
    <s v="#"/>
    <s v="PSC"/>
    <x v="1"/>
  </r>
  <r>
    <s v="A"/>
    <s v="S209945"/>
    <s v="2018/009"/>
    <s v="Nxxx FY18 Period09"/>
    <n v="0.38"/>
    <n v="0.38"/>
    <s v="USD"/>
    <n v="1"/>
    <d v="2018-06-30T00:00:00"/>
    <n v="23092"/>
    <n v="18758"/>
    <s v="JVU"/>
    <s v="AZE"/>
    <s v="Nxxx FY18 Period09"/>
    <s v="DOL"/>
    <s v="N1001"/>
    <s v="87000"/>
    <s v="#"/>
    <s v="USAO0351"/>
    <s v="#"/>
    <s v="95.31.01"/>
    <s v="S17"/>
    <s v="#"/>
    <s v="SOM"/>
    <x v="1"/>
  </r>
  <r>
    <s v="A"/>
    <s v="S209945"/>
    <s v="2018/009"/>
    <s v="Nxxx FY18 Period09"/>
    <n v="7.0000000000000007E-2"/>
    <n v="7.0000000000000007E-2"/>
    <s v="USD"/>
    <n v="1"/>
    <d v="2018-06-30T00:00:00"/>
    <n v="23092"/>
    <n v="18880"/>
    <s v="JVU"/>
    <s v="AZE"/>
    <s v="Nxxx FY18 Period09"/>
    <s v="DOL"/>
    <s v="N1101"/>
    <s v="87000"/>
    <s v="#"/>
    <s v="USAO0351"/>
    <s v="#"/>
    <s v="95.31.01"/>
    <s v="S17"/>
    <s v="#"/>
    <s v="TSC"/>
    <x v="1"/>
  </r>
  <r>
    <s v="A"/>
    <s v="S209945"/>
    <s v="2018/009"/>
    <s v="Nxxx FY18 Period09"/>
    <n v="4.59"/>
    <n v="4.59"/>
    <s v="USD"/>
    <n v="1"/>
    <d v="2018-06-30T00:00:00"/>
    <n v="23092"/>
    <n v="18989"/>
    <s v="JVU"/>
    <s v="AZE"/>
    <s v="Nxxx FY18 Period09"/>
    <s v="DOL"/>
    <s v="N0801"/>
    <s v="87500"/>
    <s v="#"/>
    <s v="USAO0351"/>
    <s v="#"/>
    <s v="95.31.01"/>
    <s v="S17"/>
    <s v="#"/>
    <s v="PSC"/>
    <x v="1"/>
  </r>
  <r>
    <s v="A"/>
    <s v="S209945"/>
    <s v="2018/009"/>
    <s v="Rvsl Nxxx FY18 Period05"/>
    <n v="-0.12"/>
    <n v="-0.12"/>
    <s v="USD"/>
    <n v="1"/>
    <d v="2018-06-30T00:00:00"/>
    <n v="23121"/>
    <n v="2311"/>
    <s v="JVU"/>
    <s v="EWA"/>
    <s v="NRBJ09078U"/>
    <s v="SLD"/>
    <s v="N1003"/>
    <s v="85000"/>
    <s v="#"/>
    <s v="USAO0351"/>
    <s v="#"/>
    <s v="95.31.01"/>
    <s v="S17"/>
    <s v="#"/>
    <s v="SCR"/>
    <x v="1"/>
  </r>
  <r>
    <s v="A"/>
    <s v="S209945"/>
    <s v="2018/009"/>
    <s v="Rvsl Nxxx FY18 Period05"/>
    <n v="-0.16"/>
    <n v="-0.16"/>
    <s v="USD"/>
    <n v="1"/>
    <d v="2018-06-30T00:00:00"/>
    <n v="23121"/>
    <n v="2312"/>
    <s v="JVU"/>
    <s v="EWA"/>
    <s v="NRBJ09078U"/>
    <s v="SLD"/>
    <s v="N1003"/>
    <s v="84000"/>
    <s v="#"/>
    <s v="USAO0351"/>
    <s v="#"/>
    <s v="95.31.01"/>
    <s v="S17"/>
    <s v="#"/>
    <s v="SCR"/>
    <x v="1"/>
  </r>
  <r>
    <s v="A"/>
    <s v="S209945"/>
    <s v="2018/009"/>
    <s v="Rvsl Nxxx FY18 Period05"/>
    <n v="-0.52"/>
    <n v="-0.52"/>
    <s v="USD"/>
    <n v="1"/>
    <d v="2018-06-30T00:00:00"/>
    <n v="23121"/>
    <n v="2313"/>
    <s v="JVU"/>
    <s v="EWA"/>
    <s v="NRBJ09078U"/>
    <s v="SLD"/>
    <s v="N1003"/>
    <s v="82000"/>
    <s v="#"/>
    <s v="USAO0351"/>
    <s v="#"/>
    <s v="95.31.01"/>
    <s v="S17"/>
    <s v="#"/>
    <s v="SCR"/>
    <x v="1"/>
  </r>
  <r>
    <s v="A"/>
    <s v="S209945"/>
    <s v="2018/009"/>
    <s v="Rvsl Nxxx FY18 Period05"/>
    <n v="-1.98"/>
    <n v="-1.98"/>
    <s v="USD"/>
    <n v="1"/>
    <d v="2018-06-30T00:00:00"/>
    <n v="23121"/>
    <n v="2314"/>
    <s v="JVU"/>
    <s v="EWA"/>
    <s v="NRBJ09078U"/>
    <s v="SLD"/>
    <s v="N1003"/>
    <s v="80100"/>
    <s v="#"/>
    <s v="USAO0351"/>
    <s v="#"/>
    <s v="95.31.01"/>
    <s v="S17"/>
    <s v="#"/>
    <s v="SCR"/>
    <x v="1"/>
  </r>
  <r>
    <s v="A"/>
    <s v="S209945"/>
    <s v="2018/009"/>
    <s v="Rvsl Nxxx FY18 Period05"/>
    <n v="-0.68"/>
    <n v="-0.68"/>
    <s v="USD"/>
    <n v="1"/>
    <d v="2018-06-30T00:00:00"/>
    <n v="23121"/>
    <n v="2315"/>
    <s v="JVU"/>
    <s v="EWA"/>
    <s v="NRBJ09078U"/>
    <s v="SLD"/>
    <s v="N0301"/>
    <s v="80100"/>
    <s v="#"/>
    <s v="USAO0351"/>
    <s v="#"/>
    <s v="95.31.01"/>
    <s v="S17"/>
    <s v="#"/>
    <s v="SCR"/>
    <x v="1"/>
  </r>
  <r>
    <s v="A"/>
    <s v="S209945"/>
    <s v="2018/009"/>
    <s v="Rvsl Nxxx FY18 Period05"/>
    <n v="-3.86"/>
    <n v="-3.86"/>
    <s v="USD"/>
    <n v="1"/>
    <d v="2018-06-30T00:00:00"/>
    <n v="23121"/>
    <n v="2316"/>
    <s v="JVU"/>
    <s v="EWA"/>
    <s v="NRBJ09078U"/>
    <s v="SLD"/>
    <s v="N1003"/>
    <s v="80000"/>
    <s v="#"/>
    <s v="USAO0351"/>
    <s v="#"/>
    <s v="95.31.01"/>
    <s v="S17"/>
    <s v="#"/>
    <s v="SCR"/>
    <x v="1"/>
  </r>
  <r>
    <s v="A"/>
    <s v="S209945"/>
    <s v="2018/009"/>
    <s v="Rvsl Nxxx FY18 Period05"/>
    <n v="-2.73"/>
    <n v="-2.73"/>
    <s v="USD"/>
    <n v="1"/>
    <d v="2018-06-30T00:00:00"/>
    <n v="23121"/>
    <n v="2317"/>
    <s v="JVU"/>
    <s v="EWA"/>
    <s v="NRBJ09078U"/>
    <s v="SLD"/>
    <s v="N0301"/>
    <s v="80000"/>
    <s v="#"/>
    <s v="USAO0351"/>
    <s v="#"/>
    <s v="95.31.01"/>
    <s v="S17"/>
    <s v="#"/>
    <s v="SCR"/>
    <x v="1"/>
  </r>
  <r>
    <s v="A"/>
    <s v="S209945"/>
    <s v="2018/009"/>
    <s v="Rvsl Nxxx FY18 Period06"/>
    <n v="-0.02"/>
    <n v="-0.02"/>
    <s v="USD"/>
    <n v="1"/>
    <d v="2018-06-30T00:00:00"/>
    <n v="23121"/>
    <n v="2318"/>
    <s v="JVU"/>
    <s v="EWA"/>
    <s v="NRBJ09078U"/>
    <s v="DOL"/>
    <s v="N1003"/>
    <s v="86000"/>
    <s v="#"/>
    <s v="USAO0351"/>
    <s v="#"/>
    <s v="95.31.01"/>
    <s v="S17"/>
    <s v="#"/>
    <s v="SCR"/>
    <x v="1"/>
  </r>
  <r>
    <s v="A"/>
    <s v="S209945"/>
    <s v="2018/009"/>
    <s v="Rvsl Nxxx FY18 Period06"/>
    <n v="-0.05"/>
    <n v="-0.05"/>
    <s v="USD"/>
    <n v="1"/>
    <d v="2018-06-30T00:00:00"/>
    <n v="23121"/>
    <n v="2319"/>
    <s v="JVU"/>
    <s v="EWA"/>
    <s v="NRBJ09078U"/>
    <s v="SLD"/>
    <s v="N1003"/>
    <s v="86000"/>
    <s v="#"/>
    <s v="USAO0351"/>
    <s v="#"/>
    <s v="95.31.01"/>
    <s v="S17"/>
    <s v="#"/>
    <s v="SCR"/>
    <x v="1"/>
  </r>
  <r>
    <s v="A"/>
    <s v="S209945"/>
    <s v="2018/009"/>
    <s v="Rvsl Nxxx FY18 Period06"/>
    <n v="-0.04"/>
    <n v="-0.04"/>
    <s v="USD"/>
    <n v="1"/>
    <d v="2018-06-30T00:00:00"/>
    <n v="23121"/>
    <n v="2320"/>
    <s v="JVU"/>
    <s v="EWA"/>
    <s v="NRBJ09078U"/>
    <s v="SLD"/>
    <s v="N1003"/>
    <s v="85000"/>
    <s v="#"/>
    <s v="USAO0351"/>
    <s v="#"/>
    <s v="95.31.01"/>
    <s v="S17"/>
    <s v="#"/>
    <s v="SCR"/>
    <x v="1"/>
  </r>
  <r>
    <s v="A"/>
    <s v="S209945"/>
    <s v="2018/009"/>
    <s v="Rvsl Nxxx FY18 Period06"/>
    <n v="-0.02"/>
    <n v="-0.02"/>
    <s v="USD"/>
    <n v="1"/>
    <d v="2018-06-30T00:00:00"/>
    <n v="23121"/>
    <n v="2321"/>
    <s v="JVU"/>
    <s v="EWA"/>
    <s v="NRBJ09078U"/>
    <s v="DOL"/>
    <s v="N1003"/>
    <s v="85000"/>
    <s v="#"/>
    <s v="USAO0351"/>
    <s v="#"/>
    <s v="95.31.01"/>
    <s v="S17"/>
    <s v="#"/>
    <s v="SCR"/>
    <x v="1"/>
  </r>
  <r>
    <s v="A"/>
    <s v="S209945"/>
    <s v="2018/009"/>
    <s v="Rvsl Nxxx FY18 Period06"/>
    <n v="-0.08"/>
    <n v="-0.08"/>
    <s v="USD"/>
    <n v="1"/>
    <d v="2018-06-30T00:00:00"/>
    <n v="23121"/>
    <n v="2322"/>
    <s v="JVU"/>
    <s v="EWA"/>
    <s v="NRBJ09078U"/>
    <s v="DOL"/>
    <s v="N1003"/>
    <s v="84000"/>
    <s v="#"/>
    <s v="USAO0351"/>
    <s v="#"/>
    <s v="95.31.01"/>
    <s v="S17"/>
    <s v="#"/>
    <s v="SCR"/>
    <x v="1"/>
  </r>
  <r>
    <s v="A"/>
    <s v="S209945"/>
    <s v="2018/009"/>
    <s v="Rvsl Nxxx FY18 Period06"/>
    <n v="-0.23"/>
    <n v="-0.23"/>
    <s v="USD"/>
    <n v="1"/>
    <d v="2018-06-30T00:00:00"/>
    <n v="23121"/>
    <n v="2323"/>
    <s v="JVU"/>
    <s v="EWA"/>
    <s v="NRBJ09078U"/>
    <s v="SLD"/>
    <s v="N1003"/>
    <s v="84000"/>
    <s v="#"/>
    <s v="USAO0351"/>
    <s v="#"/>
    <s v="95.31.01"/>
    <s v="S17"/>
    <s v="#"/>
    <s v="SCR"/>
    <x v="1"/>
  </r>
  <r>
    <s v="A"/>
    <s v="S209945"/>
    <s v="2018/009"/>
    <s v="Rvsl Nxxx FY18 Period06"/>
    <n v="-0.25"/>
    <n v="-0.25"/>
    <s v="USD"/>
    <n v="1"/>
    <d v="2018-06-30T00:00:00"/>
    <n v="23121"/>
    <n v="2324"/>
    <s v="JVU"/>
    <s v="EWA"/>
    <s v="NRBJ09078U"/>
    <s v="DOL"/>
    <s v="N1003"/>
    <s v="82000"/>
    <s v="#"/>
    <s v="USAO0351"/>
    <s v="#"/>
    <s v="95.31.01"/>
    <s v="S17"/>
    <s v="#"/>
    <s v="SCR"/>
    <x v="1"/>
  </r>
  <r>
    <s v="A"/>
    <s v="S209945"/>
    <s v="2018/009"/>
    <s v="Rvsl Nxxx FY18 Period06"/>
    <n v="-0.67"/>
    <n v="-0.67"/>
    <s v="USD"/>
    <n v="1"/>
    <d v="2018-06-30T00:00:00"/>
    <n v="23121"/>
    <n v="2325"/>
    <s v="JVU"/>
    <s v="EWA"/>
    <s v="NRBJ09078U"/>
    <s v="SLD"/>
    <s v="N1003"/>
    <s v="82000"/>
    <s v="#"/>
    <s v="USAO0351"/>
    <s v="#"/>
    <s v="95.31.01"/>
    <s v="S17"/>
    <s v="#"/>
    <s v="SCR"/>
    <x v="1"/>
  </r>
  <r>
    <s v="A"/>
    <s v="S209945"/>
    <s v="2018/009"/>
    <s v="Rvsl Nxxx FY18 Period06"/>
    <n v="-0.36"/>
    <n v="-0.36"/>
    <s v="USD"/>
    <n v="1"/>
    <d v="2018-06-30T00:00:00"/>
    <n v="23121"/>
    <n v="2326"/>
    <s v="JVU"/>
    <s v="EWA"/>
    <s v="NRBJ09078U"/>
    <s v="DOL"/>
    <s v="N1003"/>
    <s v="80100"/>
    <s v="#"/>
    <s v="USAO0351"/>
    <s v="#"/>
    <s v="95.31.01"/>
    <s v="S17"/>
    <s v="#"/>
    <s v="SCR"/>
    <x v="1"/>
  </r>
  <r>
    <s v="A"/>
    <s v="S209945"/>
    <s v="2018/009"/>
    <s v="Rvsl Nxxx FY18 Period06"/>
    <n v="-0.98"/>
    <n v="-0.98"/>
    <s v="USD"/>
    <n v="1"/>
    <d v="2018-06-30T00:00:00"/>
    <n v="23121"/>
    <n v="2327"/>
    <s v="JVU"/>
    <s v="EWA"/>
    <s v="NRBJ09078U"/>
    <s v="SLD"/>
    <s v="N1003"/>
    <s v="80100"/>
    <s v="#"/>
    <s v="USAO0351"/>
    <s v="#"/>
    <s v="95.31.01"/>
    <s v="S17"/>
    <s v="#"/>
    <s v="SCR"/>
    <x v="1"/>
  </r>
  <r>
    <s v="A"/>
    <s v="S209945"/>
    <s v="2018/009"/>
    <s v="Rvsl Nxxx FY18 Period06"/>
    <n v="-0.76"/>
    <n v="-0.76"/>
    <s v="USD"/>
    <n v="1"/>
    <d v="2018-06-30T00:00:00"/>
    <n v="23121"/>
    <n v="2328"/>
    <s v="JVU"/>
    <s v="EWA"/>
    <s v="NRBJ09078U"/>
    <s v="DOL"/>
    <s v="N1003"/>
    <s v="80000"/>
    <s v="#"/>
    <s v="USAO0351"/>
    <s v="#"/>
    <s v="95.31.01"/>
    <s v="S17"/>
    <s v="#"/>
    <s v="SCR"/>
    <x v="1"/>
  </r>
  <r>
    <s v="A"/>
    <s v="S209945"/>
    <s v="2018/009"/>
    <s v="Rvsl Nxxx FY18 Period06"/>
    <n v="-2.02"/>
    <n v="-2.02"/>
    <s v="USD"/>
    <n v="1"/>
    <d v="2018-06-30T00:00:00"/>
    <n v="23121"/>
    <n v="2329"/>
    <s v="JVU"/>
    <s v="EWA"/>
    <s v="NRBJ09078U"/>
    <s v="SLD"/>
    <s v="N1003"/>
    <s v="80000"/>
    <s v="#"/>
    <s v="USAO0351"/>
    <s v="#"/>
    <s v="95.31.01"/>
    <s v="S17"/>
    <s v="#"/>
    <s v="SCR"/>
    <x v="1"/>
  </r>
  <r>
    <s v="A"/>
    <s v="S209945"/>
    <s v="2018/009"/>
    <s v="Rvsl Nxxx FY18 Period07"/>
    <n v="263.70999999999998"/>
    <n v="263.70999999999998"/>
    <s v="USD"/>
    <n v="1"/>
    <d v="2018-06-30T00:00:00"/>
    <n v="23121"/>
    <n v="2330"/>
    <s v="JVU"/>
    <s v="EWA"/>
    <s v="NRBJ09078U"/>
    <s v="DOL"/>
    <s v="N1501"/>
    <s v="87000"/>
    <s v="#"/>
    <s v="USAO0351"/>
    <s v="#"/>
    <s v="95.31.01"/>
    <s v="S17"/>
    <s v="#"/>
    <s v="SCR"/>
    <x v="1"/>
  </r>
  <r>
    <s v="A"/>
    <s v="S209945"/>
    <s v="2018/009"/>
    <s v="Rvsl Nxxx FY18 Period07"/>
    <n v="-0.71"/>
    <n v="-0.71"/>
    <s v="USD"/>
    <n v="1"/>
    <d v="2018-06-30T00:00:00"/>
    <n v="23121"/>
    <n v="2331"/>
    <s v="JVU"/>
    <s v="EWA"/>
    <s v="NRBJ09078U"/>
    <s v="DOL"/>
    <s v="N1003"/>
    <s v="86000"/>
    <s v="#"/>
    <s v="USAO0351"/>
    <s v="#"/>
    <s v="95.31.01"/>
    <s v="S17"/>
    <s v="#"/>
    <s v="SCR"/>
    <x v="1"/>
  </r>
  <r>
    <s v="A"/>
    <s v="S209945"/>
    <s v="2018/009"/>
    <s v="Rvsl Nxxx FY18 Period07"/>
    <n v="-0.57999999999999996"/>
    <n v="-0.57999999999999996"/>
    <s v="USD"/>
    <n v="1"/>
    <d v="2018-06-30T00:00:00"/>
    <n v="23121"/>
    <n v="2332"/>
    <s v="JVU"/>
    <s v="EWA"/>
    <s v="NRBJ09078U"/>
    <s v="DOL"/>
    <s v="N1003"/>
    <s v="85000"/>
    <s v="#"/>
    <s v="USAO0351"/>
    <s v="#"/>
    <s v="95.31.01"/>
    <s v="S17"/>
    <s v="#"/>
    <s v="SCR"/>
    <x v="1"/>
  </r>
  <r>
    <s v="A"/>
    <s v="S209945"/>
    <s v="2018/009"/>
    <s v="Rvsl Nxxx FY18 Period07"/>
    <n v="-0.53"/>
    <n v="-0.53"/>
    <s v="USD"/>
    <n v="1"/>
    <d v="2018-06-30T00:00:00"/>
    <n v="23121"/>
    <n v="2333"/>
    <s v="JVU"/>
    <s v="EWA"/>
    <s v="NRBJ09078U"/>
    <s v="DOL"/>
    <s v="N1003"/>
    <s v="82000"/>
    <s v="#"/>
    <s v="USAO0351"/>
    <s v="#"/>
    <s v="95.31.01"/>
    <s v="S17"/>
    <s v="#"/>
    <s v="SCR"/>
    <x v="1"/>
  </r>
  <r>
    <s v="A"/>
    <s v="S209945"/>
    <s v="2018/009"/>
    <s v="Rvsl Nxxx FY18 Period07"/>
    <n v="-10.4"/>
    <n v="-10.4"/>
    <s v="USD"/>
    <n v="1"/>
    <d v="2018-06-30T00:00:00"/>
    <n v="23121"/>
    <n v="2334"/>
    <s v="JVU"/>
    <s v="EWA"/>
    <s v="NRBJ09078U"/>
    <s v="DOL"/>
    <s v="N1003"/>
    <s v="81000"/>
    <s v="#"/>
    <s v="USAO0351"/>
    <s v="#"/>
    <s v="95.31.01"/>
    <s v="S17"/>
    <s v="#"/>
    <s v="SCR"/>
    <x v="1"/>
  </r>
  <r>
    <s v="A"/>
    <s v="S209945"/>
    <s v="2018/009"/>
    <s v="Rvsl Nxxx FY18 Period07"/>
    <n v="-2.12"/>
    <n v="-2.12"/>
    <s v="USD"/>
    <n v="1"/>
    <d v="2018-06-30T00:00:00"/>
    <n v="23121"/>
    <n v="2335"/>
    <s v="JVU"/>
    <s v="EWA"/>
    <s v="NRBJ09078U"/>
    <s v="DOL"/>
    <s v="N1003"/>
    <s v="80200"/>
    <s v="#"/>
    <s v="USAO0351"/>
    <s v="#"/>
    <s v="95.31.01"/>
    <s v="S17"/>
    <s v="#"/>
    <s v="SCR"/>
    <x v="1"/>
  </r>
  <r>
    <s v="A"/>
    <s v="S209945"/>
    <s v="2018/009"/>
    <s v="Rvsl Nxxx FY18 Period07"/>
    <n v="-7"/>
    <n v="-7"/>
    <s v="USD"/>
    <n v="1"/>
    <d v="2018-06-30T00:00:00"/>
    <n v="23121"/>
    <n v="2336"/>
    <s v="JVU"/>
    <s v="EWA"/>
    <s v="NRBJ09078U"/>
    <s v="DOL"/>
    <s v="N1003"/>
    <s v="80100"/>
    <s v="#"/>
    <s v="USAO0351"/>
    <s v="#"/>
    <s v="95.31.01"/>
    <s v="S17"/>
    <s v="#"/>
    <s v="SCR"/>
    <x v="1"/>
  </r>
  <r>
    <s v="A"/>
    <s v="S209945"/>
    <s v="2018/009"/>
    <s v="Rvsl Nxxx FY18 Period07"/>
    <n v="5.44"/>
    <n v="5.44"/>
    <s v="USD"/>
    <n v="1"/>
    <d v="2018-06-30T00:00:00"/>
    <n v="23121"/>
    <n v="2337"/>
    <s v="JVU"/>
    <s v="EWA"/>
    <s v="NRBJ09078U"/>
    <s v="DOL"/>
    <s v="N0301"/>
    <s v="80100"/>
    <s v="#"/>
    <s v="USAO0351"/>
    <s v="#"/>
    <s v="95.31.01"/>
    <s v="S17"/>
    <s v="#"/>
    <s v="SCR"/>
    <x v="1"/>
  </r>
  <r>
    <s v="A"/>
    <s v="S209945"/>
    <s v="2018/009"/>
    <s v="Rvsl Nxxx FY18 Period07"/>
    <n v="-9.27"/>
    <n v="-9.27"/>
    <s v="USD"/>
    <n v="1"/>
    <d v="2018-06-30T00:00:00"/>
    <n v="23121"/>
    <n v="2338"/>
    <s v="JVU"/>
    <s v="EWA"/>
    <s v="NRBJ09078U"/>
    <s v="DOL"/>
    <s v="N1003"/>
    <s v="80000"/>
    <s v="#"/>
    <s v="USAO0351"/>
    <s v="#"/>
    <s v="95.31.01"/>
    <s v="S17"/>
    <s v="#"/>
    <s v="SCR"/>
    <x v="1"/>
  </r>
  <r>
    <s v="A"/>
    <s v="S209945"/>
    <s v="2018/009"/>
    <s v="Rvsl Nxxx FY18 Period07"/>
    <n v="21.46"/>
    <n v="21.46"/>
    <s v="USD"/>
    <n v="1"/>
    <d v="2018-06-30T00:00:00"/>
    <n v="23121"/>
    <n v="2339"/>
    <s v="JVU"/>
    <s v="EWA"/>
    <s v="NRBJ09078U"/>
    <s v="DOL"/>
    <s v="N0301"/>
    <s v="80000"/>
    <s v="#"/>
    <s v="USAO0351"/>
    <s v="#"/>
    <s v="95.31.01"/>
    <s v="S17"/>
    <s v="#"/>
    <s v="SCR"/>
    <x v="1"/>
  </r>
  <r>
    <s v="A"/>
    <s v="S209945"/>
    <s v="2018/009"/>
    <s v="Rvsl Nxxx FY18 Period08"/>
    <n v="-0.27"/>
    <n v="-0.27"/>
    <s v="USD"/>
    <n v="1"/>
    <d v="2018-06-30T00:00:00"/>
    <n v="23121"/>
    <n v="2340"/>
    <s v="JVU"/>
    <s v="EWA"/>
    <s v="NRBJ09078U"/>
    <s v="SLD"/>
    <s v="N1003"/>
    <s v="86000"/>
    <s v="#"/>
    <s v="USAO0351"/>
    <s v="#"/>
    <s v="95.31.01"/>
    <s v="S17"/>
    <s v="#"/>
    <s v="SCR"/>
    <x v="1"/>
  </r>
  <r>
    <s v="A"/>
    <s v="S209945"/>
    <s v="2018/009"/>
    <s v="Rvsl Nxxx FY18 Period08"/>
    <n v="-19.96"/>
    <n v="-19.96"/>
    <s v="USD"/>
    <n v="1"/>
    <d v="2018-06-30T00:00:00"/>
    <n v="23121"/>
    <n v="2341"/>
    <s v="JVU"/>
    <s v="EWA"/>
    <s v="NRBJ09078U"/>
    <s v="DOL"/>
    <s v="N1003"/>
    <s v="86000"/>
    <s v="#"/>
    <s v="USAO0351"/>
    <s v="#"/>
    <s v="95.31.01"/>
    <s v="S17"/>
    <s v="#"/>
    <s v="SCR"/>
    <x v="1"/>
  </r>
  <r>
    <s v="A"/>
    <s v="S209945"/>
    <s v="2018/009"/>
    <s v="Rvsl Nxxx FY18 Period08"/>
    <n v="-14.48"/>
    <n v="-14.48"/>
    <s v="USD"/>
    <n v="1"/>
    <d v="2018-06-30T00:00:00"/>
    <n v="23121"/>
    <n v="2342"/>
    <s v="JVU"/>
    <s v="EWA"/>
    <s v="NRBJ09078U"/>
    <s v="DOL"/>
    <s v="N1003"/>
    <s v="85000"/>
    <s v="#"/>
    <s v="USAO0351"/>
    <s v="#"/>
    <s v="95.31.01"/>
    <s v="S17"/>
    <s v="#"/>
    <s v="SCR"/>
    <x v="1"/>
  </r>
  <r>
    <s v="A"/>
    <s v="S209945"/>
    <s v="2018/009"/>
    <s v="Rvsl Nxxx FY18 Period08"/>
    <n v="-0.2"/>
    <n v="-0.2"/>
    <s v="USD"/>
    <n v="1"/>
    <d v="2018-06-30T00:00:00"/>
    <n v="23121"/>
    <n v="2343"/>
    <s v="JVU"/>
    <s v="EWA"/>
    <s v="NRBJ09078U"/>
    <s v="SLD"/>
    <s v="N1003"/>
    <s v="85000"/>
    <s v="#"/>
    <s v="USAO0351"/>
    <s v="#"/>
    <s v="95.31.01"/>
    <s v="S17"/>
    <s v="#"/>
    <s v="SCR"/>
    <x v="1"/>
  </r>
  <r>
    <s v="A"/>
    <s v="S209945"/>
    <s v="2018/009"/>
    <s v="Rvsl Nxxx FY18 Period08"/>
    <n v="-0.02"/>
    <n v="-0.02"/>
    <s v="USD"/>
    <n v="1"/>
    <d v="2018-06-30T00:00:00"/>
    <n v="23121"/>
    <n v="2344"/>
    <s v="JVU"/>
    <s v="EWA"/>
    <s v="NRBJ09078U"/>
    <s v="SLD"/>
    <s v="N1003"/>
    <s v="84000"/>
    <s v="#"/>
    <s v="USAO0351"/>
    <s v="#"/>
    <s v="95.31.01"/>
    <s v="S17"/>
    <s v="#"/>
    <s v="SCR"/>
    <x v="1"/>
  </r>
  <r>
    <s v="A"/>
    <s v="S209945"/>
    <s v="2018/009"/>
    <s v="Rvsl Nxxx FY18 Period08"/>
    <n v="-1.84"/>
    <n v="-1.84"/>
    <s v="USD"/>
    <n v="1"/>
    <d v="2018-06-30T00:00:00"/>
    <n v="23121"/>
    <n v="2345"/>
    <s v="JVU"/>
    <s v="EWA"/>
    <s v="NRBJ09078U"/>
    <s v="DOL"/>
    <s v="N1003"/>
    <s v="84000"/>
    <s v="#"/>
    <s v="USAO0351"/>
    <s v="#"/>
    <s v="95.31.01"/>
    <s v="S17"/>
    <s v="#"/>
    <s v="SCR"/>
    <x v="1"/>
  </r>
  <r>
    <s v="A"/>
    <s v="S209945"/>
    <s v="2018/009"/>
    <s v="Rvsl Nxxx FY18 Period08"/>
    <n v="-0.9"/>
    <n v="-0.9"/>
    <s v="USD"/>
    <n v="1"/>
    <d v="2018-06-30T00:00:00"/>
    <n v="23121"/>
    <n v="2346"/>
    <s v="JVU"/>
    <s v="EWA"/>
    <s v="NRBJ09078U"/>
    <s v="SLD"/>
    <s v="N1003"/>
    <s v="82000"/>
    <s v="#"/>
    <s v="USAO0351"/>
    <s v="#"/>
    <s v="95.31.01"/>
    <s v="S17"/>
    <s v="#"/>
    <s v="SCR"/>
    <x v="1"/>
  </r>
  <r>
    <s v="A"/>
    <s v="S209945"/>
    <s v="2018/009"/>
    <s v="Rvsl Nxxx FY18 Period08"/>
    <n v="-65.900000000000006"/>
    <n v="-65.900000000000006"/>
    <s v="USD"/>
    <n v="1"/>
    <d v="2018-06-30T00:00:00"/>
    <n v="23121"/>
    <n v="2347"/>
    <s v="JVU"/>
    <s v="EWA"/>
    <s v="NRBJ09078U"/>
    <s v="DOL"/>
    <s v="N1003"/>
    <s v="82000"/>
    <s v="#"/>
    <s v="USAO0351"/>
    <s v="#"/>
    <s v="95.31.01"/>
    <s v="S17"/>
    <s v="#"/>
    <s v="SCR"/>
    <x v="1"/>
  </r>
  <r>
    <s v="A"/>
    <s v="S209945"/>
    <s v="2018/009"/>
    <s v="Rvsl Nxxx FY18 Period08"/>
    <n v="97.94"/>
    <n v="97.94"/>
    <s v="USD"/>
    <n v="1"/>
    <d v="2018-06-30T00:00:00"/>
    <n v="23121"/>
    <n v="2348"/>
    <s v="JVU"/>
    <s v="EWA"/>
    <s v="NRBJ09078U"/>
    <s v="DOL"/>
    <s v="N1003"/>
    <s v="80200"/>
    <s v="#"/>
    <s v="USAO0351"/>
    <s v="#"/>
    <s v="95.31.01"/>
    <s v="S17"/>
    <s v="#"/>
    <s v="SCR"/>
    <x v="1"/>
  </r>
  <r>
    <s v="A"/>
    <s v="S209945"/>
    <s v="2018/009"/>
    <s v="Rvsl Nxxx FY18 Period08"/>
    <n v="1.33"/>
    <n v="1.33"/>
    <s v="USD"/>
    <n v="1"/>
    <d v="2018-06-30T00:00:00"/>
    <n v="23121"/>
    <n v="2349"/>
    <s v="JVU"/>
    <s v="EWA"/>
    <s v="NRBJ09078U"/>
    <s v="SLD"/>
    <s v="N1003"/>
    <s v="80200"/>
    <s v="#"/>
    <s v="USAO0351"/>
    <s v="#"/>
    <s v="95.31.01"/>
    <s v="S17"/>
    <s v="#"/>
    <s v="SCR"/>
    <x v="1"/>
  </r>
  <r>
    <s v="A"/>
    <s v="S209945"/>
    <s v="2018/009"/>
    <s v="Rvsl Nxxx FY18 Period08"/>
    <n v="-137.82"/>
    <n v="-137.82"/>
    <s v="USD"/>
    <n v="1"/>
    <d v="2018-06-30T00:00:00"/>
    <n v="23121"/>
    <n v="2350"/>
    <s v="JVU"/>
    <s v="EWA"/>
    <s v="NRBJ09078U"/>
    <s v="DOL"/>
    <s v="N1003"/>
    <s v="80100"/>
    <s v="#"/>
    <s v="USAO0351"/>
    <s v="#"/>
    <s v="95.31.01"/>
    <s v="S17"/>
    <s v="#"/>
    <s v="SCR"/>
    <x v="1"/>
  </r>
  <r>
    <s v="A"/>
    <s v="S209945"/>
    <s v="2018/009"/>
    <s v="Rvsl Nxxx FY18 Period08"/>
    <n v="-1.87"/>
    <n v="-1.87"/>
    <s v="USD"/>
    <n v="1"/>
    <d v="2018-06-30T00:00:00"/>
    <n v="23121"/>
    <n v="2351"/>
    <s v="JVU"/>
    <s v="EWA"/>
    <s v="NRBJ09078U"/>
    <s v="SLD"/>
    <s v="N1003"/>
    <s v="80100"/>
    <s v="#"/>
    <s v="USAO0351"/>
    <s v="#"/>
    <s v="95.31.01"/>
    <s v="S17"/>
    <s v="#"/>
    <s v="SCR"/>
    <x v="1"/>
  </r>
  <r>
    <s v="A"/>
    <s v="S209945"/>
    <s v="2018/009"/>
    <s v="Rvsl Nxxx FY18 Period08"/>
    <n v="-4.08"/>
    <n v="-4.08"/>
    <s v="USD"/>
    <n v="1"/>
    <d v="2018-06-30T00:00:00"/>
    <n v="23121"/>
    <n v="2352"/>
    <s v="JVU"/>
    <s v="EWA"/>
    <s v="NRBJ09078U"/>
    <s v="SLD"/>
    <s v="N1003"/>
    <s v="80000"/>
    <s v="#"/>
    <s v="USAO0351"/>
    <s v="#"/>
    <s v="95.31.01"/>
    <s v="S17"/>
    <s v="#"/>
    <s v="SCR"/>
    <x v="1"/>
  </r>
  <r>
    <s v="A"/>
    <s v="S209945"/>
    <s v="2018/009"/>
    <s v="Rvsl Nxxx FY18 Period08"/>
    <n v="-299.82"/>
    <n v="-299.82"/>
    <s v="USD"/>
    <n v="1"/>
    <d v="2018-06-30T00:00:00"/>
    <n v="23121"/>
    <n v="2353"/>
    <s v="JVU"/>
    <s v="EWA"/>
    <s v="NRBJ09078U"/>
    <s v="DOL"/>
    <s v="N1003"/>
    <s v="80000"/>
    <s v="#"/>
    <s v="USAO0351"/>
    <s v="#"/>
    <s v="95.31.01"/>
    <s v="S17"/>
    <s v="#"/>
    <s v="SCR"/>
    <x v="1"/>
  </r>
  <r>
    <s v="A"/>
    <s v="S209945"/>
    <s v="2018/009"/>
    <s v="Rvsl Nxxx FY18 Period09"/>
    <n v="-0.35"/>
    <n v="-0.35"/>
    <s v="USD"/>
    <n v="1"/>
    <d v="2018-06-30T00:00:00"/>
    <n v="23121"/>
    <n v="2354"/>
    <s v="JVU"/>
    <s v="EWA"/>
    <s v="NRBJ09078U"/>
    <s v="DOL"/>
    <s v="N1003"/>
    <s v="86000"/>
    <s v="#"/>
    <s v="USAO0351"/>
    <s v="#"/>
    <s v="95.31.01"/>
    <s v="S17"/>
    <s v="#"/>
    <s v="SCR"/>
    <x v="1"/>
  </r>
  <r>
    <s v="A"/>
    <s v="S209945"/>
    <s v="2018/009"/>
    <s v="Rvsl Nxxx FY18 Period09"/>
    <n v="-0.56999999999999995"/>
    <n v="-0.56999999999999995"/>
    <s v="USD"/>
    <n v="1"/>
    <d v="2018-06-30T00:00:00"/>
    <n v="23121"/>
    <n v="2355"/>
    <s v="JVU"/>
    <s v="EWA"/>
    <s v="NRBJ09078U"/>
    <s v="DOL"/>
    <s v="N1003"/>
    <s v="85000"/>
    <s v="#"/>
    <s v="USAO0351"/>
    <s v="#"/>
    <s v="95.31.01"/>
    <s v="S17"/>
    <s v="#"/>
    <s v="SCR"/>
    <x v="1"/>
  </r>
  <r>
    <s v="A"/>
    <s v="S209945"/>
    <s v="2018/009"/>
    <s v="Rvsl Nxxx FY18 Period09"/>
    <n v="-5.28"/>
    <n v="-5.28"/>
    <s v="USD"/>
    <n v="1"/>
    <d v="2018-06-30T00:00:00"/>
    <n v="23121"/>
    <n v="2356"/>
    <s v="JVU"/>
    <s v="EWA"/>
    <s v="NRBJ09078U"/>
    <s v="DOL"/>
    <s v="N1003"/>
    <s v="84000"/>
    <s v="#"/>
    <s v="USAO0351"/>
    <s v="#"/>
    <s v="95.31.01"/>
    <s v="S17"/>
    <s v="#"/>
    <s v="SCR"/>
    <x v="1"/>
  </r>
  <r>
    <s v="A"/>
    <s v="S209945"/>
    <s v="2018/009"/>
    <s v="Rvsl Nxxx FY18 Period09"/>
    <n v="-12.48"/>
    <n v="-12.48"/>
    <s v="USD"/>
    <n v="1"/>
    <d v="2018-06-30T00:00:00"/>
    <n v="23121"/>
    <n v="2357"/>
    <s v="JVU"/>
    <s v="EWA"/>
    <s v="NRBJ09078U"/>
    <s v="DOL"/>
    <s v="N1003"/>
    <s v="82000"/>
    <s v="#"/>
    <s v="USAO0351"/>
    <s v="#"/>
    <s v="95.31.01"/>
    <s v="S17"/>
    <s v="#"/>
    <s v="SCR"/>
    <x v="1"/>
  </r>
  <r>
    <s v="A"/>
    <s v="S209945"/>
    <s v="2018/009"/>
    <s v="Rvsl Nxxx FY18 Period09"/>
    <n v="-57.33"/>
    <n v="-57.33"/>
    <s v="USD"/>
    <n v="1"/>
    <d v="2018-06-30T00:00:00"/>
    <n v="23121"/>
    <n v="2358"/>
    <s v="JVU"/>
    <s v="EWA"/>
    <s v="NRBJ09078U"/>
    <s v="DOL"/>
    <s v="N1003"/>
    <s v="80100"/>
    <s v="#"/>
    <s v="USAO0351"/>
    <s v="#"/>
    <s v="95.31.01"/>
    <s v="S17"/>
    <s v="#"/>
    <s v="SCR"/>
    <x v="1"/>
  </r>
  <r>
    <s v="A"/>
    <s v="S209945"/>
    <s v="2018/009"/>
    <s v="Revaluation"/>
    <n v="0"/>
    <n v="0"/>
    <s v="USD"/>
    <n v="0"/>
    <d v="2018-07-09T00:00:00"/>
    <n v="23088"/>
    <n v="3373"/>
    <s v="SYSTM"/>
    <s v="REVAL"/>
    <s v="System - Revaluation"/>
    <s v="DOL"/>
    <s v="#"/>
    <s v="80112"/>
    <s v="M22391"/>
    <s v="USAO0351"/>
    <s v="#"/>
    <s v="01.01.01"/>
    <s v="S09"/>
    <s v="#"/>
    <s v="DPC"/>
    <x v="2"/>
  </r>
  <r>
    <s v="A"/>
    <s v="S209945"/>
    <s v="2018/009"/>
    <s v="Revaluation"/>
    <n v="0"/>
    <n v="0"/>
    <s v="USD"/>
    <n v="0"/>
    <d v="2018-07-09T00:00:00"/>
    <n v="23088"/>
    <n v="3374"/>
    <s v="SYSTM"/>
    <s v="REVAL"/>
    <s v="System - Revaluation"/>
    <s v="DOL"/>
    <s v="#"/>
    <s v="87002"/>
    <s v="#"/>
    <s v="USAO0351"/>
    <s v="#"/>
    <s v="08.70.00"/>
    <s v="S09"/>
    <s v="#"/>
    <s v="DPC"/>
    <x v="2"/>
  </r>
  <r>
    <s v="A"/>
    <s v="S209945"/>
    <s v="2018/010"/>
    <s v="Ibrahim Mo.Airtime fr Jul"/>
    <n v="60"/>
    <n v="60"/>
    <s v="USD"/>
    <n v="1"/>
    <d v="2018-07-03T00:00:00"/>
    <n v="23653"/>
    <n v="585"/>
    <s v="CVU"/>
    <s v="PNY"/>
    <s v="DOLC10002U"/>
    <s v="DOL"/>
    <s v="#"/>
    <s v="85001"/>
    <s v="#"/>
    <s v="USAO0351"/>
    <s v="#"/>
    <s v="03.03.04"/>
    <s v="S09"/>
    <s v="#"/>
    <s v="DPC"/>
    <x v="2"/>
  </r>
  <r>
    <s v="A"/>
    <s v="S209945"/>
    <s v="2018/010"/>
    <s v="Gullie.Airtime fr July 18"/>
    <n v="60"/>
    <n v="60"/>
    <s v="USD"/>
    <n v="1"/>
    <d v="2018-07-03T00:00:00"/>
    <n v="23653"/>
    <n v="607"/>
    <s v="CVU"/>
    <s v="PNY"/>
    <s v="DOLC10002U"/>
    <s v="DOL"/>
    <s v="#"/>
    <s v="85001"/>
    <s v="#"/>
    <s v="USAO0351"/>
    <s v="#"/>
    <s v="03.03.04"/>
    <s v="S09"/>
    <s v="#"/>
    <s v="DPC"/>
    <x v="2"/>
  </r>
  <r>
    <s v="A"/>
    <s v="S209945"/>
    <s v="2018/010"/>
    <s v="M.subow.Airtime -Jul18"/>
    <n v="60"/>
    <n v="60"/>
    <s v="USD"/>
    <n v="1"/>
    <d v="2018-07-03T00:00:00"/>
    <n v="23653"/>
    <n v="608"/>
    <s v="CVU"/>
    <s v="PNY"/>
    <s v="DOLC10002U"/>
    <s v="DOL"/>
    <s v="#"/>
    <s v="85001"/>
    <s v="#"/>
    <s v="USAO0351"/>
    <s v="#"/>
    <s v="03.03.04"/>
    <s v="S09"/>
    <s v="#"/>
    <s v="DPC"/>
    <x v="2"/>
  </r>
  <r>
    <s v="A"/>
    <s v="S209945"/>
    <s v="2018/010"/>
    <s v="Andrew M.Airtime-Jul 18"/>
    <n v="100"/>
    <n v="100"/>
    <s v="USD"/>
    <n v="1"/>
    <d v="2018-07-03T00:00:00"/>
    <n v="23653"/>
    <n v="610"/>
    <s v="CVU"/>
    <s v="PNY"/>
    <s v="DOLC10002U"/>
    <s v="DOL"/>
    <s v="#"/>
    <s v="85001"/>
    <s v="#"/>
    <s v="USAO0351"/>
    <s v="#"/>
    <s v="03.03.04"/>
    <s v="S09"/>
    <s v="#"/>
    <s v="DPC"/>
    <x v="2"/>
  </r>
  <r>
    <s v="A"/>
    <s v="S209945"/>
    <s v="2018/010"/>
    <s v="Asrat Bak. Airtime- July"/>
    <n v="150"/>
    <n v="150"/>
    <s v="USD"/>
    <n v="1"/>
    <d v="2018-07-03T00:00:00"/>
    <n v="23653"/>
    <n v="612"/>
    <s v="CVU"/>
    <s v="PNY"/>
    <s v="DOLC10002U"/>
    <s v="DOL"/>
    <s v="#"/>
    <s v="85001"/>
    <s v="#"/>
    <s v="USAO0351"/>
    <s v="#"/>
    <s v="03.03.04"/>
    <s v="S09"/>
    <s v="#"/>
    <s v="DPC"/>
    <x v="2"/>
  </r>
  <r>
    <s v="A"/>
    <s v="S209945"/>
    <s v="2018/010"/>
    <s v="Eddie Pau.Airtime-July"/>
    <n v="50"/>
    <n v="50"/>
    <s v="USD"/>
    <n v="1"/>
    <d v="2018-07-03T00:00:00"/>
    <n v="23653"/>
    <n v="622"/>
    <s v="CVU"/>
    <s v="PNY"/>
    <s v="DOLC10002U"/>
    <s v="DOL"/>
    <s v="#"/>
    <s v="85001"/>
    <s v="#"/>
    <s v="USAO0351"/>
    <s v="#"/>
    <s v="01.01.01"/>
    <s v="S09"/>
    <s v="#"/>
    <s v="DPC"/>
    <x v="2"/>
  </r>
  <r>
    <s v="A"/>
    <s v="S209945"/>
    <s v="2018/010"/>
    <s v="Team Hse food-June'18"/>
    <n v="1806"/>
    <n v="1806"/>
    <s v="USD"/>
    <n v="1"/>
    <d v="2018-07-10T00:00:00"/>
    <n v="23653"/>
    <n v="720"/>
    <s v="CVU"/>
    <s v="PNY"/>
    <s v="DOLC10022U"/>
    <s v="DOL"/>
    <s v="#"/>
    <s v="84099"/>
    <s v="#"/>
    <s v="USAO0351"/>
    <s v="#"/>
    <s v="03.03.04"/>
    <s v="S09"/>
    <s v="#"/>
    <s v="DPC"/>
    <x v="2"/>
  </r>
  <r>
    <s v="A"/>
    <s v="S209945"/>
    <s v="2018/010"/>
    <s v="Off.Electricity bill_june"/>
    <n v="1564"/>
    <n v="1564"/>
    <s v="USD"/>
    <n v="1"/>
    <d v="2018-07-10T00:00:00"/>
    <n v="23653"/>
    <n v="729"/>
    <s v="CVU"/>
    <s v="PNY"/>
    <s v="DOLC10024U"/>
    <s v="DOL"/>
    <s v="#"/>
    <s v="84002"/>
    <s v="#"/>
    <s v="USAO0351"/>
    <s v="#"/>
    <s v="03.03.04"/>
    <s v="S09"/>
    <s v="#"/>
    <s v="DPC"/>
    <x v="2"/>
  </r>
  <r>
    <s v="A"/>
    <s v="S209945"/>
    <s v="2018/010"/>
    <s v="Vehicle rent for June'18"/>
    <n v="1800"/>
    <n v="1800"/>
    <s v="USD"/>
    <n v="1"/>
    <d v="2018-07-10T00:00:00"/>
    <n v="23653"/>
    <n v="735"/>
    <s v="CVU"/>
    <s v="PNY"/>
    <s v="DOLC10025U"/>
    <s v="DOL"/>
    <s v="#"/>
    <s v="82105"/>
    <s v="#"/>
    <s v="USAO0351"/>
    <s v="#"/>
    <s v="01.01.01"/>
    <s v="S09"/>
    <s v="#"/>
    <s v="DPC"/>
    <x v="2"/>
  </r>
  <r>
    <s v="A"/>
    <s v="S209945"/>
    <s v="2018/010"/>
    <s v="Bank Charge"/>
    <n v="5.4"/>
    <n v="5.4"/>
    <s v="USD"/>
    <n v="1"/>
    <d v="2018-07-10T00:00:00"/>
    <n v="23653"/>
    <n v="736"/>
    <s v="CVU"/>
    <s v="PNY"/>
    <s v="DOLC10025U"/>
    <s v="DOL"/>
    <s v="#"/>
    <s v="87002"/>
    <s v="#"/>
    <s v="USAO0351"/>
    <s v="#"/>
    <s v="03.03.02"/>
    <s v="S09"/>
    <s v="#"/>
    <s v="DPC"/>
    <x v="2"/>
  </r>
  <r>
    <s v="A"/>
    <s v="S209945"/>
    <s v="2018/010"/>
    <s v="Stationary fr saving grou"/>
    <n v="479"/>
    <n v="479"/>
    <s v="USD"/>
    <n v="1"/>
    <d v="2018-07-10T00:00:00"/>
    <n v="23653"/>
    <n v="796"/>
    <s v="CVU"/>
    <s v="PNY"/>
    <s v="DOLC10045U"/>
    <s v="DOL"/>
    <s v="#"/>
    <s v="81507"/>
    <s v="#"/>
    <s v="USAO0351"/>
    <s v="#"/>
    <s v="01.01.05"/>
    <s v="S09"/>
    <s v="#"/>
    <s v="DPC"/>
    <x v="8"/>
  </r>
  <r>
    <s v="A"/>
    <s v="S209945"/>
    <s v="2018/010"/>
    <s v="Bank charge"/>
    <n v="1.44"/>
    <n v="1.44"/>
    <s v="USD"/>
    <n v="1"/>
    <d v="2018-07-10T00:00:00"/>
    <n v="23653"/>
    <n v="797"/>
    <s v="CVU"/>
    <s v="PNY"/>
    <s v="DOLC10045U"/>
    <s v="DOL"/>
    <s v="#"/>
    <s v="87002"/>
    <s v="#"/>
    <s v="USAO0351"/>
    <s v="#"/>
    <s v="03.03.02"/>
    <s v="S09"/>
    <s v="#"/>
    <s v="DPC"/>
    <x v="2"/>
  </r>
  <r>
    <s v="A"/>
    <s v="S209945"/>
    <s v="2018/010"/>
    <s v="Supplly of goats fr Makash"/>
    <n v="1275"/>
    <n v="1275"/>
    <s v="USD"/>
    <n v="1"/>
    <d v="2018-07-12T00:00:00"/>
    <n v="23653"/>
    <n v="814"/>
    <s v="CVU"/>
    <s v="PNY"/>
    <s v="DOLC10051U"/>
    <s v="DOL"/>
    <s v="#"/>
    <s v="81501"/>
    <s v="#"/>
    <s v="USAO0351"/>
    <s v="#"/>
    <s v="01.01.02"/>
    <s v="S09"/>
    <s v="#"/>
    <s v="DPC"/>
    <x v="6"/>
  </r>
  <r>
    <s v="A"/>
    <s v="S209945"/>
    <s v="2018/010"/>
    <s v="Bank charge"/>
    <n v="3.83"/>
    <n v="3.83"/>
    <s v="USD"/>
    <n v="1"/>
    <d v="2018-07-12T00:00:00"/>
    <n v="23653"/>
    <n v="815"/>
    <s v="CVU"/>
    <s v="PNY"/>
    <s v="DOLC10051U"/>
    <s v="DOL"/>
    <s v="#"/>
    <s v="87002"/>
    <s v="#"/>
    <s v="USAO0351"/>
    <s v="#"/>
    <s v="01.01.01"/>
    <s v="S09"/>
    <s v="#"/>
    <s v="DPC"/>
    <x v="2"/>
  </r>
  <r>
    <s v="A"/>
    <s v="S209945"/>
    <s v="2018/010"/>
    <s v="Transport allow for Saving Dlw"/>
    <n v="400"/>
    <n v="400"/>
    <s v="USD"/>
    <n v="1"/>
    <d v="2018-07-12T00:00:00"/>
    <n v="23653"/>
    <n v="823"/>
    <s v="CVU"/>
    <s v="PNY"/>
    <s v="DOLC10054U"/>
    <s v="DOL"/>
    <s v="#"/>
    <s v="81507"/>
    <s v="#"/>
    <s v="USAO0351"/>
    <s v="#"/>
    <s v="02.02.05"/>
    <s v="S09"/>
    <s v="#"/>
    <s v="DPC"/>
    <x v="8"/>
  </r>
  <r>
    <s v="A"/>
    <s v="S209945"/>
    <s v="2018/010"/>
    <s v="Bank charge"/>
    <n v="1.2"/>
    <n v="1.2"/>
    <s v="USD"/>
    <n v="1"/>
    <d v="2018-07-12T00:00:00"/>
    <n v="23653"/>
    <n v="824"/>
    <s v="CVU"/>
    <s v="PNY"/>
    <s v="DOLC10054U"/>
    <s v="DOL"/>
    <s v="#"/>
    <s v="87002"/>
    <s v="#"/>
    <s v="USAO0351"/>
    <s v="#"/>
    <s v="03.03.02"/>
    <s v="S09"/>
    <s v="#"/>
    <s v="DPC"/>
    <x v="2"/>
  </r>
  <r>
    <s v="A"/>
    <s v="S209945"/>
    <s v="2018/010"/>
    <s v="Casual Enumerator Payment"/>
    <n v="150"/>
    <n v="150"/>
    <s v="USD"/>
    <n v="1"/>
    <d v="2018-07-20T00:00:00"/>
    <n v="23653"/>
    <n v="888"/>
    <s v="CVU"/>
    <s v="PNY"/>
    <s v="DOLC10074U"/>
    <s v="DOL"/>
    <s v="#"/>
    <s v="80004"/>
    <s v="#"/>
    <s v="USAO0351"/>
    <s v="#"/>
    <s v="01.01.01"/>
    <s v="S09"/>
    <s v="#"/>
    <s v="DPC"/>
    <x v="8"/>
  </r>
  <r>
    <s v="A"/>
    <s v="S209945"/>
    <s v="2018/010"/>
    <s v="Bank Charge"/>
    <n v="0.45"/>
    <n v="0.45"/>
    <s v="USD"/>
    <n v="1"/>
    <d v="2018-07-20T00:00:00"/>
    <n v="23653"/>
    <n v="889"/>
    <s v="CVU"/>
    <s v="PNY"/>
    <s v="DOLC10074U"/>
    <s v="DOL"/>
    <s v="#"/>
    <s v="87002"/>
    <s v="#"/>
    <s v="USAO0351"/>
    <s v="#"/>
    <s v="03.03.02"/>
    <s v="S09"/>
    <s v="#"/>
    <s v="DPC"/>
    <x v="8"/>
  </r>
  <r>
    <s v="A"/>
    <s v="S209945"/>
    <s v="2018/010"/>
    <s v="Casual-Facilitatng SG Traini"/>
    <n v="375"/>
    <n v="375"/>
    <s v="USD"/>
    <n v="1"/>
    <d v="2018-07-20T00:00:00"/>
    <n v="23653"/>
    <n v="914"/>
    <s v="CVU"/>
    <s v="PNY"/>
    <s v="DOLC10082U"/>
    <s v="DOL"/>
    <s v="#"/>
    <s v="81507"/>
    <s v="#"/>
    <s v="USAO0351"/>
    <s v="#"/>
    <s v="01.01.01"/>
    <s v="S09"/>
    <s v="#"/>
    <s v="DPC"/>
    <x v="8"/>
  </r>
  <r>
    <s v="A"/>
    <s v="S209945"/>
    <s v="2018/010"/>
    <s v="Bank Charge"/>
    <n v="1.1299999999999999"/>
    <n v="1.1299999999999999"/>
    <s v="USD"/>
    <n v="1"/>
    <d v="2018-07-20T00:00:00"/>
    <n v="23653"/>
    <n v="915"/>
    <s v="CVU"/>
    <s v="PNY"/>
    <s v="DOLC10082U"/>
    <s v="DOL"/>
    <s v="#"/>
    <s v="87002"/>
    <s v="#"/>
    <s v="USAO0351"/>
    <s v="#"/>
    <s v="03.03.02"/>
    <s v="S09"/>
    <s v="#"/>
    <s v="DPC"/>
    <x v="2"/>
  </r>
  <r>
    <s v="A"/>
    <s v="S209945"/>
    <s v="2018/010"/>
    <s v="R and R for Charles K."/>
    <n v="960"/>
    <n v="960"/>
    <s v="USD"/>
    <n v="1"/>
    <d v="2018-07-25T00:00:00"/>
    <n v="23653"/>
    <n v="420"/>
    <s v="CVU"/>
    <s v="PNY"/>
    <s v="BAYC10080U"/>
    <s v="DOL"/>
    <s v="#"/>
    <s v="80199"/>
    <s v="M9128"/>
    <s v="USAO0351"/>
    <s v="#"/>
    <s v="01.01.01"/>
    <s v="S09"/>
    <s v="#"/>
    <s v="DPC"/>
    <x v="0"/>
  </r>
  <r>
    <s v="A"/>
    <s v="S209945"/>
    <s v="2018/010"/>
    <s v="Bank Charges"/>
    <n v="2.88"/>
    <n v="2.88"/>
    <s v="USD"/>
    <n v="1"/>
    <d v="2018-07-25T00:00:00"/>
    <n v="23653"/>
    <n v="421"/>
    <s v="CVU"/>
    <s v="PNY"/>
    <s v="BAYC10080U"/>
    <s v="DOL"/>
    <s v="#"/>
    <s v="87002"/>
    <s v="#"/>
    <s v="USAO0351"/>
    <s v="#"/>
    <s v="01.01.01"/>
    <s v="S09"/>
    <s v="#"/>
    <s v="DPC"/>
    <x v="2"/>
  </r>
  <r>
    <s v="A"/>
    <s v="S209945"/>
    <s v="2018/010"/>
    <s v="Mariam Dahir-Sal July'18"/>
    <n v="207.6"/>
    <n v="207.6"/>
    <s v="USD"/>
    <n v="1"/>
    <d v="2018-07-26T00:00:00"/>
    <n v="23653"/>
    <n v="524"/>
    <s v="CVU"/>
    <s v="PNY"/>
    <s v="BAYC10099U"/>
    <s v="DOL"/>
    <s v="#"/>
    <s v="80001"/>
    <s v="M208348"/>
    <s v="USAO0351"/>
    <s v="#"/>
    <s v="02.02.06"/>
    <s v="S09"/>
    <s v="#"/>
    <s v="DPC"/>
    <x v="10"/>
  </r>
  <r>
    <s v="A"/>
    <s v="S209945"/>
    <s v="2018/010"/>
    <s v="Abdi Jelle Sal July'18"/>
    <n v="510"/>
    <n v="510"/>
    <s v="USD"/>
    <n v="1"/>
    <d v="2018-07-26T00:00:00"/>
    <n v="23653"/>
    <n v="528"/>
    <s v="CVU"/>
    <s v="PNY"/>
    <s v="BAYC10099U"/>
    <s v="DOL"/>
    <s v="#"/>
    <s v="80001"/>
    <s v="M208356"/>
    <s v="USAO0351"/>
    <s v="#"/>
    <s v="02.02.06"/>
    <s v="S09"/>
    <s v="#"/>
    <s v="DPC"/>
    <x v="0"/>
  </r>
  <r>
    <s v="A"/>
    <s v="S209945"/>
    <s v="2018/010"/>
    <s v="Adan A/llahi Sal -July'18"/>
    <n v="576.75"/>
    <n v="576.75"/>
    <s v="USD"/>
    <n v="1"/>
    <d v="2018-07-26T00:00:00"/>
    <n v="23653"/>
    <n v="533"/>
    <s v="CVU"/>
    <s v="PNY"/>
    <s v="BAYC10099U"/>
    <s v="DOL"/>
    <s v="#"/>
    <s v="80001"/>
    <s v="M116838"/>
    <s v="USAO0351"/>
    <s v="#"/>
    <s v="02.02.06"/>
    <s v="S09"/>
    <s v="#"/>
    <s v="DPC"/>
    <x v="10"/>
  </r>
  <r>
    <s v="A"/>
    <s v="S209945"/>
    <s v="2018/010"/>
    <s v="Said Hade Sal July'18"/>
    <n v="525"/>
    <n v="525"/>
    <s v="USD"/>
    <n v="1"/>
    <d v="2018-07-26T00:00:00"/>
    <n v="23653"/>
    <n v="536"/>
    <s v="CVU"/>
    <s v="PNY"/>
    <s v="BAYC10099U"/>
    <s v="DOL"/>
    <s v="#"/>
    <s v="80001"/>
    <s v="M191151"/>
    <s v="USAO0351"/>
    <s v="#"/>
    <s v="02.02.06"/>
    <s v="S09"/>
    <s v="#"/>
    <s v="DPC"/>
    <x v="10"/>
  </r>
  <r>
    <s v="A"/>
    <s v="S209945"/>
    <s v="2018/010"/>
    <s v="Ali Dakane sal July'18"/>
    <n v="300"/>
    <n v="300"/>
    <s v="USD"/>
    <n v="1"/>
    <d v="2018-07-26T00:00:00"/>
    <n v="23653"/>
    <n v="544"/>
    <s v="CVU"/>
    <s v="PNY"/>
    <s v="BAYC10099U"/>
    <s v="DOL"/>
    <s v="#"/>
    <s v="80001"/>
    <s v="M142070"/>
    <s v="USAO0351"/>
    <s v="#"/>
    <s v="01.01.05"/>
    <s v="S09"/>
    <s v="#"/>
    <s v="DPC"/>
    <x v="10"/>
  </r>
  <r>
    <s v="A"/>
    <s v="S209945"/>
    <s v="2018/010"/>
    <s v="Adan Guliye Sal July'18"/>
    <n v="1297.5"/>
    <n v="1297.5"/>
    <s v="USD"/>
    <n v="1"/>
    <d v="2018-07-26T00:00:00"/>
    <n v="23653"/>
    <n v="558"/>
    <s v="CVU"/>
    <s v="PNY"/>
    <s v="BAYC10099U"/>
    <s v="DOL"/>
    <s v="#"/>
    <s v="80001"/>
    <s v="M116735"/>
    <s v="USAO0351"/>
    <s v="#"/>
    <s v="01.01.07"/>
    <s v="S09"/>
    <s v="#"/>
    <s v="DPC"/>
    <x v="0"/>
  </r>
  <r>
    <s v="A"/>
    <s v="S209945"/>
    <s v="2018/010"/>
    <s v="Transportation allawnvce"/>
    <n v="800"/>
    <n v="800"/>
    <s v="USD"/>
    <n v="1"/>
    <d v="2018-07-26T00:00:00"/>
    <n v="23653"/>
    <n v="949"/>
    <s v="CVU"/>
    <s v="PNY"/>
    <s v="DOLC10093U"/>
    <s v="DOL"/>
    <s v="#"/>
    <s v="81507"/>
    <s v="#"/>
    <s v="USAO0351"/>
    <s v="#"/>
    <s v="01.01.05"/>
    <s v="S09"/>
    <s v="#"/>
    <s v="DPC"/>
    <x v="8"/>
  </r>
  <r>
    <s v="A"/>
    <s v="S209945"/>
    <s v="2018/010"/>
    <s v="Bank charge"/>
    <n v="2.4"/>
    <n v="2.4"/>
    <s v="USD"/>
    <n v="1"/>
    <d v="2018-07-26T00:00:00"/>
    <n v="23653"/>
    <n v="950"/>
    <s v="CVU"/>
    <s v="PNY"/>
    <s v="DOLC10093U"/>
    <s v="DOL"/>
    <s v="#"/>
    <s v="87002"/>
    <s v="#"/>
    <s v="USAO0351"/>
    <s v="#"/>
    <s v="03.03.02"/>
    <s v="S09"/>
    <s v="#"/>
    <s v="DPC"/>
    <x v="2"/>
  </r>
  <r>
    <s v="A"/>
    <s v="S209945"/>
    <s v="2018/010"/>
    <s v="Rama garore&amp;mikow trnsp a"/>
    <n v="800"/>
    <n v="800"/>
    <s v="USD"/>
    <n v="1"/>
    <d v="2018-07-26T00:00:00"/>
    <n v="23653"/>
    <n v="952"/>
    <s v="CVU"/>
    <s v="PNY"/>
    <s v="DOLC10094U"/>
    <s v="DOL"/>
    <s v="#"/>
    <s v="81507"/>
    <s v="#"/>
    <s v="USAO0351"/>
    <s v="#"/>
    <s v="01.01.05"/>
    <s v="S09"/>
    <s v="#"/>
    <s v="DPC"/>
    <x v="8"/>
  </r>
  <r>
    <s v="A"/>
    <s v="S209945"/>
    <s v="2018/010"/>
    <s v="Bank charge"/>
    <n v="2.4"/>
    <n v="2.4"/>
    <s v="USD"/>
    <n v="1"/>
    <d v="2018-07-26T00:00:00"/>
    <n v="23653"/>
    <n v="953"/>
    <s v="CVU"/>
    <s v="PNY"/>
    <s v="DOLC10094U"/>
    <s v="DOL"/>
    <s v="#"/>
    <s v="87002"/>
    <s v="#"/>
    <s v="USAO0351"/>
    <s v="#"/>
    <s v="03.03.02"/>
    <s v="S09"/>
    <s v="#"/>
    <s v="DPC"/>
    <x v="2"/>
  </r>
  <r>
    <s v="A"/>
    <s v="S209945"/>
    <s v="2018/010"/>
    <s v="Sudan Grass fr fodder pro"/>
    <n v="2307"/>
    <n v="2307"/>
    <s v="USD"/>
    <n v="1"/>
    <d v="2018-07-26T00:00:00"/>
    <n v="23653"/>
    <n v="958"/>
    <s v="CVU"/>
    <s v="PNY"/>
    <s v="DOLC10096U"/>
    <s v="DOL"/>
    <s v="#"/>
    <s v="81501"/>
    <s v="#"/>
    <s v="USAO0351"/>
    <s v="#"/>
    <s v="02.02.02"/>
    <s v="S09"/>
    <s v="#"/>
    <s v="DPC"/>
    <x v="6"/>
  </r>
  <r>
    <s v="A"/>
    <s v="S209945"/>
    <s v="2018/010"/>
    <s v="Bank charge"/>
    <n v="6.92"/>
    <n v="6.92"/>
    <s v="USD"/>
    <n v="1"/>
    <d v="2018-07-26T00:00:00"/>
    <n v="23653"/>
    <n v="959"/>
    <s v="CVU"/>
    <s v="PNY"/>
    <s v="DOLC10096U"/>
    <s v="DOL"/>
    <s v="#"/>
    <s v="87002"/>
    <s v="#"/>
    <s v="USAO0351"/>
    <s v="#"/>
    <s v="03.03.02"/>
    <s v="S09"/>
    <s v="#"/>
    <s v="DPC"/>
    <x v="2"/>
  </r>
  <r>
    <s v="A"/>
    <s v="S209945"/>
    <s v="2018/010"/>
    <s v="Casual Vehicle used fr A/"/>
    <n v="300"/>
    <n v="300"/>
    <s v="USD"/>
    <n v="1"/>
    <d v="2018-07-26T00:00:00"/>
    <n v="23653"/>
    <n v="965"/>
    <s v="CVU"/>
    <s v="PNY"/>
    <s v="DOLC10098U"/>
    <s v="DOL"/>
    <s v="#"/>
    <s v="82105"/>
    <s v="#"/>
    <s v="USAO0351"/>
    <s v="#"/>
    <s v="03.01.01"/>
    <s v="S09"/>
    <s v="#"/>
    <s v="DPC"/>
    <x v="11"/>
  </r>
  <r>
    <s v="A"/>
    <s v="S209945"/>
    <s v="2018/010"/>
    <s v="Bank charge"/>
    <n v="0.9"/>
    <n v="0.9"/>
    <s v="USD"/>
    <n v="1"/>
    <d v="2018-07-26T00:00:00"/>
    <n v="23653"/>
    <n v="966"/>
    <s v="CVU"/>
    <s v="PNY"/>
    <s v="DOLC10098U"/>
    <s v="DOL"/>
    <s v="#"/>
    <s v="87002"/>
    <s v="#"/>
    <s v="USAO0351"/>
    <s v="#"/>
    <s v="03.03.02"/>
    <s v="S09"/>
    <s v="#"/>
    <s v="DPC"/>
    <x v="2"/>
  </r>
  <r>
    <s v="A"/>
    <s v="S209945"/>
    <s v="2018/010"/>
    <s v="Hani A. Ahmed sal June'18"/>
    <n v="-961"/>
    <n v="-961"/>
    <s v="USD"/>
    <n v="1"/>
    <d v="2018-07-31T00:00:00"/>
    <n v="23652"/>
    <n v="4"/>
    <s v="JVU"/>
    <s v="PNY"/>
    <s v="BAYJ10002U"/>
    <s v="DOL"/>
    <s v="#"/>
    <s v="80001"/>
    <s v="M103412"/>
    <s v="USAO0351"/>
    <s v="#"/>
    <s v="01.01.06"/>
    <s v="S09"/>
    <s v="#"/>
    <s v="DPC"/>
    <x v="0"/>
  </r>
  <r>
    <s v="A"/>
    <s v="S209945"/>
    <s v="2018/010"/>
    <s v="CFW Payments Qorof Villge"/>
    <n v="2500"/>
    <n v="2500"/>
    <s v="USD"/>
    <n v="1"/>
    <d v="2018-07-31T00:00:00"/>
    <n v="23653"/>
    <n v="986"/>
    <s v="CVU"/>
    <s v="PNY"/>
    <s v="DOLC10105U"/>
    <s v="DOL"/>
    <s v="#"/>
    <s v="80004"/>
    <s v="#"/>
    <s v="USAO0351"/>
    <s v="#"/>
    <s v="02.02.01"/>
    <s v="S09"/>
    <s v="#"/>
    <s v="DPC"/>
    <x v="11"/>
  </r>
  <r>
    <s v="A"/>
    <s v="S209945"/>
    <s v="2018/010"/>
    <s v="Bank charge"/>
    <n v="7.5"/>
    <n v="7.5"/>
    <s v="USD"/>
    <n v="1"/>
    <d v="2018-07-31T00:00:00"/>
    <n v="23653"/>
    <n v="987"/>
    <s v="CVU"/>
    <s v="PNY"/>
    <s v="DOLC10105U"/>
    <s v="DOL"/>
    <s v="#"/>
    <s v="87002"/>
    <s v="#"/>
    <s v="USAO0351"/>
    <s v="#"/>
    <s v="03.03.02"/>
    <s v="S09"/>
    <s v="#"/>
    <s v="DPC"/>
    <x v="2"/>
  </r>
  <r>
    <s v="A"/>
    <s v="S209945"/>
    <s v="2018/010"/>
    <s v="CFW Payments Busley  Vill"/>
    <n v="2500"/>
    <n v="2500"/>
    <s v="USD"/>
    <n v="1"/>
    <d v="2018-07-31T00:00:00"/>
    <n v="23653"/>
    <n v="989"/>
    <s v="CVU"/>
    <s v="PNY"/>
    <s v="DOLC10106U"/>
    <s v="DOL"/>
    <s v="#"/>
    <s v="80004"/>
    <s v="#"/>
    <s v="USAO0351"/>
    <s v="#"/>
    <s v="02.02.01"/>
    <s v="S09"/>
    <s v="#"/>
    <s v="DPC"/>
    <x v="11"/>
  </r>
  <r>
    <s v="A"/>
    <s v="S209945"/>
    <s v="2018/010"/>
    <s v="Bank charge"/>
    <n v="7.5"/>
    <n v="7.5"/>
    <s v="USD"/>
    <n v="1"/>
    <d v="2018-07-31T00:00:00"/>
    <n v="23653"/>
    <n v="990"/>
    <s v="CVU"/>
    <s v="PNY"/>
    <s v="DOLC10106U"/>
    <s v="DOL"/>
    <s v="#"/>
    <s v="87002"/>
    <s v="#"/>
    <s v="USAO0351"/>
    <s v="#"/>
    <s v="03.03.02"/>
    <s v="S09"/>
    <s v="#"/>
    <s v="DPC"/>
    <x v="2"/>
  </r>
  <r>
    <s v="A"/>
    <s v="S209945"/>
    <s v="2018/010"/>
    <s v="Casual Vehicle used for f"/>
    <n v="80"/>
    <n v="80"/>
    <s v="USD"/>
    <n v="1"/>
    <d v="2018-07-31T00:00:00"/>
    <n v="23653"/>
    <n v="1000"/>
    <s v="CVU"/>
    <s v="PNY"/>
    <s v="DOLC10107U"/>
    <s v="DOL"/>
    <s v="#"/>
    <s v="82105"/>
    <s v="#"/>
    <s v="USAO0351"/>
    <s v="#"/>
    <s v="03.01.01"/>
    <s v="S09"/>
    <s v="#"/>
    <s v="DPC"/>
    <x v="11"/>
  </r>
  <r>
    <s v="A"/>
    <s v="S209945"/>
    <s v="2018/010"/>
    <s v="Motor bike for SG Supervision"/>
    <n v="200"/>
    <n v="200"/>
    <s v="USD"/>
    <n v="1"/>
    <d v="2018-07-31T00:00:00"/>
    <n v="23653"/>
    <n v="1024"/>
    <s v="CVU"/>
    <s v="PNY"/>
    <s v="DOLC10114U"/>
    <s v="DOL"/>
    <s v="#"/>
    <s v="82105"/>
    <s v="#"/>
    <s v="USAO0351"/>
    <s v="#"/>
    <s v="02.02.05"/>
    <s v="S09"/>
    <s v="#"/>
    <s v="DPC"/>
    <x v="8"/>
  </r>
  <r>
    <s v="A"/>
    <s v="S209945"/>
    <s v="2018/010"/>
    <s v="Bank charge"/>
    <n v="0.6"/>
    <n v="0.6"/>
    <s v="USD"/>
    <n v="1"/>
    <d v="2018-07-31T00:00:00"/>
    <n v="23653"/>
    <n v="1025"/>
    <s v="CVU"/>
    <s v="PNY"/>
    <s v="DOLC10114U"/>
    <s v="DOL"/>
    <s v="#"/>
    <s v="87002"/>
    <s v="#"/>
    <s v="USAO0351"/>
    <s v="#"/>
    <s v="03.03.02"/>
    <s v="S09"/>
    <s v="#"/>
    <s v="DPC"/>
    <x v="2"/>
  </r>
  <r>
    <s v="A"/>
    <s v="S209945"/>
    <s v="2018/010"/>
    <s v="Jul 2018 Pension-Elizabeth"/>
    <n v="44.69"/>
    <n v="4509"/>
    <s v="KES"/>
    <n v="1"/>
    <d v="2018-07-31T00:00:00"/>
    <n v="23666"/>
    <n v="91"/>
    <s v="JVL"/>
    <s v="GAB"/>
    <s v="NRBJ10012L"/>
    <s v="NRB"/>
    <s v="#"/>
    <s v="80104"/>
    <s v="M203762"/>
    <s v="USAO0351"/>
    <s v="#"/>
    <s v="01.01.01"/>
    <s v="S09"/>
    <s v="#"/>
    <s v="DPC"/>
    <x v="0"/>
  </r>
  <r>
    <s v="A"/>
    <s v="S209945"/>
    <s v="2018/010"/>
    <s v="Jul 2018 Salary-Elizabeth"/>
    <n v="331.07"/>
    <n v="33400"/>
    <s v="KES"/>
    <n v="1"/>
    <d v="2018-07-31T00:00:00"/>
    <n v="23666"/>
    <n v="249"/>
    <s v="JVL"/>
    <s v="GAB"/>
    <s v="NRBJ10012L"/>
    <s v="NRB"/>
    <s v="#"/>
    <s v="80001"/>
    <s v="M203762"/>
    <s v="USAO0351"/>
    <s v="#"/>
    <s v="01.01.01"/>
    <s v="S09"/>
    <s v="#"/>
    <s v="DPC"/>
    <x v="0"/>
  </r>
  <r>
    <s v="A"/>
    <s v="S209945"/>
    <s v="2018/010"/>
    <s v="Jul '18 Basic Salary - Ayieko"/>
    <n v="1076.4000000000001"/>
    <n v="1076.4000000000001"/>
    <s v="USD"/>
    <n v="1"/>
    <d v="2018-07-31T00:00:00"/>
    <n v="23721"/>
    <n v="12"/>
    <s v="JVU"/>
    <s v="EWA"/>
    <s v="NRBJ10074U"/>
    <s v="SLD"/>
    <s v="#"/>
    <s v="80002"/>
    <s v="M9209"/>
    <s v="USAO0351"/>
    <s v="#"/>
    <s v="01.01.01"/>
    <s v="S09"/>
    <s v="#"/>
    <s v="DPC"/>
    <x v="0"/>
  </r>
  <r>
    <s v="A"/>
    <s v="S209945"/>
    <s v="2018/010"/>
    <s v="Jul '18 Basic Salary - Bekele"/>
    <n v="4716"/>
    <n v="4716"/>
    <s v="USD"/>
    <n v="1"/>
    <d v="2018-07-31T00:00:00"/>
    <n v="23721"/>
    <n v="14"/>
    <s v="JVU"/>
    <s v="EWA"/>
    <s v="NRBJ10074U"/>
    <s v="DOL"/>
    <s v="#"/>
    <s v="80002"/>
    <s v="M111892"/>
    <s v="USAO0351"/>
    <s v="#"/>
    <s v="01.01.01"/>
    <s v="S09"/>
    <s v="#"/>
    <s v="DPC"/>
    <x v="0"/>
  </r>
  <r>
    <s v="A"/>
    <s v="S209945"/>
    <s v="2018/010"/>
    <s v="Jul '18 Basic Salary - Mugobo"/>
    <n v="2332.5"/>
    <n v="2332.5"/>
    <s v="USD"/>
    <n v="1"/>
    <d v="2018-07-31T00:00:00"/>
    <n v="23721"/>
    <n v="67"/>
    <s v="JVU"/>
    <s v="EWA"/>
    <s v="NRBJ10074U"/>
    <s v="DOL"/>
    <s v="#"/>
    <s v="80002"/>
    <s v="M24238"/>
    <s v="USAO0351"/>
    <s v="#"/>
    <s v="01.01.01"/>
    <s v="S09"/>
    <s v="#"/>
    <s v="DPC"/>
    <x v="0"/>
  </r>
  <r>
    <s v="A"/>
    <s v="S209945"/>
    <s v="2018/010"/>
    <s v="Jul '18 Basic Salary - Palula"/>
    <n v="1087.5"/>
    <n v="1087.5"/>
    <s v="USD"/>
    <n v="1"/>
    <d v="2018-07-31T00:00:00"/>
    <n v="23721"/>
    <n v="90"/>
    <s v="JVU"/>
    <s v="EWA"/>
    <s v="NRBJ10074U"/>
    <s v="DOL"/>
    <s v="#"/>
    <s v="80002"/>
    <s v="M22391"/>
    <s v="USAO0351"/>
    <s v="#"/>
    <s v="01.01.01"/>
    <s v="S09"/>
    <s v="#"/>
    <s v="DPC"/>
    <x v="0"/>
  </r>
  <r>
    <s v="A"/>
    <s v="S209945"/>
    <s v="2018/010"/>
    <s v="Jul '18 Retro Basic - Bekele"/>
    <n v="882"/>
    <n v="882"/>
    <s v="USD"/>
    <n v="1"/>
    <d v="2018-07-31T00:00:00"/>
    <n v="23721"/>
    <n v="121"/>
    <s v="JVU"/>
    <s v="EWA"/>
    <s v="NRBJ10074U"/>
    <s v="DOL"/>
    <s v="#"/>
    <s v="80002"/>
    <s v="M111892"/>
    <s v="USAO0351"/>
    <s v="#"/>
    <s v="01.01.01"/>
    <s v="S09"/>
    <s v="#"/>
    <s v="DPC"/>
    <x v="0"/>
  </r>
  <r>
    <s v="A"/>
    <s v="S209945"/>
    <s v="2018/010"/>
    <s v="Jul '18 G&amp;S - Ayieko"/>
    <n v="300.22000000000003"/>
    <n v="300.22000000000003"/>
    <s v="USD"/>
    <n v="1"/>
    <d v="2018-07-31T00:00:00"/>
    <n v="23721"/>
    <n v="194"/>
    <s v="JVU"/>
    <s v="EWA"/>
    <s v="NRBJ10074U"/>
    <s v="SLD"/>
    <s v="#"/>
    <s v="80112"/>
    <s v="M9209"/>
    <s v="USAO0351"/>
    <s v="#"/>
    <s v="01.01.01"/>
    <s v="S09"/>
    <s v="#"/>
    <s v="DPC"/>
    <x v="0"/>
  </r>
  <r>
    <s v="A"/>
    <s v="S209945"/>
    <s v="2018/010"/>
    <s v="Jul '18 G&amp;S - Bekele"/>
    <n v="1336.15"/>
    <n v="1336.15"/>
    <s v="USD"/>
    <n v="1"/>
    <d v="2018-07-31T00:00:00"/>
    <n v="23721"/>
    <n v="196"/>
    <s v="JVU"/>
    <s v="EWA"/>
    <s v="NRBJ10074U"/>
    <s v="DOL"/>
    <s v="#"/>
    <s v="80112"/>
    <s v="M111892"/>
    <s v="USAO0351"/>
    <s v="#"/>
    <s v="01.01.01"/>
    <s v="S09"/>
    <s v="#"/>
    <s v="DPC"/>
    <x v="0"/>
  </r>
  <r>
    <s v="A"/>
    <s v="S209945"/>
    <s v="2018/010"/>
    <s v="Jul '18 G&amp;S - Mugobo"/>
    <n v="658.19"/>
    <n v="658.19"/>
    <s v="USD"/>
    <n v="1"/>
    <d v="2018-07-31T00:00:00"/>
    <n v="23721"/>
    <n v="249"/>
    <s v="JVU"/>
    <s v="EWA"/>
    <s v="NRBJ10074U"/>
    <s v="DOL"/>
    <s v="#"/>
    <s v="80112"/>
    <s v="M24238"/>
    <s v="USAO0351"/>
    <s v="#"/>
    <s v="01.01.01"/>
    <s v="S09"/>
    <s v="#"/>
    <s v="DPC"/>
    <x v="0"/>
  </r>
  <r>
    <s v="A"/>
    <s v="S209945"/>
    <s v="2018/010"/>
    <s v="Jul '18 G&amp;S - Palula"/>
    <n v="309.32"/>
    <n v="309.32"/>
    <s v="USD"/>
    <n v="1"/>
    <d v="2018-07-31T00:00:00"/>
    <n v="23721"/>
    <n v="272"/>
    <s v="JVU"/>
    <s v="EWA"/>
    <s v="NRBJ10074U"/>
    <s v="DOL"/>
    <s v="#"/>
    <s v="80112"/>
    <s v="M22391"/>
    <s v="USAO0351"/>
    <s v="#"/>
    <s v="01.01.01"/>
    <s v="S09"/>
    <s v="#"/>
    <s v="DPC"/>
    <x v="0"/>
  </r>
  <r>
    <s v="A"/>
    <s v="S209945"/>
    <s v="2018/010"/>
    <s v="Jul '18 Hardship Allow. - Ayieko"/>
    <n v="250"/>
    <n v="250"/>
    <s v="USD"/>
    <n v="1"/>
    <d v="2018-07-31T00:00:00"/>
    <n v="23721"/>
    <n v="306"/>
    <s v="JVU"/>
    <s v="EWA"/>
    <s v="NRBJ10074U"/>
    <s v="SLD"/>
    <s v="#"/>
    <s v="80199"/>
    <s v="M9209"/>
    <s v="USAO0351"/>
    <s v="#"/>
    <s v="01.01.01"/>
    <s v="S09"/>
    <s v="#"/>
    <s v="DPC"/>
    <x v="0"/>
  </r>
  <r>
    <s v="A"/>
    <s v="S209945"/>
    <s v="2018/010"/>
    <s v="Jul '18 Hardship Allow. - Bekele"/>
    <n v="1250"/>
    <n v="1250"/>
    <s v="USD"/>
    <n v="1"/>
    <d v="2018-07-31T00:00:00"/>
    <n v="23721"/>
    <n v="307"/>
    <s v="JVU"/>
    <s v="EWA"/>
    <s v="NRBJ10074U"/>
    <s v="DOL"/>
    <s v="#"/>
    <s v="80199"/>
    <s v="M111892"/>
    <s v="USAO0351"/>
    <s v="#"/>
    <s v="01.01.01"/>
    <s v="S09"/>
    <s v="#"/>
    <s v="DPC"/>
    <x v="0"/>
  </r>
  <r>
    <s v="A"/>
    <s v="S209945"/>
    <s v="2018/010"/>
    <s v="Jul '18 Hardship Allow. - Mugobo"/>
    <n v="625"/>
    <n v="625"/>
    <s v="USD"/>
    <n v="1"/>
    <d v="2018-07-31T00:00:00"/>
    <n v="23721"/>
    <n v="353"/>
    <s v="JVU"/>
    <s v="EWA"/>
    <s v="NRBJ10074U"/>
    <s v="DOL"/>
    <s v="#"/>
    <s v="80199"/>
    <s v="M24238"/>
    <s v="USAO0351"/>
    <s v="#"/>
    <s v="01.01.01"/>
    <s v="S09"/>
    <s v="#"/>
    <s v="DPC"/>
    <x v="0"/>
  </r>
  <r>
    <s v="A"/>
    <s v="S209945"/>
    <s v="2018/010"/>
    <s v="Jul '18 Hardship Allow. - Palula"/>
    <n v="312.5"/>
    <n v="312.5"/>
    <s v="USD"/>
    <n v="1"/>
    <d v="2018-07-31T00:00:00"/>
    <n v="23721"/>
    <n v="376"/>
    <s v="JVU"/>
    <s v="EWA"/>
    <s v="NRBJ10074U"/>
    <s v="DOL"/>
    <s v="#"/>
    <s v="80199"/>
    <s v="M22391"/>
    <s v="USAO0351"/>
    <s v="#"/>
    <s v="01.01.01"/>
    <s v="S09"/>
    <s v="#"/>
    <s v="DPC"/>
    <x v="0"/>
  </r>
  <r>
    <s v="A"/>
    <s v="S209945"/>
    <s v="2018/010"/>
    <s v="Jul '18 Wire Transfer Reimbursement - Ayieko"/>
    <n v="6"/>
    <n v="6"/>
    <s v="USD"/>
    <n v="1"/>
    <d v="2018-07-31T00:00:00"/>
    <n v="23721"/>
    <n v="406"/>
    <s v="JVU"/>
    <s v="EWA"/>
    <s v="NRBJ10074U"/>
    <s v="SLD"/>
    <s v="#"/>
    <s v="80199"/>
    <s v="M9209"/>
    <s v="USAO0351"/>
    <s v="#"/>
    <s v="01.01.01"/>
    <s v="S09"/>
    <s v="#"/>
    <s v="DPC"/>
    <x v="0"/>
  </r>
  <r>
    <s v="A"/>
    <s v="S209945"/>
    <s v="2018/010"/>
    <s v="Jul '18 Wire Transfer Reimbursement - Mugobo"/>
    <n v="25"/>
    <n v="25"/>
    <s v="USD"/>
    <n v="1"/>
    <d v="2018-07-31T00:00:00"/>
    <n v="23721"/>
    <n v="427"/>
    <s v="JVU"/>
    <s v="EWA"/>
    <s v="NRBJ10074U"/>
    <s v="DOL"/>
    <s v="#"/>
    <s v="80199"/>
    <s v="M24238"/>
    <s v="USAO0351"/>
    <s v="#"/>
    <s v="01.01.01"/>
    <s v="S09"/>
    <s v="#"/>
    <s v="DPC"/>
    <x v="0"/>
  </r>
  <r>
    <s v="A"/>
    <s v="S209945"/>
    <s v="2018/010"/>
    <s v="Jul '18 Shelter - Ayieko"/>
    <n v="-24"/>
    <n v="-24"/>
    <s v="USD"/>
    <n v="1"/>
    <d v="2018-07-31T00:00:00"/>
    <n v="23721"/>
    <n v="454"/>
    <s v="JVU"/>
    <s v="EWA"/>
    <s v="NRBJ10074U"/>
    <s v="SLD"/>
    <s v="#"/>
    <s v="80114"/>
    <s v="M9209"/>
    <s v="USAO0351"/>
    <s v="#"/>
    <s v="01.01.01"/>
    <s v="S09"/>
    <s v="#"/>
    <s v="DPC"/>
    <x v="0"/>
  </r>
  <r>
    <s v="A"/>
    <s v="S209945"/>
    <s v="2018/010"/>
    <s v="Jul '18 Shelter - Bekele"/>
    <n v="-120"/>
    <n v="-120"/>
    <s v="USD"/>
    <n v="1"/>
    <d v="2018-07-31T00:00:00"/>
    <n v="23721"/>
    <n v="456"/>
    <s v="JVU"/>
    <s v="EWA"/>
    <s v="NRBJ10074U"/>
    <s v="DOL"/>
    <s v="#"/>
    <s v="80114"/>
    <s v="M111892"/>
    <s v="USAO0351"/>
    <s v="#"/>
    <s v="01.01.01"/>
    <s v="S09"/>
    <s v="#"/>
    <s v="DPC"/>
    <x v="0"/>
  </r>
  <r>
    <s v="A"/>
    <s v="S209945"/>
    <s v="2018/010"/>
    <s v="Jul '18 Shelter - Mugobo"/>
    <n v="-60"/>
    <n v="-60"/>
    <s v="USD"/>
    <n v="1"/>
    <d v="2018-07-31T00:00:00"/>
    <n v="23721"/>
    <n v="507"/>
    <s v="JVU"/>
    <s v="EWA"/>
    <s v="NRBJ10074U"/>
    <s v="DOL"/>
    <s v="#"/>
    <s v="80114"/>
    <s v="M24238"/>
    <s v="USAO0351"/>
    <s v="#"/>
    <s v="01.01.01"/>
    <s v="S09"/>
    <s v="#"/>
    <s v="DPC"/>
    <x v="0"/>
  </r>
  <r>
    <s v="A"/>
    <s v="S209945"/>
    <s v="2018/010"/>
    <s v="Jul '18 Shelter - Palula"/>
    <n v="-30"/>
    <n v="-30"/>
    <s v="USD"/>
    <n v="1"/>
    <d v="2018-07-31T00:00:00"/>
    <n v="23721"/>
    <n v="530"/>
    <s v="JVU"/>
    <s v="EWA"/>
    <s v="NRBJ10074U"/>
    <s v="DOL"/>
    <s v="#"/>
    <s v="80114"/>
    <s v="M22391"/>
    <s v="USAO0351"/>
    <s v="#"/>
    <s v="01.01.01"/>
    <s v="S09"/>
    <s v="#"/>
    <s v="DPC"/>
    <x v="0"/>
  </r>
  <r>
    <s v="A"/>
    <s v="S209945"/>
    <s v="2018/010"/>
    <s v="Jul '18 Benfit - Ayieko"/>
    <n v="215.28"/>
    <n v="215.28"/>
    <s v="USD"/>
    <n v="1"/>
    <d v="2018-07-31T00:00:00"/>
    <n v="23721"/>
    <n v="570"/>
    <s v="JVU"/>
    <s v="EWA"/>
    <s v="NRBJ10074U"/>
    <s v="SLD"/>
    <s v="#"/>
    <s v="80107"/>
    <s v="M9209"/>
    <s v="USAO0351"/>
    <s v="#"/>
    <s v="01.01.01"/>
    <s v="S09"/>
    <s v="#"/>
    <s v="DPC"/>
    <x v="0"/>
  </r>
  <r>
    <s v="A"/>
    <s v="S209945"/>
    <s v="2018/010"/>
    <s v="Jul '18 Benfit - Bekele"/>
    <n v="1119.5999999999999"/>
    <n v="1119.5999999999999"/>
    <s v="USD"/>
    <n v="1"/>
    <d v="2018-07-31T00:00:00"/>
    <n v="23721"/>
    <n v="572"/>
    <s v="JVU"/>
    <s v="EWA"/>
    <s v="NRBJ10074U"/>
    <s v="DOL"/>
    <s v="#"/>
    <s v="80107"/>
    <s v="M111892"/>
    <s v="USAO0351"/>
    <s v="#"/>
    <s v="01.01.01"/>
    <s v="S09"/>
    <s v="#"/>
    <s v="DPC"/>
    <x v="0"/>
  </r>
  <r>
    <s v="A"/>
    <s v="S209945"/>
    <s v="2018/010"/>
    <s v="Jul '18 Benfit - Mugobo"/>
    <n v="466.5"/>
    <n v="466.5"/>
    <s v="USD"/>
    <n v="1"/>
    <d v="2018-07-31T00:00:00"/>
    <n v="23721"/>
    <n v="625"/>
    <s v="JVU"/>
    <s v="EWA"/>
    <s v="NRBJ10074U"/>
    <s v="DOL"/>
    <s v="#"/>
    <s v="80107"/>
    <s v="M24238"/>
    <s v="USAO0351"/>
    <s v="#"/>
    <s v="01.01.01"/>
    <s v="S09"/>
    <s v="#"/>
    <s v="DPC"/>
    <x v="0"/>
  </r>
  <r>
    <s v="A"/>
    <s v="S209945"/>
    <s v="2018/010"/>
    <s v="Jul '18 Benfit - Palula"/>
    <n v="217.5"/>
    <n v="217.5"/>
    <s v="USD"/>
    <n v="1"/>
    <d v="2018-07-31T00:00:00"/>
    <n v="23721"/>
    <n v="648"/>
    <s v="JVU"/>
    <s v="EWA"/>
    <s v="NRBJ10074U"/>
    <s v="DOL"/>
    <s v="#"/>
    <s v="80107"/>
    <s v="M22391"/>
    <s v="USAO0351"/>
    <s v="#"/>
    <s v="01.01.01"/>
    <s v="S09"/>
    <s v="#"/>
    <s v="DPC"/>
    <x v="0"/>
  </r>
  <r>
    <s v="A"/>
    <s v="S209945"/>
    <s v="2018/010"/>
    <s v="SOM FY18 Period10"/>
    <n v="910.43"/>
    <n v="910.43"/>
    <s v="USD"/>
    <n v="1"/>
    <d v="2018-07-31T00:00:00"/>
    <n v="23727"/>
    <n v="389"/>
    <s v="JVU"/>
    <s v="AZE"/>
    <s v="SOM FY18 Period10"/>
    <s v="DOL"/>
    <s v="S2601"/>
    <s v="80000"/>
    <s v="#"/>
    <s v="USAO0351"/>
    <s v="#"/>
    <s v="95.21.01"/>
    <s v="S17"/>
    <s v="#"/>
    <s v="SOM"/>
    <x v="1"/>
  </r>
  <r>
    <s v="A"/>
    <s v="S209945"/>
    <s v="2018/010"/>
    <s v="SOM FY18 Period10"/>
    <n v="193.65"/>
    <n v="193.65"/>
    <s v="USD"/>
    <n v="1"/>
    <d v="2018-07-31T00:00:00"/>
    <n v="23727"/>
    <n v="390"/>
    <s v="JVU"/>
    <s v="AZE"/>
    <s v="SOM FY18 Period10"/>
    <s v="DOL"/>
    <s v="S2601"/>
    <s v="80100"/>
    <s v="#"/>
    <s v="USAO0351"/>
    <s v="#"/>
    <s v="95.21.01"/>
    <s v="S17"/>
    <s v="#"/>
    <s v="SOM"/>
    <x v="1"/>
  </r>
  <r>
    <s v="A"/>
    <s v="S209945"/>
    <s v="2018/010"/>
    <s v="SOM FY18 Period10"/>
    <n v="457.21"/>
    <n v="457.21"/>
    <s v="USD"/>
    <n v="1"/>
    <d v="2018-07-31T00:00:00"/>
    <n v="23727"/>
    <n v="391"/>
    <s v="JVU"/>
    <s v="AZE"/>
    <s v="SOM FY18 Period10"/>
    <s v="DOL"/>
    <s v="S2601"/>
    <s v="81000"/>
    <s v="#"/>
    <s v="USAO0351"/>
    <s v="#"/>
    <s v="95.21.01"/>
    <s v="S17"/>
    <s v="#"/>
    <s v="SOM"/>
    <x v="1"/>
  </r>
  <r>
    <s v="A"/>
    <s v="S209945"/>
    <s v="2018/010"/>
    <s v="SOM FY18 Period10"/>
    <n v="291.06"/>
    <n v="291.06"/>
    <s v="USD"/>
    <n v="1"/>
    <d v="2018-07-31T00:00:00"/>
    <n v="23727"/>
    <n v="392"/>
    <s v="JVU"/>
    <s v="AZE"/>
    <s v="SOM FY18 Period10"/>
    <s v="DOL"/>
    <s v="S2601"/>
    <s v="82000"/>
    <s v="#"/>
    <s v="USAO0351"/>
    <s v="#"/>
    <s v="95.21.01"/>
    <s v="S17"/>
    <s v="#"/>
    <s v="SOM"/>
    <x v="1"/>
  </r>
  <r>
    <s v="A"/>
    <s v="S209945"/>
    <s v="2018/010"/>
    <s v="SOM FY18 Period10"/>
    <n v="465.97"/>
    <n v="465.97"/>
    <s v="USD"/>
    <n v="1"/>
    <d v="2018-07-31T00:00:00"/>
    <n v="23727"/>
    <n v="393"/>
    <s v="JVU"/>
    <s v="AZE"/>
    <s v="SOM FY18 Period10"/>
    <s v="DOL"/>
    <s v="S2601"/>
    <s v="84000"/>
    <s v="#"/>
    <s v="USAO0351"/>
    <s v="#"/>
    <s v="95.21.01"/>
    <s v="S17"/>
    <s v="#"/>
    <s v="SOM"/>
    <x v="1"/>
  </r>
  <r>
    <s v="A"/>
    <s v="S209945"/>
    <s v="2018/010"/>
    <s v="SOM FY18 Period10"/>
    <n v="494.31"/>
    <n v="494.31"/>
    <s v="USD"/>
    <n v="1"/>
    <d v="2018-07-31T00:00:00"/>
    <n v="23727"/>
    <n v="394"/>
    <s v="JVU"/>
    <s v="AZE"/>
    <s v="SOM FY18 Period10"/>
    <s v="DOL"/>
    <s v="S2601"/>
    <s v="85000"/>
    <s v="#"/>
    <s v="USAO0351"/>
    <s v="#"/>
    <s v="95.21.01"/>
    <s v="S17"/>
    <s v="#"/>
    <s v="SOM"/>
    <x v="1"/>
  </r>
  <r>
    <s v="A"/>
    <s v="S209945"/>
    <s v="2018/010"/>
    <s v="SOM FY18 Period10"/>
    <n v="9.77"/>
    <n v="9.77"/>
    <s v="USD"/>
    <n v="1"/>
    <d v="2018-07-31T00:00:00"/>
    <n v="23727"/>
    <n v="395"/>
    <s v="JVU"/>
    <s v="AZE"/>
    <s v="SOM FY18 Period10"/>
    <s v="DOL"/>
    <s v="S2601"/>
    <s v="86000"/>
    <s v="#"/>
    <s v="USAO0351"/>
    <s v="#"/>
    <s v="95.21.01"/>
    <s v="S17"/>
    <s v="#"/>
    <s v="SOM"/>
    <x v="1"/>
  </r>
  <r>
    <s v="A"/>
    <s v="S209945"/>
    <s v="2018/010"/>
    <s v="SOM FY18 Period10"/>
    <n v="34.99"/>
    <n v="34.99"/>
    <s v="USD"/>
    <n v="1"/>
    <d v="2018-07-31T00:00:00"/>
    <n v="23727"/>
    <n v="396"/>
    <s v="JVU"/>
    <s v="AZE"/>
    <s v="SOM FY18 Period10"/>
    <s v="DOL"/>
    <s v="S2601"/>
    <s v="86400"/>
    <s v="#"/>
    <s v="USAO0351"/>
    <s v="#"/>
    <s v="95.21.01"/>
    <s v="S17"/>
    <s v="#"/>
    <s v="SOM"/>
    <x v="1"/>
  </r>
  <r>
    <s v="A"/>
    <s v="S209945"/>
    <s v="2018/010"/>
    <s v="SOM FY18 Period10"/>
    <n v="30.97"/>
    <n v="30.97"/>
    <s v="USD"/>
    <n v="1"/>
    <d v="2018-07-31T00:00:00"/>
    <n v="23727"/>
    <n v="397"/>
    <s v="JVU"/>
    <s v="AZE"/>
    <s v="SOM FY18 Period10"/>
    <s v="DOL"/>
    <s v="S2601"/>
    <s v="87000"/>
    <s v="#"/>
    <s v="USAO0351"/>
    <s v="#"/>
    <s v="95.21.01"/>
    <s v="S17"/>
    <s v="#"/>
    <s v="SOM"/>
    <x v="1"/>
  </r>
  <r>
    <s v="A"/>
    <s v="S209945"/>
    <s v="2018/010"/>
    <s v="SOM FY18 Period10"/>
    <n v="85.7"/>
    <n v="85.7"/>
    <s v="USD"/>
    <n v="1"/>
    <d v="2018-07-31T00:00:00"/>
    <n v="23727"/>
    <n v="926"/>
    <s v="JVU"/>
    <s v="AZE"/>
    <s v="SOM FY18 Period10"/>
    <s v="SLD"/>
    <s v="S2603"/>
    <s v="80000"/>
    <s v="#"/>
    <s v="USAO0351"/>
    <s v="#"/>
    <s v="95.21.01"/>
    <s v="S17"/>
    <s v="#"/>
    <s v="SOM"/>
    <x v="1"/>
  </r>
  <r>
    <s v="A"/>
    <s v="S209945"/>
    <s v="2018/010"/>
    <s v="SOM FY18 Period10"/>
    <n v="16.32"/>
    <n v="16.32"/>
    <s v="USD"/>
    <n v="1"/>
    <d v="2018-07-31T00:00:00"/>
    <n v="23727"/>
    <n v="927"/>
    <s v="JVU"/>
    <s v="AZE"/>
    <s v="SOM FY18 Period10"/>
    <s v="SLD"/>
    <s v="S2603"/>
    <s v="80100"/>
    <s v="#"/>
    <s v="USAO0351"/>
    <s v="#"/>
    <s v="95.21.01"/>
    <s v="S17"/>
    <s v="#"/>
    <s v="SOM"/>
    <x v="1"/>
  </r>
  <r>
    <s v="A"/>
    <s v="S209945"/>
    <s v="2018/010"/>
    <s v="SOM FY18 Period10"/>
    <n v="3.66"/>
    <n v="3.66"/>
    <s v="USD"/>
    <n v="1"/>
    <d v="2018-07-31T00:00:00"/>
    <n v="23727"/>
    <n v="928"/>
    <s v="JVU"/>
    <s v="AZE"/>
    <s v="SOM FY18 Period10"/>
    <s v="SLD"/>
    <s v="S2603"/>
    <s v="80200"/>
    <s v="#"/>
    <s v="USAO0351"/>
    <s v="#"/>
    <s v="95.21.01"/>
    <s v="S17"/>
    <s v="#"/>
    <s v="SOM"/>
    <x v="1"/>
  </r>
  <r>
    <s v="A"/>
    <s v="S209945"/>
    <s v="2018/010"/>
    <s v="SOM FY18 Period10"/>
    <n v="1.6"/>
    <n v="1.6"/>
    <s v="USD"/>
    <n v="1"/>
    <d v="2018-07-31T00:00:00"/>
    <n v="23727"/>
    <n v="929"/>
    <s v="JVU"/>
    <s v="AZE"/>
    <s v="SOM FY18 Period10"/>
    <s v="SLD"/>
    <s v="S2603"/>
    <s v="81000"/>
    <s v="#"/>
    <s v="USAO0351"/>
    <s v="#"/>
    <s v="95.21.01"/>
    <s v="S17"/>
    <s v="#"/>
    <s v="SOM"/>
    <x v="1"/>
  </r>
  <r>
    <s v="A"/>
    <s v="S209945"/>
    <s v="2018/010"/>
    <s v="SOM FY18 Period10"/>
    <n v="7.06"/>
    <n v="7.06"/>
    <s v="USD"/>
    <n v="1"/>
    <d v="2018-07-31T00:00:00"/>
    <n v="23727"/>
    <n v="930"/>
    <s v="JVU"/>
    <s v="AZE"/>
    <s v="SOM FY18 Period10"/>
    <s v="SLD"/>
    <s v="S2603"/>
    <s v="82000"/>
    <s v="#"/>
    <s v="USAO0351"/>
    <s v="#"/>
    <s v="95.21.01"/>
    <s v="S17"/>
    <s v="#"/>
    <s v="SOM"/>
    <x v="1"/>
  </r>
  <r>
    <s v="A"/>
    <s v="S209945"/>
    <s v="2018/010"/>
    <s v="SOM FY18 Period10"/>
    <n v="11.29"/>
    <n v="11.29"/>
    <s v="USD"/>
    <n v="1"/>
    <d v="2018-07-31T00:00:00"/>
    <n v="23727"/>
    <n v="931"/>
    <s v="JVU"/>
    <s v="AZE"/>
    <s v="SOM FY18 Period10"/>
    <s v="SLD"/>
    <s v="S2603"/>
    <s v="82100"/>
    <s v="#"/>
    <s v="USAO0351"/>
    <s v="#"/>
    <s v="95.21.01"/>
    <s v="S17"/>
    <s v="#"/>
    <s v="SOM"/>
    <x v="1"/>
  </r>
  <r>
    <s v="A"/>
    <s v="S209945"/>
    <s v="2018/010"/>
    <s v="SOM FY18 Period10"/>
    <n v="19.920000000000002"/>
    <n v="19.920000000000002"/>
    <s v="USD"/>
    <n v="1"/>
    <d v="2018-07-31T00:00:00"/>
    <n v="23727"/>
    <n v="932"/>
    <s v="JVU"/>
    <s v="AZE"/>
    <s v="SOM FY18 Period10"/>
    <s v="SLD"/>
    <s v="S2603"/>
    <s v="84000"/>
    <s v="#"/>
    <s v="USAO0351"/>
    <s v="#"/>
    <s v="95.21.01"/>
    <s v="S17"/>
    <s v="#"/>
    <s v="SOM"/>
    <x v="1"/>
  </r>
  <r>
    <s v="A"/>
    <s v="S209945"/>
    <s v="2018/010"/>
    <s v="SOM FY18 Period10"/>
    <n v="10.59"/>
    <n v="10.59"/>
    <s v="USD"/>
    <n v="1"/>
    <d v="2018-07-31T00:00:00"/>
    <n v="23727"/>
    <n v="933"/>
    <s v="JVU"/>
    <s v="AZE"/>
    <s v="SOM FY18 Period10"/>
    <s v="SLD"/>
    <s v="S2603"/>
    <s v="85000"/>
    <s v="#"/>
    <s v="USAO0351"/>
    <s v="#"/>
    <s v="95.21.01"/>
    <s v="S17"/>
    <s v="#"/>
    <s v="SOM"/>
    <x v="1"/>
  </r>
  <r>
    <s v="A"/>
    <s v="S209945"/>
    <s v="2018/010"/>
    <s v="SOM FY18 Period10"/>
    <n v="2.31"/>
    <n v="2.31"/>
    <s v="USD"/>
    <n v="1"/>
    <d v="2018-07-31T00:00:00"/>
    <n v="23727"/>
    <n v="934"/>
    <s v="JVU"/>
    <s v="AZE"/>
    <s v="SOM FY18 Period10"/>
    <s v="SLD"/>
    <s v="S2603"/>
    <s v="86400"/>
    <s v="#"/>
    <s v="USAO0351"/>
    <s v="#"/>
    <s v="95.21.01"/>
    <s v="S17"/>
    <s v="#"/>
    <s v="SOM"/>
    <x v="1"/>
  </r>
  <r>
    <s v="A"/>
    <s v="S209945"/>
    <s v="2018/010"/>
    <s v="SOM FY18 Period10"/>
    <n v="1.59"/>
    <n v="1.59"/>
    <s v="USD"/>
    <n v="1"/>
    <d v="2018-07-31T00:00:00"/>
    <n v="23727"/>
    <n v="935"/>
    <s v="JVU"/>
    <s v="AZE"/>
    <s v="SOM FY18 Period10"/>
    <s v="SLD"/>
    <s v="S2603"/>
    <s v="87000"/>
    <s v="#"/>
    <s v="USAO0351"/>
    <s v="#"/>
    <s v="95.21.01"/>
    <s v="S17"/>
    <s v="#"/>
    <s v="SOM"/>
    <x v="1"/>
  </r>
  <r>
    <s v="A"/>
    <s v="S209945"/>
    <s v="2018/010"/>
    <s v="Nxxx FY18 Period10"/>
    <n v="250.29"/>
    <n v="250.29"/>
    <s v="USD"/>
    <n v="1"/>
    <d v="2018-07-31T00:00:00"/>
    <n v="23737"/>
    <n v="43"/>
    <s v="JVU"/>
    <s v="JTM"/>
    <s v="Nxxx FY18 Period10"/>
    <s v="DOL"/>
    <s v="N0101"/>
    <s v="80000"/>
    <s v="#"/>
    <s v="USAO0351"/>
    <s v="#"/>
    <s v="95.31.01"/>
    <s v="S17"/>
    <s v="#"/>
    <s v="PSC"/>
    <x v="1"/>
  </r>
  <r>
    <s v="A"/>
    <s v="S209945"/>
    <s v="2018/010"/>
    <s v="Nxxx FY18 Period10"/>
    <n v="2.39"/>
    <n v="2.39"/>
    <s v="USD"/>
    <n v="1"/>
    <d v="2018-07-31T00:00:00"/>
    <n v="23737"/>
    <n v="90"/>
    <s v="JVU"/>
    <s v="JTM"/>
    <s v="Nxxx FY18 Period10"/>
    <s v="NRB"/>
    <s v="N0101"/>
    <s v="80000"/>
    <s v="#"/>
    <s v="USAO0351"/>
    <s v="#"/>
    <s v="95.31.01"/>
    <s v="S17"/>
    <s v="#"/>
    <s v="PSC"/>
    <x v="1"/>
  </r>
  <r>
    <s v="A"/>
    <s v="S209945"/>
    <s v="2018/010"/>
    <s v="Nxxx FY18 Period10"/>
    <n v="12.64"/>
    <n v="12.64"/>
    <s v="USD"/>
    <n v="1"/>
    <d v="2018-07-31T00:00:00"/>
    <n v="23737"/>
    <n v="150"/>
    <s v="JVU"/>
    <s v="JTM"/>
    <s v="Nxxx FY18 Period10"/>
    <s v="SLD"/>
    <s v="N0101"/>
    <s v="80000"/>
    <s v="#"/>
    <s v="USAO0351"/>
    <s v="#"/>
    <s v="95.31.01"/>
    <s v="S17"/>
    <s v="#"/>
    <s v="PSC"/>
    <x v="1"/>
  </r>
  <r>
    <s v="A"/>
    <s v="S209945"/>
    <s v="2018/010"/>
    <s v="Nxxx FY18 Period10"/>
    <n v="81.13"/>
    <n v="81.13"/>
    <s v="USD"/>
    <n v="1"/>
    <d v="2018-07-31T00:00:00"/>
    <n v="23737"/>
    <n v="192"/>
    <s v="JVU"/>
    <s v="JTM"/>
    <s v="Nxxx FY18 Period10"/>
    <s v="DOL"/>
    <s v="N0401"/>
    <s v="80000"/>
    <s v="#"/>
    <s v="USAO0351"/>
    <s v="#"/>
    <s v="95.31.01"/>
    <s v="S17"/>
    <s v="#"/>
    <s v="PSC"/>
    <x v="1"/>
  </r>
  <r>
    <s v="A"/>
    <s v="S209945"/>
    <s v="2018/010"/>
    <s v="Nxxx FY18 Period10"/>
    <n v="0.78"/>
    <n v="0.78"/>
    <s v="USD"/>
    <n v="1"/>
    <d v="2018-07-31T00:00:00"/>
    <n v="23737"/>
    <n v="239"/>
    <s v="JVU"/>
    <s v="JTM"/>
    <s v="Nxxx FY18 Period10"/>
    <s v="NRB"/>
    <s v="N0401"/>
    <s v="80000"/>
    <s v="#"/>
    <s v="USAO0351"/>
    <s v="#"/>
    <s v="95.31.01"/>
    <s v="S17"/>
    <s v="#"/>
    <s v="PSC"/>
    <x v="1"/>
  </r>
  <r>
    <s v="A"/>
    <s v="S209945"/>
    <s v="2018/010"/>
    <s v="Nxxx FY18 Period10"/>
    <n v="4.0999999999999996"/>
    <n v="4.0999999999999996"/>
    <s v="USD"/>
    <n v="1"/>
    <d v="2018-07-31T00:00:00"/>
    <n v="23737"/>
    <n v="299"/>
    <s v="JVU"/>
    <s v="JTM"/>
    <s v="Nxxx FY18 Period10"/>
    <s v="SLD"/>
    <s v="N0401"/>
    <s v="80000"/>
    <s v="#"/>
    <s v="USAO0351"/>
    <s v="#"/>
    <s v="95.31.01"/>
    <s v="S17"/>
    <s v="#"/>
    <s v="PSC"/>
    <x v="1"/>
  </r>
  <r>
    <s v="A"/>
    <s v="S209945"/>
    <s v="2018/010"/>
    <s v="Nxxx FY18 Period10"/>
    <n v="68.11"/>
    <n v="68.11"/>
    <s v="USD"/>
    <n v="1"/>
    <d v="2018-07-31T00:00:00"/>
    <n v="23737"/>
    <n v="341"/>
    <s v="JVU"/>
    <s v="JTM"/>
    <s v="Nxxx FY18 Period10"/>
    <s v="DOL"/>
    <s v="N0501"/>
    <s v="80000"/>
    <s v="#"/>
    <s v="USAO0351"/>
    <s v="#"/>
    <s v="95.31.01"/>
    <s v="S17"/>
    <s v="#"/>
    <s v="PSC"/>
    <x v="1"/>
  </r>
  <r>
    <s v="A"/>
    <s v="S209945"/>
    <s v="2018/010"/>
    <s v="Nxxx FY18 Period10"/>
    <n v="0.65"/>
    <n v="0.65"/>
    <s v="USD"/>
    <n v="1"/>
    <d v="2018-07-31T00:00:00"/>
    <n v="23737"/>
    <n v="388"/>
    <s v="JVU"/>
    <s v="JTM"/>
    <s v="Nxxx FY18 Period10"/>
    <s v="NRB"/>
    <s v="N0501"/>
    <s v="80000"/>
    <s v="#"/>
    <s v="USAO0351"/>
    <s v="#"/>
    <s v="95.31.01"/>
    <s v="S17"/>
    <s v="#"/>
    <s v="PSC"/>
    <x v="1"/>
  </r>
  <r>
    <s v="A"/>
    <s v="S209945"/>
    <s v="2018/010"/>
    <s v="Nxxx FY18 Period10"/>
    <n v="3.44"/>
    <n v="3.44"/>
    <s v="USD"/>
    <n v="1"/>
    <d v="2018-07-31T00:00:00"/>
    <n v="23737"/>
    <n v="448"/>
    <s v="JVU"/>
    <s v="JTM"/>
    <s v="Nxxx FY18 Period10"/>
    <s v="SLD"/>
    <s v="N0501"/>
    <s v="80000"/>
    <s v="#"/>
    <s v="USAO0351"/>
    <s v="#"/>
    <s v="95.31.01"/>
    <s v="S17"/>
    <s v="#"/>
    <s v="PSC"/>
    <x v="1"/>
  </r>
  <r>
    <s v="A"/>
    <s v="S209945"/>
    <s v="2018/010"/>
    <s v="Nxxx FY18 Period10"/>
    <n v="62.95"/>
    <n v="62.95"/>
    <s v="USD"/>
    <n v="1"/>
    <d v="2018-07-31T00:00:00"/>
    <n v="23737"/>
    <n v="490"/>
    <s v="JVU"/>
    <s v="JTM"/>
    <s v="Nxxx FY18 Period10"/>
    <s v="DOL"/>
    <s v="N0601"/>
    <s v="80000"/>
    <s v="#"/>
    <s v="USAO0351"/>
    <s v="#"/>
    <s v="95.31.01"/>
    <s v="S17"/>
    <s v="#"/>
    <s v="PSC"/>
    <x v="1"/>
  </r>
  <r>
    <s v="A"/>
    <s v="S209945"/>
    <s v="2018/010"/>
    <s v="Nxxx FY18 Period10"/>
    <n v="0.6"/>
    <n v="0.6"/>
    <s v="USD"/>
    <n v="1"/>
    <d v="2018-07-31T00:00:00"/>
    <n v="23737"/>
    <n v="537"/>
    <s v="JVU"/>
    <s v="JTM"/>
    <s v="Nxxx FY18 Period10"/>
    <s v="NRB"/>
    <s v="N0601"/>
    <s v="80000"/>
    <s v="#"/>
    <s v="USAO0351"/>
    <s v="#"/>
    <s v="95.31.01"/>
    <s v="S17"/>
    <s v="#"/>
    <s v="PSC"/>
    <x v="1"/>
  </r>
  <r>
    <s v="A"/>
    <s v="S209945"/>
    <s v="2018/010"/>
    <s v="Nxxx FY18 Period10"/>
    <n v="3.18"/>
    <n v="3.18"/>
    <s v="USD"/>
    <n v="1"/>
    <d v="2018-07-31T00:00:00"/>
    <n v="23737"/>
    <n v="597"/>
    <s v="JVU"/>
    <s v="JTM"/>
    <s v="Nxxx FY18 Period10"/>
    <s v="SLD"/>
    <s v="N0601"/>
    <s v="80000"/>
    <s v="#"/>
    <s v="USAO0351"/>
    <s v="#"/>
    <s v="95.31.01"/>
    <s v="S17"/>
    <s v="#"/>
    <s v="PSC"/>
    <x v="1"/>
  </r>
  <r>
    <s v="A"/>
    <s v="S209945"/>
    <s v="2018/010"/>
    <s v="Nxxx FY18 Period10"/>
    <n v="211.92"/>
    <n v="211.92"/>
    <s v="USD"/>
    <n v="1"/>
    <d v="2018-07-31T00:00:00"/>
    <n v="23737"/>
    <n v="641"/>
    <s v="JVU"/>
    <s v="JTM"/>
    <s v="Nxxx FY18 Period10"/>
    <s v="DOL"/>
    <s v="N0701"/>
    <s v="80000"/>
    <s v="#"/>
    <s v="USAO0351"/>
    <s v="#"/>
    <s v="95.31.01"/>
    <s v="S17"/>
    <s v="#"/>
    <s v="PSC"/>
    <x v="1"/>
  </r>
  <r>
    <s v="A"/>
    <s v="S209945"/>
    <s v="2018/010"/>
    <s v="Nxxx FY18 Period10"/>
    <n v="2.0299999999999998"/>
    <n v="2.0299999999999998"/>
    <s v="USD"/>
    <n v="1"/>
    <d v="2018-07-31T00:00:00"/>
    <n v="23737"/>
    <n v="688"/>
    <s v="JVU"/>
    <s v="JTM"/>
    <s v="Nxxx FY18 Period10"/>
    <s v="NRB"/>
    <s v="N0701"/>
    <s v="80000"/>
    <s v="#"/>
    <s v="USAO0351"/>
    <s v="#"/>
    <s v="95.31.01"/>
    <s v="S17"/>
    <s v="#"/>
    <s v="PSC"/>
    <x v="1"/>
  </r>
  <r>
    <s v="A"/>
    <s v="S209945"/>
    <s v="2018/010"/>
    <s v="Nxxx FY18 Period10"/>
    <n v="10.7"/>
    <n v="10.7"/>
    <s v="USD"/>
    <n v="1"/>
    <d v="2018-07-31T00:00:00"/>
    <n v="23737"/>
    <n v="748"/>
    <s v="JVU"/>
    <s v="JTM"/>
    <s v="Nxxx FY18 Period10"/>
    <s v="SLD"/>
    <s v="N0701"/>
    <s v="80000"/>
    <s v="#"/>
    <s v="USAO0351"/>
    <s v="#"/>
    <s v="95.31.01"/>
    <s v="S17"/>
    <s v="#"/>
    <s v="PSC"/>
    <x v="1"/>
  </r>
  <r>
    <s v="A"/>
    <s v="S209945"/>
    <s v="2018/010"/>
    <s v="Nxxx FY18 Period10"/>
    <n v="222.14"/>
    <n v="222.14"/>
    <s v="USD"/>
    <n v="1"/>
    <d v="2018-07-31T00:00:00"/>
    <n v="23737"/>
    <n v="792"/>
    <s v="JVU"/>
    <s v="JTM"/>
    <s v="Nxxx FY18 Period10"/>
    <s v="DOL"/>
    <s v="N0702"/>
    <s v="80000"/>
    <s v="#"/>
    <s v="USAO0351"/>
    <s v="#"/>
    <s v="95.31.01"/>
    <s v="S17"/>
    <s v="#"/>
    <s v="PSC"/>
    <x v="1"/>
  </r>
  <r>
    <s v="A"/>
    <s v="S209945"/>
    <s v="2018/010"/>
    <s v="Nxxx FY18 Period10"/>
    <n v="2.12"/>
    <n v="2.12"/>
    <s v="USD"/>
    <n v="1"/>
    <d v="2018-07-31T00:00:00"/>
    <n v="23737"/>
    <n v="839"/>
    <s v="JVU"/>
    <s v="JTM"/>
    <s v="Nxxx FY18 Period10"/>
    <s v="NRB"/>
    <s v="N0702"/>
    <s v="80000"/>
    <s v="#"/>
    <s v="USAO0351"/>
    <s v="#"/>
    <s v="95.31.01"/>
    <s v="S17"/>
    <s v="#"/>
    <s v="PSC"/>
    <x v="1"/>
  </r>
  <r>
    <s v="A"/>
    <s v="S209945"/>
    <s v="2018/010"/>
    <s v="Nxxx FY18 Period10"/>
    <n v="11.22"/>
    <n v="11.22"/>
    <s v="USD"/>
    <n v="1"/>
    <d v="2018-07-31T00:00:00"/>
    <n v="23737"/>
    <n v="899"/>
    <s v="JVU"/>
    <s v="JTM"/>
    <s v="Nxxx FY18 Period10"/>
    <s v="SLD"/>
    <s v="N0702"/>
    <s v="80000"/>
    <s v="#"/>
    <s v="USAO0351"/>
    <s v="#"/>
    <s v="95.31.01"/>
    <s v="S17"/>
    <s v="#"/>
    <s v="PSC"/>
    <x v="1"/>
  </r>
  <r>
    <s v="A"/>
    <s v="S209945"/>
    <s v="2018/010"/>
    <s v="Nxxx FY18 Period10"/>
    <n v="27.3"/>
    <n v="27.3"/>
    <s v="USD"/>
    <n v="1"/>
    <d v="2018-07-31T00:00:00"/>
    <n v="23737"/>
    <n v="941"/>
    <s v="JVU"/>
    <s v="JTM"/>
    <s v="Nxxx FY18 Period10"/>
    <s v="DOL"/>
    <s v="N0704"/>
    <s v="80000"/>
    <s v="#"/>
    <s v="USAO0351"/>
    <s v="#"/>
    <s v="95.31.01"/>
    <s v="S17"/>
    <s v="#"/>
    <s v="PSC"/>
    <x v="1"/>
  </r>
  <r>
    <s v="A"/>
    <s v="S209945"/>
    <s v="2018/010"/>
    <s v="Nxxx FY18 Period10"/>
    <n v="0.26"/>
    <n v="0.26"/>
    <s v="USD"/>
    <n v="1"/>
    <d v="2018-07-31T00:00:00"/>
    <n v="23737"/>
    <n v="986"/>
    <s v="JVU"/>
    <s v="JTM"/>
    <s v="Nxxx FY18 Period10"/>
    <s v="NRB"/>
    <s v="N0704"/>
    <s v="80000"/>
    <s v="#"/>
    <s v="USAO0351"/>
    <s v="#"/>
    <s v="95.31.01"/>
    <s v="S17"/>
    <s v="#"/>
    <s v="PSC"/>
    <x v="1"/>
  </r>
  <r>
    <s v="A"/>
    <s v="S209945"/>
    <s v="2018/010"/>
    <s v="Nxxx FY18 Period10"/>
    <n v="1.38"/>
    <n v="1.38"/>
    <s v="USD"/>
    <n v="1"/>
    <d v="2018-07-31T00:00:00"/>
    <n v="23737"/>
    <n v="1046"/>
    <s v="JVU"/>
    <s v="JTM"/>
    <s v="Nxxx FY18 Period10"/>
    <s v="SLD"/>
    <s v="N0704"/>
    <s v="80000"/>
    <s v="#"/>
    <s v="USAO0351"/>
    <s v="#"/>
    <s v="95.31.01"/>
    <s v="S17"/>
    <s v="#"/>
    <s v="PSC"/>
    <x v="1"/>
  </r>
  <r>
    <s v="A"/>
    <s v="S209945"/>
    <s v="2018/010"/>
    <s v="Nxxx FY18 Period10"/>
    <n v="190.57"/>
    <n v="190.57"/>
    <s v="USD"/>
    <n v="1"/>
    <d v="2018-07-31T00:00:00"/>
    <n v="23737"/>
    <n v="1090"/>
    <s v="JVU"/>
    <s v="JTM"/>
    <s v="Nxxx FY18 Period10"/>
    <s v="DOL"/>
    <s v="N0801"/>
    <s v="80000"/>
    <s v="#"/>
    <s v="USAO0351"/>
    <s v="#"/>
    <s v="95.31.01"/>
    <s v="S17"/>
    <s v="#"/>
    <s v="PSC"/>
    <x v="1"/>
  </r>
  <r>
    <s v="A"/>
    <s v="S209945"/>
    <s v="2018/010"/>
    <s v="Nxxx FY18 Period10"/>
    <n v="1.82"/>
    <n v="1.82"/>
    <s v="USD"/>
    <n v="1"/>
    <d v="2018-07-31T00:00:00"/>
    <n v="23737"/>
    <n v="1137"/>
    <s v="JVU"/>
    <s v="JTM"/>
    <s v="Nxxx FY18 Period10"/>
    <s v="NRB"/>
    <s v="N0801"/>
    <s v="80000"/>
    <s v="#"/>
    <s v="USAO0351"/>
    <s v="#"/>
    <s v="95.31.01"/>
    <s v="S17"/>
    <s v="#"/>
    <s v="PSC"/>
    <x v="1"/>
  </r>
  <r>
    <s v="A"/>
    <s v="S209945"/>
    <s v="2018/010"/>
    <s v="Nxxx FY18 Period10"/>
    <n v="9.6199999999999992"/>
    <n v="9.6199999999999992"/>
    <s v="USD"/>
    <n v="1"/>
    <d v="2018-07-31T00:00:00"/>
    <n v="23737"/>
    <n v="1197"/>
    <s v="JVU"/>
    <s v="JTM"/>
    <s v="Nxxx FY18 Period10"/>
    <s v="SLD"/>
    <s v="N0801"/>
    <s v="80000"/>
    <s v="#"/>
    <s v="USAO0351"/>
    <s v="#"/>
    <s v="95.31.01"/>
    <s v="S17"/>
    <s v="#"/>
    <s v="PSC"/>
    <x v="1"/>
  </r>
  <r>
    <s v="A"/>
    <s v="S209945"/>
    <s v="2018/010"/>
    <s v="Nxxx FY18 Period10"/>
    <n v="152.11000000000001"/>
    <n v="152.11000000000001"/>
    <s v="USD"/>
    <n v="1"/>
    <d v="2018-07-31T00:00:00"/>
    <n v="23737"/>
    <n v="1241"/>
    <s v="JVU"/>
    <s v="JTM"/>
    <s v="Nxxx FY18 Period10"/>
    <s v="DOL"/>
    <s v="N0901"/>
    <s v="80000"/>
    <s v="#"/>
    <s v="USAO0351"/>
    <s v="#"/>
    <s v="95.31.01"/>
    <s v="S17"/>
    <s v="#"/>
    <s v="PSC"/>
    <x v="1"/>
  </r>
  <r>
    <s v="A"/>
    <s v="S209945"/>
    <s v="2018/010"/>
    <s v="Nxxx FY18 Period10"/>
    <n v="1.45"/>
    <n v="1.45"/>
    <s v="USD"/>
    <n v="1"/>
    <d v="2018-07-31T00:00:00"/>
    <n v="23737"/>
    <n v="1288"/>
    <s v="JVU"/>
    <s v="JTM"/>
    <s v="Nxxx FY18 Period10"/>
    <s v="NRB"/>
    <s v="N0901"/>
    <s v="80000"/>
    <s v="#"/>
    <s v="USAO0351"/>
    <s v="#"/>
    <s v="95.31.01"/>
    <s v="S17"/>
    <s v="#"/>
    <s v="PSC"/>
    <x v="1"/>
  </r>
  <r>
    <s v="A"/>
    <s v="S209945"/>
    <s v="2018/010"/>
    <s v="Nxxx FY18 Period10"/>
    <n v="7.68"/>
    <n v="7.68"/>
    <s v="USD"/>
    <n v="1"/>
    <d v="2018-07-31T00:00:00"/>
    <n v="23737"/>
    <n v="1348"/>
    <s v="JVU"/>
    <s v="JTM"/>
    <s v="Nxxx FY18 Period10"/>
    <s v="SLD"/>
    <s v="N0901"/>
    <s v="80000"/>
    <s v="#"/>
    <s v="USAO0351"/>
    <s v="#"/>
    <s v="95.31.01"/>
    <s v="S17"/>
    <s v="#"/>
    <s v="PSC"/>
    <x v="1"/>
  </r>
  <r>
    <s v="A"/>
    <s v="S209945"/>
    <s v="2018/010"/>
    <s v="Nxxx FY18 Period10"/>
    <n v="351.1"/>
    <n v="351.1"/>
    <s v="USD"/>
    <n v="1"/>
    <d v="2018-07-31T00:00:00"/>
    <n v="23737"/>
    <n v="1392"/>
    <s v="JVU"/>
    <s v="JTM"/>
    <s v="Nxxx FY18 Period10"/>
    <s v="DOL"/>
    <s v="N1001"/>
    <s v="80000"/>
    <s v="#"/>
    <s v="USAO0351"/>
    <s v="#"/>
    <s v="95.31.01"/>
    <s v="S17"/>
    <s v="#"/>
    <s v="SOM"/>
    <x v="1"/>
  </r>
  <r>
    <s v="A"/>
    <s v="S209945"/>
    <s v="2018/010"/>
    <s v="Nxxx FY18 Period10"/>
    <n v="3.36"/>
    <n v="3.36"/>
    <s v="USD"/>
    <n v="1"/>
    <d v="2018-07-31T00:00:00"/>
    <n v="23737"/>
    <n v="1439"/>
    <s v="JVU"/>
    <s v="JTM"/>
    <s v="Nxxx FY18 Period10"/>
    <s v="NRB"/>
    <s v="N1001"/>
    <s v="80000"/>
    <s v="#"/>
    <s v="USAO0351"/>
    <s v="#"/>
    <s v="95.31.01"/>
    <s v="S17"/>
    <s v="#"/>
    <s v="SOM"/>
    <x v="1"/>
  </r>
  <r>
    <s v="A"/>
    <s v="S209945"/>
    <s v="2018/010"/>
    <s v="Nxxx FY18 Period10"/>
    <n v="17.73"/>
    <n v="17.73"/>
    <s v="USD"/>
    <n v="1"/>
    <d v="2018-07-31T00:00:00"/>
    <n v="23737"/>
    <n v="1499"/>
    <s v="JVU"/>
    <s v="JTM"/>
    <s v="Nxxx FY18 Period10"/>
    <s v="SLD"/>
    <s v="N1001"/>
    <s v="80000"/>
    <s v="#"/>
    <s v="USAO0351"/>
    <s v="#"/>
    <s v="95.31.01"/>
    <s v="S17"/>
    <s v="#"/>
    <s v="SOM"/>
    <x v="1"/>
  </r>
  <r>
    <s v="A"/>
    <s v="S209945"/>
    <s v="2018/010"/>
    <s v="Nxxx FY18 Period10"/>
    <n v="138.71"/>
    <n v="138.71"/>
    <s v="USD"/>
    <n v="1"/>
    <d v="2018-07-31T00:00:00"/>
    <n v="23737"/>
    <n v="1543"/>
    <s v="JVU"/>
    <s v="JTM"/>
    <s v="Nxxx FY18 Period10"/>
    <s v="DOL"/>
    <s v="N1003"/>
    <s v="80000"/>
    <s v="#"/>
    <s v="USAO0351"/>
    <s v="#"/>
    <s v="95.31.01"/>
    <s v="S17"/>
    <s v="#"/>
    <s v="SOM"/>
    <x v="1"/>
  </r>
  <r>
    <s v="A"/>
    <s v="S209945"/>
    <s v="2018/010"/>
    <s v="Nxxx FY18 Period10"/>
    <n v="1.33"/>
    <n v="1.33"/>
    <s v="USD"/>
    <n v="1"/>
    <d v="2018-07-31T00:00:00"/>
    <n v="23737"/>
    <n v="1590"/>
    <s v="JVU"/>
    <s v="JTM"/>
    <s v="Nxxx FY18 Period10"/>
    <s v="NRB"/>
    <s v="N1003"/>
    <s v="80000"/>
    <s v="#"/>
    <s v="USAO0351"/>
    <s v="#"/>
    <s v="95.31.01"/>
    <s v="S17"/>
    <s v="#"/>
    <s v="SOM"/>
    <x v="1"/>
  </r>
  <r>
    <s v="A"/>
    <s v="S209945"/>
    <s v="2018/010"/>
    <s v="Nxxx FY18 Period10"/>
    <n v="7"/>
    <n v="7"/>
    <s v="USD"/>
    <n v="1"/>
    <d v="2018-07-31T00:00:00"/>
    <n v="23737"/>
    <n v="1650"/>
    <s v="JVU"/>
    <s v="JTM"/>
    <s v="Nxxx FY18 Period10"/>
    <s v="SLD"/>
    <s v="N1003"/>
    <s v="80000"/>
    <s v="#"/>
    <s v="USAO0351"/>
    <s v="#"/>
    <s v="95.31.01"/>
    <s v="S17"/>
    <s v="#"/>
    <s v="SOM"/>
    <x v="1"/>
  </r>
  <r>
    <s v="A"/>
    <s v="S209945"/>
    <s v="2018/010"/>
    <s v="Nxxx FY18 Period10"/>
    <n v="18.63"/>
    <n v="18.63"/>
    <s v="USD"/>
    <n v="1"/>
    <d v="2018-07-31T00:00:00"/>
    <n v="23737"/>
    <n v="1691"/>
    <s v="JVU"/>
    <s v="JTM"/>
    <s v="Nxxx FY18 Period10"/>
    <s v="DOL"/>
    <s v="N1004"/>
    <s v="80000"/>
    <s v="#"/>
    <s v="USAO0351"/>
    <s v="#"/>
    <s v="95.31.01"/>
    <s v="S17"/>
    <s v="#"/>
    <s v="SOM"/>
    <x v="1"/>
  </r>
  <r>
    <s v="A"/>
    <s v="S209945"/>
    <s v="2018/010"/>
    <s v="Nxxx FY18 Period10"/>
    <n v="0.18"/>
    <n v="0.18"/>
    <s v="USD"/>
    <n v="1"/>
    <d v="2018-07-31T00:00:00"/>
    <n v="23737"/>
    <n v="1736"/>
    <s v="JVU"/>
    <s v="JTM"/>
    <s v="Nxxx FY18 Period10"/>
    <s v="NRB"/>
    <s v="N1004"/>
    <s v="80000"/>
    <s v="#"/>
    <s v="USAO0351"/>
    <s v="#"/>
    <s v="95.31.01"/>
    <s v="S17"/>
    <s v="#"/>
    <s v="SOM"/>
    <x v="1"/>
  </r>
  <r>
    <s v="A"/>
    <s v="S209945"/>
    <s v="2018/010"/>
    <s v="Nxxx FY18 Period10"/>
    <n v="0.94"/>
    <n v="0.94"/>
    <s v="USD"/>
    <n v="1"/>
    <d v="2018-07-31T00:00:00"/>
    <n v="23737"/>
    <n v="1796"/>
    <s v="JVU"/>
    <s v="JTM"/>
    <s v="Nxxx FY18 Period10"/>
    <s v="SLD"/>
    <s v="N1004"/>
    <s v="80000"/>
    <s v="#"/>
    <s v="USAO0351"/>
    <s v="#"/>
    <s v="95.31.01"/>
    <s v="S17"/>
    <s v="#"/>
    <s v="SOM"/>
    <x v="1"/>
  </r>
  <r>
    <s v="A"/>
    <s v="S209945"/>
    <s v="2018/010"/>
    <s v="Nxxx FY18 Period10"/>
    <n v="246.33"/>
    <n v="246.33"/>
    <s v="USD"/>
    <n v="1"/>
    <d v="2018-07-31T00:00:00"/>
    <n v="23737"/>
    <n v="1840"/>
    <s v="JVU"/>
    <s v="JTM"/>
    <s v="Nxxx FY18 Period10"/>
    <s v="DOL"/>
    <s v="N1101"/>
    <s v="80000"/>
    <s v="#"/>
    <s v="USAO0351"/>
    <s v="#"/>
    <s v="95.31.01"/>
    <s v="S17"/>
    <s v="#"/>
    <s v="TSC"/>
    <x v="1"/>
  </r>
  <r>
    <s v="A"/>
    <s v="S209945"/>
    <s v="2018/010"/>
    <s v="Nxxx FY18 Period10"/>
    <n v="2.36"/>
    <n v="2.36"/>
    <s v="USD"/>
    <n v="1"/>
    <d v="2018-07-31T00:00:00"/>
    <n v="23737"/>
    <n v="1887"/>
    <s v="JVU"/>
    <s v="JTM"/>
    <s v="Nxxx FY18 Period10"/>
    <s v="NRB"/>
    <s v="N1101"/>
    <s v="80000"/>
    <s v="#"/>
    <s v="USAO0351"/>
    <s v="#"/>
    <s v="95.31.01"/>
    <s v="S17"/>
    <s v="#"/>
    <s v="TSC"/>
    <x v="1"/>
  </r>
  <r>
    <s v="A"/>
    <s v="S209945"/>
    <s v="2018/010"/>
    <s v="Nxxx FY18 Period10"/>
    <n v="12.44"/>
    <n v="12.44"/>
    <s v="USD"/>
    <n v="1"/>
    <d v="2018-07-31T00:00:00"/>
    <n v="23737"/>
    <n v="1947"/>
    <s v="JVU"/>
    <s v="JTM"/>
    <s v="Nxxx FY18 Period10"/>
    <s v="SLD"/>
    <s v="N1101"/>
    <s v="80000"/>
    <s v="#"/>
    <s v="USAO0351"/>
    <s v="#"/>
    <s v="95.31.01"/>
    <s v="S17"/>
    <s v="#"/>
    <s v="TSC"/>
    <x v="1"/>
  </r>
  <r>
    <s v="A"/>
    <s v="S209945"/>
    <s v="2018/010"/>
    <s v="Nxxx FY18 Period10"/>
    <n v="66.5"/>
    <n v="66.5"/>
    <s v="USD"/>
    <n v="1"/>
    <d v="2018-07-31T00:00:00"/>
    <n v="23737"/>
    <n v="1989"/>
    <s v="JVU"/>
    <s v="JTM"/>
    <s v="Nxxx FY18 Period10"/>
    <s v="DOL"/>
    <s v="N1202"/>
    <s v="80000"/>
    <s v="#"/>
    <s v="USAO0351"/>
    <s v="#"/>
    <s v="95.31.01"/>
    <s v="S17"/>
    <s v="#"/>
    <s v="TSC"/>
    <x v="1"/>
  </r>
  <r>
    <s v="A"/>
    <s v="S209945"/>
    <s v="2018/010"/>
    <s v="Nxxx FY18 Period10"/>
    <n v="0.64"/>
    <n v="0.64"/>
    <s v="USD"/>
    <n v="1"/>
    <d v="2018-07-31T00:00:00"/>
    <n v="23737"/>
    <n v="2036"/>
    <s v="JVU"/>
    <s v="JTM"/>
    <s v="Nxxx FY18 Period10"/>
    <s v="NRB"/>
    <s v="N1202"/>
    <s v="80000"/>
    <s v="#"/>
    <s v="USAO0351"/>
    <s v="#"/>
    <s v="95.31.01"/>
    <s v="S17"/>
    <s v="#"/>
    <s v="TSC"/>
    <x v="1"/>
  </r>
  <r>
    <s v="A"/>
    <s v="S209945"/>
    <s v="2018/010"/>
    <s v="Nxxx FY18 Period10"/>
    <n v="3.36"/>
    <n v="3.36"/>
    <s v="USD"/>
    <n v="1"/>
    <d v="2018-07-31T00:00:00"/>
    <n v="23737"/>
    <n v="2096"/>
    <s v="JVU"/>
    <s v="JTM"/>
    <s v="Nxxx FY18 Period10"/>
    <s v="SLD"/>
    <s v="N1202"/>
    <s v="80000"/>
    <s v="#"/>
    <s v="USAO0351"/>
    <s v="#"/>
    <s v="95.31.01"/>
    <s v="S17"/>
    <s v="#"/>
    <s v="TSC"/>
    <x v="1"/>
  </r>
  <r>
    <s v="A"/>
    <s v="S209945"/>
    <s v="2018/010"/>
    <s v="Nxxx FY18 Period10"/>
    <n v="149.08000000000001"/>
    <n v="149.08000000000001"/>
    <s v="USD"/>
    <n v="1"/>
    <d v="2018-07-31T00:00:00"/>
    <n v="23737"/>
    <n v="2140"/>
    <s v="JVU"/>
    <s v="JTM"/>
    <s v="Nxxx FY18 Period10"/>
    <s v="DOL"/>
    <s v="N1401"/>
    <s v="80000"/>
    <s v="#"/>
    <s v="USAO0351"/>
    <s v="#"/>
    <s v="95.31.01"/>
    <s v="S17"/>
    <s v="#"/>
    <s v="PSC"/>
    <x v="1"/>
  </r>
  <r>
    <s v="A"/>
    <s v="S209945"/>
    <s v="2018/010"/>
    <s v="Nxxx FY18 Period10"/>
    <n v="1.43"/>
    <n v="1.43"/>
    <s v="USD"/>
    <n v="1"/>
    <d v="2018-07-31T00:00:00"/>
    <n v="23737"/>
    <n v="2187"/>
    <s v="JVU"/>
    <s v="JTM"/>
    <s v="Nxxx FY18 Period10"/>
    <s v="NRB"/>
    <s v="N1401"/>
    <s v="80000"/>
    <s v="#"/>
    <s v="USAO0351"/>
    <s v="#"/>
    <s v="95.31.01"/>
    <s v="S17"/>
    <s v="#"/>
    <s v="PSC"/>
    <x v="1"/>
  </r>
  <r>
    <s v="A"/>
    <s v="S209945"/>
    <s v="2018/010"/>
    <s v="Nxxx FY18 Period10"/>
    <n v="7.53"/>
    <n v="7.53"/>
    <s v="USD"/>
    <n v="1"/>
    <d v="2018-07-31T00:00:00"/>
    <n v="23737"/>
    <n v="2247"/>
    <s v="JVU"/>
    <s v="JTM"/>
    <s v="Nxxx FY18 Period10"/>
    <s v="SLD"/>
    <s v="N1401"/>
    <s v="80000"/>
    <s v="#"/>
    <s v="USAO0351"/>
    <s v="#"/>
    <s v="95.31.01"/>
    <s v="S17"/>
    <s v="#"/>
    <s v="PSC"/>
    <x v="1"/>
  </r>
  <r>
    <s v="A"/>
    <s v="S209945"/>
    <s v="2018/010"/>
    <s v="Nxxx FY18 Period10"/>
    <n v="161.27000000000001"/>
    <n v="161.27000000000001"/>
    <s v="USD"/>
    <n v="1"/>
    <d v="2018-07-31T00:00:00"/>
    <n v="23737"/>
    <n v="2291"/>
    <s v="JVU"/>
    <s v="JTM"/>
    <s v="Nxxx FY18 Period10"/>
    <s v="DOL"/>
    <s v="N201"/>
    <s v="80000"/>
    <s v="#"/>
    <s v="USAO0351"/>
    <s v="#"/>
    <s v="95.31.01"/>
    <s v="S17"/>
    <s v="#"/>
    <s v="PSC"/>
    <x v="1"/>
  </r>
  <r>
    <s v="A"/>
    <s v="S209945"/>
    <s v="2018/010"/>
    <s v="Nxxx FY18 Period10"/>
    <n v="1.54"/>
    <n v="1.54"/>
    <s v="USD"/>
    <n v="1"/>
    <d v="2018-07-31T00:00:00"/>
    <n v="23737"/>
    <n v="2338"/>
    <s v="JVU"/>
    <s v="JTM"/>
    <s v="Nxxx FY18 Period10"/>
    <s v="NRB"/>
    <s v="N201"/>
    <s v="80000"/>
    <s v="#"/>
    <s v="USAO0351"/>
    <s v="#"/>
    <s v="95.31.01"/>
    <s v="S17"/>
    <s v="#"/>
    <s v="PSC"/>
    <x v="1"/>
  </r>
  <r>
    <s v="A"/>
    <s v="S209945"/>
    <s v="2018/010"/>
    <s v="Nxxx FY18 Period10"/>
    <n v="8.14"/>
    <n v="8.14"/>
    <s v="USD"/>
    <n v="1"/>
    <d v="2018-07-31T00:00:00"/>
    <n v="23737"/>
    <n v="2398"/>
    <s v="JVU"/>
    <s v="JTM"/>
    <s v="Nxxx FY18 Period10"/>
    <s v="SLD"/>
    <s v="N201"/>
    <s v="80000"/>
    <s v="#"/>
    <s v="USAO0351"/>
    <s v="#"/>
    <s v="95.31.01"/>
    <s v="S17"/>
    <s v="#"/>
    <s v="PSC"/>
    <x v="1"/>
  </r>
  <r>
    <s v="A"/>
    <s v="S209945"/>
    <s v="2018/010"/>
    <s v="Nxxx FY18 Period10"/>
    <n v="51.18"/>
    <n v="51.18"/>
    <s v="USD"/>
    <n v="1"/>
    <d v="2018-07-31T00:00:00"/>
    <n v="23737"/>
    <n v="2440"/>
    <s v="JVU"/>
    <s v="JTM"/>
    <s v="Nxxx FY18 Period10"/>
    <s v="DOL"/>
    <s v="N0101"/>
    <s v="80100"/>
    <s v="#"/>
    <s v="USAO0351"/>
    <s v="#"/>
    <s v="95.31.01"/>
    <s v="S17"/>
    <s v="#"/>
    <s v="PSC"/>
    <x v="1"/>
  </r>
  <r>
    <s v="A"/>
    <s v="S209945"/>
    <s v="2018/010"/>
    <s v="Nxxx FY18 Period10"/>
    <n v="0.49"/>
    <n v="0.49"/>
    <s v="USD"/>
    <n v="1"/>
    <d v="2018-07-31T00:00:00"/>
    <n v="23737"/>
    <n v="2487"/>
    <s v="JVU"/>
    <s v="JTM"/>
    <s v="Nxxx FY18 Period10"/>
    <s v="NRB"/>
    <s v="N0101"/>
    <s v="80100"/>
    <s v="#"/>
    <s v="USAO0351"/>
    <s v="#"/>
    <s v="95.31.01"/>
    <s v="S17"/>
    <s v="#"/>
    <s v="PSC"/>
    <x v="1"/>
  </r>
  <r>
    <s v="A"/>
    <s v="S209945"/>
    <s v="2018/010"/>
    <s v="Nxxx FY18 Period10"/>
    <n v="2.58"/>
    <n v="2.58"/>
    <s v="USD"/>
    <n v="1"/>
    <d v="2018-07-31T00:00:00"/>
    <n v="23737"/>
    <n v="2547"/>
    <s v="JVU"/>
    <s v="JTM"/>
    <s v="Nxxx FY18 Period10"/>
    <s v="SLD"/>
    <s v="N0101"/>
    <s v="80100"/>
    <s v="#"/>
    <s v="USAO0351"/>
    <s v="#"/>
    <s v="95.31.01"/>
    <s v="S17"/>
    <s v="#"/>
    <s v="PSC"/>
    <x v="1"/>
  </r>
  <r>
    <s v="A"/>
    <s v="S209945"/>
    <s v="2018/010"/>
    <s v="Nxxx FY18 Period10"/>
    <n v="25.88"/>
    <n v="25.88"/>
    <s v="USD"/>
    <n v="1"/>
    <d v="2018-07-31T00:00:00"/>
    <n v="23737"/>
    <n v="2589"/>
    <s v="JVU"/>
    <s v="JTM"/>
    <s v="Nxxx FY18 Period10"/>
    <s v="DOL"/>
    <s v="N0401"/>
    <s v="80100"/>
    <s v="#"/>
    <s v="USAO0351"/>
    <s v="#"/>
    <s v="95.31.01"/>
    <s v="S17"/>
    <s v="#"/>
    <s v="PSC"/>
    <x v="1"/>
  </r>
  <r>
    <s v="A"/>
    <s v="S209945"/>
    <s v="2018/010"/>
    <s v="Nxxx FY18 Period10"/>
    <n v="0.25"/>
    <n v="0.25"/>
    <s v="USD"/>
    <n v="1"/>
    <d v="2018-07-31T00:00:00"/>
    <n v="23737"/>
    <n v="2634"/>
    <s v="JVU"/>
    <s v="JTM"/>
    <s v="Nxxx FY18 Period10"/>
    <s v="NRB"/>
    <s v="N0401"/>
    <s v="80100"/>
    <s v="#"/>
    <s v="USAO0351"/>
    <s v="#"/>
    <s v="95.31.01"/>
    <s v="S17"/>
    <s v="#"/>
    <s v="PSC"/>
    <x v="1"/>
  </r>
  <r>
    <s v="A"/>
    <s v="S209945"/>
    <s v="2018/010"/>
    <s v="Nxxx FY18 Period10"/>
    <n v="1.31"/>
    <n v="1.31"/>
    <s v="USD"/>
    <n v="1"/>
    <d v="2018-07-31T00:00:00"/>
    <n v="23737"/>
    <n v="2694"/>
    <s v="JVU"/>
    <s v="JTM"/>
    <s v="Nxxx FY18 Period10"/>
    <s v="SLD"/>
    <s v="N0401"/>
    <s v="80100"/>
    <s v="#"/>
    <s v="USAO0351"/>
    <s v="#"/>
    <s v="95.31.01"/>
    <s v="S17"/>
    <s v="#"/>
    <s v="PSC"/>
    <x v="1"/>
  </r>
  <r>
    <s v="A"/>
    <s v="S209945"/>
    <s v="2018/010"/>
    <s v="Nxxx FY18 Period10"/>
    <n v="9.39"/>
    <n v="9.39"/>
    <s v="USD"/>
    <n v="1"/>
    <d v="2018-07-31T00:00:00"/>
    <n v="23737"/>
    <n v="2734"/>
    <s v="JVU"/>
    <s v="JTM"/>
    <s v="Nxxx FY18 Period10"/>
    <s v="DOL"/>
    <s v="N0501"/>
    <s v="80100"/>
    <s v="#"/>
    <s v="USAO0351"/>
    <s v="#"/>
    <s v="95.31.01"/>
    <s v="S17"/>
    <s v="#"/>
    <s v="PSC"/>
    <x v="1"/>
  </r>
  <r>
    <s v="A"/>
    <s v="S209945"/>
    <s v="2018/010"/>
    <s v="Nxxx FY18 Period10"/>
    <n v="0.09"/>
    <n v="0.09"/>
    <s v="USD"/>
    <n v="1"/>
    <d v="2018-07-31T00:00:00"/>
    <n v="23737"/>
    <n v="2779"/>
    <s v="JVU"/>
    <s v="JTM"/>
    <s v="Nxxx FY18 Period10"/>
    <s v="NRB"/>
    <s v="N0501"/>
    <s v="80100"/>
    <s v="#"/>
    <s v="USAO0351"/>
    <s v="#"/>
    <s v="95.31.01"/>
    <s v="S17"/>
    <s v="#"/>
    <s v="PSC"/>
    <x v="1"/>
  </r>
  <r>
    <s v="A"/>
    <s v="S209945"/>
    <s v="2018/010"/>
    <s v="Nxxx FY18 Period10"/>
    <n v="0.47"/>
    <n v="0.47"/>
    <s v="USD"/>
    <n v="1"/>
    <d v="2018-07-31T00:00:00"/>
    <n v="23737"/>
    <n v="2839"/>
    <s v="JVU"/>
    <s v="JTM"/>
    <s v="Nxxx FY18 Period10"/>
    <s v="SLD"/>
    <s v="N0501"/>
    <s v="80100"/>
    <s v="#"/>
    <s v="USAO0351"/>
    <s v="#"/>
    <s v="95.31.01"/>
    <s v="S17"/>
    <s v="#"/>
    <s v="PSC"/>
    <x v="1"/>
  </r>
  <r>
    <s v="A"/>
    <s v="S209945"/>
    <s v="2018/010"/>
    <s v="Nxxx FY18 Period10"/>
    <n v="20.97"/>
    <n v="20.97"/>
    <s v="USD"/>
    <n v="1"/>
    <d v="2018-07-31T00:00:00"/>
    <n v="23737"/>
    <n v="2881"/>
    <s v="JVU"/>
    <s v="JTM"/>
    <s v="Nxxx FY18 Period10"/>
    <s v="DOL"/>
    <s v="N0601"/>
    <s v="80100"/>
    <s v="#"/>
    <s v="USAO0351"/>
    <s v="#"/>
    <s v="95.31.01"/>
    <s v="S17"/>
    <s v="#"/>
    <s v="PSC"/>
    <x v="1"/>
  </r>
  <r>
    <s v="A"/>
    <s v="S209945"/>
    <s v="2018/010"/>
    <s v="Nxxx FY18 Period10"/>
    <n v="0.2"/>
    <n v="0.2"/>
    <s v="USD"/>
    <n v="1"/>
    <d v="2018-07-31T00:00:00"/>
    <n v="23737"/>
    <n v="2926"/>
    <s v="JVU"/>
    <s v="JTM"/>
    <s v="Nxxx FY18 Period10"/>
    <s v="NRB"/>
    <s v="N0601"/>
    <s v="80100"/>
    <s v="#"/>
    <s v="USAO0351"/>
    <s v="#"/>
    <s v="95.31.01"/>
    <s v="S17"/>
    <s v="#"/>
    <s v="PSC"/>
    <x v="1"/>
  </r>
  <r>
    <s v="A"/>
    <s v="S209945"/>
    <s v="2018/010"/>
    <s v="Nxxx FY18 Period10"/>
    <n v="1.06"/>
    <n v="1.06"/>
    <s v="USD"/>
    <n v="1"/>
    <d v="2018-07-31T00:00:00"/>
    <n v="23737"/>
    <n v="2986"/>
    <s v="JVU"/>
    <s v="JTM"/>
    <s v="Nxxx FY18 Period10"/>
    <s v="SLD"/>
    <s v="N0601"/>
    <s v="80100"/>
    <s v="#"/>
    <s v="USAO0351"/>
    <s v="#"/>
    <s v="95.31.01"/>
    <s v="S17"/>
    <s v="#"/>
    <s v="PSC"/>
    <x v="1"/>
  </r>
  <r>
    <s v="A"/>
    <s v="S209945"/>
    <s v="2018/010"/>
    <s v="Nxxx FY18 Period10"/>
    <n v="57.92"/>
    <n v="57.92"/>
    <s v="USD"/>
    <n v="1"/>
    <d v="2018-07-31T00:00:00"/>
    <n v="23737"/>
    <n v="3028"/>
    <s v="JVU"/>
    <s v="JTM"/>
    <s v="Nxxx FY18 Period10"/>
    <s v="DOL"/>
    <s v="N0701"/>
    <s v="80100"/>
    <s v="#"/>
    <s v="USAO0351"/>
    <s v="#"/>
    <s v="95.31.01"/>
    <s v="S17"/>
    <s v="#"/>
    <s v="PSC"/>
    <x v="1"/>
  </r>
  <r>
    <s v="A"/>
    <s v="S209945"/>
    <s v="2018/010"/>
    <s v="Nxxx FY18 Period10"/>
    <n v="0.55000000000000004"/>
    <n v="0.55000000000000004"/>
    <s v="USD"/>
    <n v="1"/>
    <d v="2018-07-31T00:00:00"/>
    <n v="23737"/>
    <n v="3075"/>
    <s v="JVU"/>
    <s v="JTM"/>
    <s v="Nxxx FY18 Period10"/>
    <s v="NRB"/>
    <s v="N0701"/>
    <s v="80100"/>
    <s v="#"/>
    <s v="USAO0351"/>
    <s v="#"/>
    <s v="95.31.01"/>
    <s v="S17"/>
    <s v="#"/>
    <s v="PSC"/>
    <x v="1"/>
  </r>
  <r>
    <s v="A"/>
    <s v="S209945"/>
    <s v="2018/010"/>
    <s v="Nxxx FY18 Period10"/>
    <n v="2.92"/>
    <n v="2.92"/>
    <s v="USD"/>
    <n v="1"/>
    <d v="2018-07-31T00:00:00"/>
    <n v="23737"/>
    <n v="3135"/>
    <s v="JVU"/>
    <s v="JTM"/>
    <s v="Nxxx FY18 Period10"/>
    <s v="SLD"/>
    <s v="N0701"/>
    <s v="80100"/>
    <s v="#"/>
    <s v="USAO0351"/>
    <s v="#"/>
    <s v="95.31.01"/>
    <s v="S17"/>
    <s v="#"/>
    <s v="PSC"/>
    <x v="1"/>
  </r>
  <r>
    <s v="A"/>
    <s v="S209945"/>
    <s v="2018/010"/>
    <s v="Nxxx FY18 Period10"/>
    <n v="38.630000000000003"/>
    <n v="38.630000000000003"/>
    <s v="USD"/>
    <n v="1"/>
    <d v="2018-07-31T00:00:00"/>
    <n v="23737"/>
    <n v="3177"/>
    <s v="JVU"/>
    <s v="JTM"/>
    <s v="Nxxx FY18 Period10"/>
    <s v="DOL"/>
    <s v="N0702"/>
    <s v="80100"/>
    <s v="#"/>
    <s v="USAO0351"/>
    <s v="#"/>
    <s v="95.31.01"/>
    <s v="S17"/>
    <s v="#"/>
    <s v="PSC"/>
    <x v="1"/>
  </r>
  <r>
    <s v="A"/>
    <s v="S209945"/>
    <s v="2018/010"/>
    <s v="Nxxx FY18 Period10"/>
    <n v="0.37"/>
    <n v="0.37"/>
    <s v="USD"/>
    <n v="1"/>
    <d v="2018-07-31T00:00:00"/>
    <n v="23737"/>
    <n v="3224"/>
    <s v="JVU"/>
    <s v="JTM"/>
    <s v="Nxxx FY18 Period10"/>
    <s v="NRB"/>
    <s v="N0702"/>
    <s v="80100"/>
    <s v="#"/>
    <s v="USAO0351"/>
    <s v="#"/>
    <s v="95.31.01"/>
    <s v="S17"/>
    <s v="#"/>
    <s v="PSC"/>
    <x v="1"/>
  </r>
  <r>
    <s v="A"/>
    <s v="S209945"/>
    <s v="2018/010"/>
    <s v="Nxxx FY18 Period10"/>
    <n v="1.95"/>
    <n v="1.95"/>
    <s v="USD"/>
    <n v="1"/>
    <d v="2018-07-31T00:00:00"/>
    <n v="23737"/>
    <n v="3284"/>
    <s v="JVU"/>
    <s v="JTM"/>
    <s v="Nxxx FY18 Period10"/>
    <s v="SLD"/>
    <s v="N0702"/>
    <s v="80100"/>
    <s v="#"/>
    <s v="USAO0351"/>
    <s v="#"/>
    <s v="95.31.01"/>
    <s v="S17"/>
    <s v="#"/>
    <s v="PSC"/>
    <x v="1"/>
  </r>
  <r>
    <s v="A"/>
    <s v="S209945"/>
    <s v="2018/010"/>
    <s v="Nxxx FY18 Period10"/>
    <n v="7.07"/>
    <n v="7.07"/>
    <s v="USD"/>
    <n v="1"/>
    <d v="2018-07-31T00:00:00"/>
    <n v="23737"/>
    <n v="3324"/>
    <s v="JVU"/>
    <s v="JTM"/>
    <s v="Nxxx FY18 Period10"/>
    <s v="DOL"/>
    <s v="N0704"/>
    <s v="80100"/>
    <s v="#"/>
    <s v="USAO0351"/>
    <s v="#"/>
    <s v="95.31.01"/>
    <s v="S17"/>
    <s v="#"/>
    <s v="PSC"/>
    <x v="1"/>
  </r>
  <r>
    <s v="A"/>
    <s v="S209945"/>
    <s v="2018/010"/>
    <s v="Nxxx FY18 Period10"/>
    <n v="7.0000000000000007E-2"/>
    <n v="7.0000000000000007E-2"/>
    <s v="USD"/>
    <n v="1"/>
    <d v="2018-07-31T00:00:00"/>
    <n v="23737"/>
    <n v="3369"/>
    <s v="JVU"/>
    <s v="JTM"/>
    <s v="Nxxx FY18 Period10"/>
    <s v="NRB"/>
    <s v="N0704"/>
    <s v="80100"/>
    <s v="#"/>
    <s v="USAO0351"/>
    <s v="#"/>
    <s v="95.31.01"/>
    <s v="S17"/>
    <s v="#"/>
    <s v="PSC"/>
    <x v="1"/>
  </r>
  <r>
    <s v="A"/>
    <s v="S209945"/>
    <s v="2018/010"/>
    <s v="Nxxx FY18 Period10"/>
    <n v="0.36"/>
    <n v="0.36"/>
    <s v="USD"/>
    <n v="1"/>
    <d v="2018-07-31T00:00:00"/>
    <n v="23737"/>
    <n v="3429"/>
    <s v="JVU"/>
    <s v="JTM"/>
    <s v="Nxxx FY18 Period10"/>
    <s v="SLD"/>
    <s v="N0704"/>
    <s v="80100"/>
    <s v="#"/>
    <s v="USAO0351"/>
    <s v="#"/>
    <s v="95.31.01"/>
    <s v="S17"/>
    <s v="#"/>
    <s v="PSC"/>
    <x v="1"/>
  </r>
  <r>
    <s v="A"/>
    <s v="S209945"/>
    <s v="2018/010"/>
    <s v="Nxxx FY18 Period10"/>
    <n v="94.63"/>
    <n v="94.63"/>
    <s v="USD"/>
    <n v="1"/>
    <d v="2018-07-31T00:00:00"/>
    <n v="23737"/>
    <n v="3473"/>
    <s v="JVU"/>
    <s v="JTM"/>
    <s v="Nxxx FY18 Period10"/>
    <s v="DOL"/>
    <s v="N0801"/>
    <s v="80100"/>
    <s v="#"/>
    <s v="USAO0351"/>
    <s v="#"/>
    <s v="95.31.01"/>
    <s v="S17"/>
    <s v="#"/>
    <s v="PSC"/>
    <x v="1"/>
  </r>
  <r>
    <s v="A"/>
    <s v="S209945"/>
    <s v="2018/010"/>
    <s v="Nxxx FY18 Period10"/>
    <n v="0.9"/>
    <n v="0.9"/>
    <s v="USD"/>
    <n v="1"/>
    <d v="2018-07-31T00:00:00"/>
    <n v="23737"/>
    <n v="3520"/>
    <s v="JVU"/>
    <s v="JTM"/>
    <s v="Nxxx FY18 Period10"/>
    <s v="NRB"/>
    <s v="N0801"/>
    <s v="80100"/>
    <s v="#"/>
    <s v="USAO0351"/>
    <s v="#"/>
    <s v="95.31.01"/>
    <s v="S17"/>
    <s v="#"/>
    <s v="PSC"/>
    <x v="1"/>
  </r>
  <r>
    <s v="A"/>
    <s v="S209945"/>
    <s v="2018/010"/>
    <s v="Nxxx FY18 Period10"/>
    <n v="4.78"/>
    <n v="4.78"/>
    <s v="USD"/>
    <n v="1"/>
    <d v="2018-07-31T00:00:00"/>
    <n v="23737"/>
    <n v="3580"/>
    <s v="JVU"/>
    <s v="JTM"/>
    <s v="Nxxx FY18 Period10"/>
    <s v="SLD"/>
    <s v="N0801"/>
    <s v="80100"/>
    <s v="#"/>
    <s v="USAO0351"/>
    <s v="#"/>
    <s v="95.31.01"/>
    <s v="S17"/>
    <s v="#"/>
    <s v="PSC"/>
    <x v="1"/>
  </r>
  <r>
    <s v="A"/>
    <s v="S209945"/>
    <s v="2018/010"/>
    <s v="Nxxx FY18 Period10"/>
    <n v="33.83"/>
    <n v="33.83"/>
    <s v="USD"/>
    <n v="1"/>
    <d v="2018-07-31T00:00:00"/>
    <n v="23737"/>
    <n v="3622"/>
    <s v="JVU"/>
    <s v="JTM"/>
    <s v="Nxxx FY18 Period10"/>
    <s v="DOL"/>
    <s v="N0901"/>
    <s v="80100"/>
    <s v="#"/>
    <s v="USAO0351"/>
    <s v="#"/>
    <s v="95.31.01"/>
    <s v="S17"/>
    <s v="#"/>
    <s v="PSC"/>
    <x v="1"/>
  </r>
  <r>
    <s v="A"/>
    <s v="S209945"/>
    <s v="2018/010"/>
    <s v="Nxxx FY18 Period10"/>
    <n v="0.32"/>
    <n v="0.32"/>
    <s v="USD"/>
    <n v="1"/>
    <d v="2018-07-31T00:00:00"/>
    <n v="23737"/>
    <n v="3669"/>
    <s v="JVU"/>
    <s v="JTM"/>
    <s v="Nxxx FY18 Period10"/>
    <s v="NRB"/>
    <s v="N0901"/>
    <s v="80100"/>
    <s v="#"/>
    <s v="USAO0351"/>
    <s v="#"/>
    <s v="95.31.01"/>
    <s v="S17"/>
    <s v="#"/>
    <s v="PSC"/>
    <x v="1"/>
  </r>
  <r>
    <s v="A"/>
    <s v="S209945"/>
    <s v="2018/010"/>
    <s v="Nxxx FY18 Period10"/>
    <n v="1.71"/>
    <n v="1.71"/>
    <s v="USD"/>
    <n v="1"/>
    <d v="2018-07-31T00:00:00"/>
    <n v="23737"/>
    <n v="3729"/>
    <s v="JVU"/>
    <s v="JTM"/>
    <s v="Nxxx FY18 Period10"/>
    <s v="SLD"/>
    <s v="N0901"/>
    <s v="80100"/>
    <s v="#"/>
    <s v="USAO0351"/>
    <s v="#"/>
    <s v="95.31.01"/>
    <s v="S17"/>
    <s v="#"/>
    <s v="PSC"/>
    <x v="1"/>
  </r>
  <r>
    <s v="A"/>
    <s v="S209945"/>
    <s v="2018/010"/>
    <s v="Nxxx FY18 Period10"/>
    <n v="58.05"/>
    <n v="58.05"/>
    <s v="USD"/>
    <n v="1"/>
    <d v="2018-07-31T00:00:00"/>
    <n v="23737"/>
    <n v="3771"/>
    <s v="JVU"/>
    <s v="JTM"/>
    <s v="Nxxx FY18 Period10"/>
    <s v="DOL"/>
    <s v="N1001"/>
    <s v="80100"/>
    <s v="#"/>
    <s v="USAO0351"/>
    <s v="#"/>
    <s v="95.31.01"/>
    <s v="S17"/>
    <s v="#"/>
    <s v="SOM"/>
    <x v="1"/>
  </r>
  <r>
    <s v="A"/>
    <s v="S209945"/>
    <s v="2018/010"/>
    <s v="Nxxx FY18 Period10"/>
    <n v="0.56000000000000005"/>
    <n v="0.56000000000000005"/>
    <s v="USD"/>
    <n v="1"/>
    <d v="2018-07-31T00:00:00"/>
    <n v="23737"/>
    <n v="3818"/>
    <s v="JVU"/>
    <s v="JTM"/>
    <s v="Nxxx FY18 Period10"/>
    <s v="NRB"/>
    <s v="N1001"/>
    <s v="80100"/>
    <s v="#"/>
    <s v="USAO0351"/>
    <s v="#"/>
    <s v="95.31.01"/>
    <s v="S17"/>
    <s v="#"/>
    <s v="SOM"/>
    <x v="1"/>
  </r>
  <r>
    <s v="A"/>
    <s v="S209945"/>
    <s v="2018/010"/>
    <s v="Nxxx FY18 Period10"/>
    <n v="2.93"/>
    <n v="2.93"/>
    <s v="USD"/>
    <n v="1"/>
    <d v="2018-07-31T00:00:00"/>
    <n v="23737"/>
    <n v="3878"/>
    <s v="JVU"/>
    <s v="JTM"/>
    <s v="Nxxx FY18 Period10"/>
    <s v="SLD"/>
    <s v="N1001"/>
    <s v="80100"/>
    <s v="#"/>
    <s v="USAO0351"/>
    <s v="#"/>
    <s v="95.31.01"/>
    <s v="S17"/>
    <s v="#"/>
    <s v="SOM"/>
    <x v="1"/>
  </r>
  <r>
    <s v="A"/>
    <s v="S209945"/>
    <s v="2018/010"/>
    <s v="Nxxx FY18 Period10"/>
    <n v="68.78"/>
    <n v="68.78"/>
    <s v="USD"/>
    <n v="1"/>
    <d v="2018-07-31T00:00:00"/>
    <n v="23737"/>
    <n v="3920"/>
    <s v="JVU"/>
    <s v="JTM"/>
    <s v="Nxxx FY18 Period10"/>
    <s v="DOL"/>
    <s v="N1003"/>
    <s v="80100"/>
    <s v="#"/>
    <s v="USAO0351"/>
    <s v="#"/>
    <s v="95.31.01"/>
    <s v="S17"/>
    <s v="#"/>
    <s v="SOM"/>
    <x v="1"/>
  </r>
  <r>
    <s v="A"/>
    <s v="S209945"/>
    <s v="2018/010"/>
    <s v="Nxxx FY18 Period10"/>
    <n v="0.66"/>
    <n v="0.66"/>
    <s v="USD"/>
    <n v="1"/>
    <d v="2018-07-31T00:00:00"/>
    <n v="23737"/>
    <n v="3967"/>
    <s v="JVU"/>
    <s v="JTM"/>
    <s v="Nxxx FY18 Period10"/>
    <s v="NRB"/>
    <s v="N1003"/>
    <s v="80100"/>
    <s v="#"/>
    <s v="USAO0351"/>
    <s v="#"/>
    <s v="95.31.01"/>
    <s v="S17"/>
    <s v="#"/>
    <s v="SOM"/>
    <x v="1"/>
  </r>
  <r>
    <s v="A"/>
    <s v="S209945"/>
    <s v="2018/010"/>
    <s v="Nxxx FY18 Period10"/>
    <n v="3.47"/>
    <n v="3.47"/>
    <s v="USD"/>
    <n v="1"/>
    <d v="2018-07-31T00:00:00"/>
    <n v="23737"/>
    <n v="4027"/>
    <s v="JVU"/>
    <s v="JTM"/>
    <s v="Nxxx FY18 Period10"/>
    <s v="SLD"/>
    <s v="N1003"/>
    <s v="80100"/>
    <s v="#"/>
    <s v="USAO0351"/>
    <s v="#"/>
    <s v="95.31.01"/>
    <s v="S17"/>
    <s v="#"/>
    <s v="SOM"/>
    <x v="1"/>
  </r>
  <r>
    <s v="A"/>
    <s v="S209945"/>
    <s v="2018/010"/>
    <s v="Nxxx FY18 Period10"/>
    <n v="55.96"/>
    <n v="55.96"/>
    <s v="USD"/>
    <n v="1"/>
    <d v="2018-07-31T00:00:00"/>
    <n v="23737"/>
    <n v="4069"/>
    <s v="JVU"/>
    <s v="JTM"/>
    <s v="Nxxx FY18 Period10"/>
    <s v="DOL"/>
    <s v="N1004"/>
    <s v="80100"/>
    <s v="#"/>
    <s v="USAO0351"/>
    <s v="#"/>
    <s v="95.31.01"/>
    <s v="S17"/>
    <s v="#"/>
    <s v="SOM"/>
    <x v="1"/>
  </r>
  <r>
    <s v="A"/>
    <s v="S209945"/>
    <s v="2018/010"/>
    <s v="Nxxx FY18 Period10"/>
    <n v="0.54"/>
    <n v="0.54"/>
    <s v="USD"/>
    <n v="1"/>
    <d v="2018-07-31T00:00:00"/>
    <n v="23737"/>
    <n v="4116"/>
    <s v="JVU"/>
    <s v="JTM"/>
    <s v="Nxxx FY18 Period10"/>
    <s v="NRB"/>
    <s v="N1004"/>
    <s v="80100"/>
    <s v="#"/>
    <s v="USAO0351"/>
    <s v="#"/>
    <s v="95.31.01"/>
    <s v="S17"/>
    <s v="#"/>
    <s v="SOM"/>
    <x v="1"/>
  </r>
  <r>
    <s v="A"/>
    <s v="S209945"/>
    <s v="2018/010"/>
    <s v="Nxxx FY18 Period10"/>
    <n v="2.83"/>
    <n v="2.83"/>
    <s v="USD"/>
    <n v="1"/>
    <d v="2018-07-31T00:00:00"/>
    <n v="23737"/>
    <n v="4176"/>
    <s v="JVU"/>
    <s v="JTM"/>
    <s v="Nxxx FY18 Period10"/>
    <s v="SLD"/>
    <s v="N1004"/>
    <s v="80100"/>
    <s v="#"/>
    <s v="USAO0351"/>
    <s v="#"/>
    <s v="95.31.01"/>
    <s v="S17"/>
    <s v="#"/>
    <s v="SOM"/>
    <x v="1"/>
  </r>
  <r>
    <s v="A"/>
    <s v="S209945"/>
    <s v="2018/010"/>
    <s v="Nxxx FY18 Period10"/>
    <n v="245.61"/>
    <n v="245.61"/>
    <s v="USD"/>
    <n v="1"/>
    <d v="2018-07-31T00:00:00"/>
    <n v="23737"/>
    <n v="4220"/>
    <s v="JVU"/>
    <s v="JTM"/>
    <s v="Nxxx FY18 Period10"/>
    <s v="DOL"/>
    <s v="N1101"/>
    <s v="80100"/>
    <s v="#"/>
    <s v="USAO0351"/>
    <s v="#"/>
    <s v="95.31.01"/>
    <s v="S17"/>
    <s v="#"/>
    <s v="TSC"/>
    <x v="1"/>
  </r>
  <r>
    <s v="A"/>
    <s v="S209945"/>
    <s v="2018/010"/>
    <s v="Nxxx FY18 Period10"/>
    <n v="2.35"/>
    <n v="2.35"/>
    <s v="USD"/>
    <n v="1"/>
    <d v="2018-07-31T00:00:00"/>
    <n v="23737"/>
    <n v="4267"/>
    <s v="JVU"/>
    <s v="JTM"/>
    <s v="Nxxx FY18 Period10"/>
    <s v="NRB"/>
    <s v="N1101"/>
    <s v="80100"/>
    <s v="#"/>
    <s v="USAO0351"/>
    <s v="#"/>
    <s v="95.31.01"/>
    <s v="S17"/>
    <s v="#"/>
    <s v="TSC"/>
    <x v="1"/>
  </r>
  <r>
    <s v="A"/>
    <s v="S209945"/>
    <s v="2018/010"/>
    <s v="Nxxx FY18 Period10"/>
    <n v="12.4"/>
    <n v="12.4"/>
    <s v="USD"/>
    <n v="1"/>
    <d v="2018-07-31T00:00:00"/>
    <n v="23737"/>
    <n v="4327"/>
    <s v="JVU"/>
    <s v="JTM"/>
    <s v="Nxxx FY18 Period10"/>
    <s v="SLD"/>
    <s v="N1101"/>
    <s v="80100"/>
    <s v="#"/>
    <s v="USAO0351"/>
    <s v="#"/>
    <s v="95.31.01"/>
    <s v="S17"/>
    <s v="#"/>
    <s v="TSC"/>
    <x v="1"/>
  </r>
  <r>
    <s v="A"/>
    <s v="S209945"/>
    <s v="2018/010"/>
    <s v="Nxxx FY18 Period10"/>
    <n v="244.07"/>
    <n v="244.07"/>
    <s v="USD"/>
    <n v="1"/>
    <d v="2018-07-31T00:00:00"/>
    <n v="23737"/>
    <n v="4371"/>
    <s v="JVU"/>
    <s v="JTM"/>
    <s v="Nxxx FY18 Period10"/>
    <s v="DOL"/>
    <s v="N1202"/>
    <s v="80100"/>
    <s v="#"/>
    <s v="USAO0351"/>
    <s v="#"/>
    <s v="95.31.01"/>
    <s v="S17"/>
    <s v="#"/>
    <s v="TSC"/>
    <x v="1"/>
  </r>
  <r>
    <s v="A"/>
    <s v="S209945"/>
    <s v="2018/010"/>
    <s v="Nxxx FY18 Period10"/>
    <n v="2.33"/>
    <n v="2.33"/>
    <s v="USD"/>
    <n v="1"/>
    <d v="2018-07-31T00:00:00"/>
    <n v="23737"/>
    <n v="4418"/>
    <s v="JVU"/>
    <s v="JTM"/>
    <s v="Nxxx FY18 Period10"/>
    <s v="NRB"/>
    <s v="N1202"/>
    <s v="80100"/>
    <s v="#"/>
    <s v="USAO0351"/>
    <s v="#"/>
    <s v="95.31.01"/>
    <s v="S17"/>
    <s v="#"/>
    <s v="TSC"/>
    <x v="1"/>
  </r>
  <r>
    <s v="A"/>
    <s v="S209945"/>
    <s v="2018/010"/>
    <s v="Nxxx FY18 Period10"/>
    <n v="12.32"/>
    <n v="12.32"/>
    <s v="USD"/>
    <n v="1"/>
    <d v="2018-07-31T00:00:00"/>
    <n v="23737"/>
    <n v="4478"/>
    <s v="JVU"/>
    <s v="JTM"/>
    <s v="Nxxx FY18 Period10"/>
    <s v="SLD"/>
    <s v="N1202"/>
    <s v="80100"/>
    <s v="#"/>
    <s v="USAO0351"/>
    <s v="#"/>
    <s v="95.31.01"/>
    <s v="S17"/>
    <s v="#"/>
    <s v="TSC"/>
    <x v="1"/>
  </r>
  <r>
    <s v="A"/>
    <s v="S209945"/>
    <s v="2018/010"/>
    <s v="Nxxx FY18 Period10"/>
    <n v="51.21"/>
    <n v="51.21"/>
    <s v="USD"/>
    <n v="1"/>
    <d v="2018-07-31T00:00:00"/>
    <n v="23737"/>
    <n v="4520"/>
    <s v="JVU"/>
    <s v="JTM"/>
    <s v="Nxxx FY18 Period10"/>
    <s v="DOL"/>
    <s v="N1401"/>
    <s v="80100"/>
    <s v="#"/>
    <s v="USAO0351"/>
    <s v="#"/>
    <s v="95.31.01"/>
    <s v="S17"/>
    <s v="#"/>
    <s v="PSC"/>
    <x v="1"/>
  </r>
  <r>
    <s v="A"/>
    <s v="S209945"/>
    <s v="2018/010"/>
    <s v="Nxxx FY18 Period10"/>
    <n v="0.49"/>
    <n v="0.49"/>
    <s v="USD"/>
    <n v="1"/>
    <d v="2018-07-31T00:00:00"/>
    <n v="23737"/>
    <n v="4567"/>
    <s v="JVU"/>
    <s v="JTM"/>
    <s v="Nxxx FY18 Period10"/>
    <s v="NRB"/>
    <s v="N1401"/>
    <s v="80100"/>
    <s v="#"/>
    <s v="USAO0351"/>
    <s v="#"/>
    <s v="95.31.01"/>
    <s v="S17"/>
    <s v="#"/>
    <s v="PSC"/>
    <x v="1"/>
  </r>
  <r>
    <s v="A"/>
    <s v="S209945"/>
    <s v="2018/010"/>
    <s v="Nxxx FY18 Period10"/>
    <n v="2.59"/>
    <n v="2.59"/>
    <s v="USD"/>
    <n v="1"/>
    <d v="2018-07-31T00:00:00"/>
    <n v="23737"/>
    <n v="4627"/>
    <s v="JVU"/>
    <s v="JTM"/>
    <s v="Nxxx FY18 Period10"/>
    <s v="SLD"/>
    <s v="N1401"/>
    <s v="80100"/>
    <s v="#"/>
    <s v="USAO0351"/>
    <s v="#"/>
    <s v="95.31.01"/>
    <s v="S17"/>
    <s v="#"/>
    <s v="PSC"/>
    <x v="1"/>
  </r>
  <r>
    <s v="A"/>
    <s v="S209945"/>
    <s v="2018/010"/>
    <s v="Nxxx FY18 Period10"/>
    <n v="129.13999999999999"/>
    <n v="129.13999999999999"/>
    <s v="USD"/>
    <n v="1"/>
    <d v="2018-07-31T00:00:00"/>
    <n v="23737"/>
    <n v="4671"/>
    <s v="JVU"/>
    <s v="JTM"/>
    <s v="Nxxx FY18 Period10"/>
    <s v="DOL"/>
    <s v="N201"/>
    <s v="80100"/>
    <s v="#"/>
    <s v="USAO0351"/>
    <s v="#"/>
    <s v="95.31.01"/>
    <s v="S17"/>
    <s v="#"/>
    <s v="PSC"/>
    <x v="1"/>
  </r>
  <r>
    <s v="A"/>
    <s v="S209945"/>
    <s v="2018/010"/>
    <s v="Nxxx FY18 Period10"/>
    <n v="1.24"/>
    <n v="1.24"/>
    <s v="USD"/>
    <n v="1"/>
    <d v="2018-07-31T00:00:00"/>
    <n v="23737"/>
    <n v="4718"/>
    <s v="JVU"/>
    <s v="JTM"/>
    <s v="Nxxx FY18 Period10"/>
    <s v="NRB"/>
    <s v="N201"/>
    <s v="80100"/>
    <s v="#"/>
    <s v="USAO0351"/>
    <s v="#"/>
    <s v="95.31.01"/>
    <s v="S17"/>
    <s v="#"/>
    <s v="PSC"/>
    <x v="1"/>
  </r>
  <r>
    <s v="A"/>
    <s v="S209945"/>
    <s v="2018/010"/>
    <s v="Nxxx FY18 Period10"/>
    <n v="6.52"/>
    <n v="6.52"/>
    <s v="USD"/>
    <n v="1"/>
    <d v="2018-07-31T00:00:00"/>
    <n v="23737"/>
    <n v="4778"/>
    <s v="JVU"/>
    <s v="JTM"/>
    <s v="Nxxx FY18 Period10"/>
    <s v="SLD"/>
    <s v="N201"/>
    <s v="80100"/>
    <s v="#"/>
    <s v="USAO0351"/>
    <s v="#"/>
    <s v="95.31.01"/>
    <s v="S17"/>
    <s v="#"/>
    <s v="PSC"/>
    <x v="1"/>
  </r>
  <r>
    <s v="A"/>
    <s v="S209945"/>
    <s v="2018/010"/>
    <s v="Nxxx FY18 Period10"/>
    <n v="21.13"/>
    <n v="21.13"/>
    <s v="USD"/>
    <n v="1"/>
    <d v="2018-07-31T00:00:00"/>
    <n v="23737"/>
    <n v="4820"/>
    <s v="JVU"/>
    <s v="JTM"/>
    <s v="Nxxx FY18 Period10"/>
    <s v="DOL"/>
    <s v="N0801"/>
    <s v="80200"/>
    <s v="#"/>
    <s v="USAO0351"/>
    <s v="#"/>
    <s v="95.31.01"/>
    <s v="S17"/>
    <s v="#"/>
    <s v="PSC"/>
    <x v="1"/>
  </r>
  <r>
    <s v="A"/>
    <s v="S209945"/>
    <s v="2018/010"/>
    <s v="Nxxx FY18 Period10"/>
    <n v="0.2"/>
    <n v="0.2"/>
    <s v="USD"/>
    <n v="1"/>
    <d v="2018-07-31T00:00:00"/>
    <n v="23737"/>
    <n v="4865"/>
    <s v="JVU"/>
    <s v="JTM"/>
    <s v="Nxxx FY18 Period10"/>
    <s v="NRB"/>
    <s v="N0801"/>
    <s v="80200"/>
    <s v="#"/>
    <s v="USAO0351"/>
    <s v="#"/>
    <s v="95.31.01"/>
    <s v="S17"/>
    <s v="#"/>
    <s v="PSC"/>
    <x v="1"/>
  </r>
  <r>
    <s v="A"/>
    <s v="S209945"/>
    <s v="2018/010"/>
    <s v="Nxxx FY18 Period10"/>
    <n v="1.07"/>
    <n v="1.07"/>
    <s v="USD"/>
    <n v="1"/>
    <d v="2018-07-31T00:00:00"/>
    <n v="23737"/>
    <n v="4925"/>
    <s v="JVU"/>
    <s v="JTM"/>
    <s v="Nxxx FY18 Period10"/>
    <s v="SLD"/>
    <s v="N0801"/>
    <s v="80200"/>
    <s v="#"/>
    <s v="USAO0351"/>
    <s v="#"/>
    <s v="95.31.01"/>
    <s v="S17"/>
    <s v="#"/>
    <s v="PSC"/>
    <x v="1"/>
  </r>
  <r>
    <s v="A"/>
    <s v="S209945"/>
    <s v="2018/010"/>
    <s v="Nxxx FY18 Period10"/>
    <n v="14.37"/>
    <n v="14.37"/>
    <s v="USD"/>
    <n v="1"/>
    <d v="2018-07-31T00:00:00"/>
    <n v="23737"/>
    <n v="4966"/>
    <s v="JVU"/>
    <s v="JTM"/>
    <s v="Nxxx FY18 Period10"/>
    <s v="DOL"/>
    <s v="N0901"/>
    <s v="80200"/>
    <s v="#"/>
    <s v="USAO0351"/>
    <s v="#"/>
    <s v="95.31.01"/>
    <s v="S17"/>
    <s v="#"/>
    <s v="PSC"/>
    <x v="1"/>
  </r>
  <r>
    <s v="A"/>
    <s v="S209945"/>
    <s v="2018/010"/>
    <s v="Nxxx FY18 Period10"/>
    <n v="0.14000000000000001"/>
    <n v="0.14000000000000001"/>
    <s v="USD"/>
    <n v="1"/>
    <d v="2018-07-31T00:00:00"/>
    <n v="23737"/>
    <n v="5011"/>
    <s v="JVU"/>
    <s v="JTM"/>
    <s v="Nxxx FY18 Period10"/>
    <s v="NRB"/>
    <s v="N0901"/>
    <s v="80200"/>
    <s v="#"/>
    <s v="USAO0351"/>
    <s v="#"/>
    <s v="95.31.01"/>
    <s v="S17"/>
    <s v="#"/>
    <s v="PSC"/>
    <x v="1"/>
  </r>
  <r>
    <s v="A"/>
    <s v="S209945"/>
    <s v="2018/010"/>
    <s v="Nxxx FY18 Period10"/>
    <n v="0.73"/>
    <n v="0.73"/>
    <s v="USD"/>
    <n v="1"/>
    <d v="2018-07-31T00:00:00"/>
    <n v="23737"/>
    <n v="5071"/>
    <s v="JVU"/>
    <s v="JTM"/>
    <s v="Nxxx FY18 Period10"/>
    <s v="SLD"/>
    <s v="N0901"/>
    <s v="80200"/>
    <s v="#"/>
    <s v="USAO0351"/>
    <s v="#"/>
    <s v="95.31.01"/>
    <s v="S17"/>
    <s v="#"/>
    <s v="PSC"/>
    <x v="1"/>
  </r>
  <r>
    <s v="A"/>
    <s v="S209945"/>
    <s v="2018/010"/>
    <s v="Nxxx FY18 Period10"/>
    <n v="27.21"/>
    <n v="27.21"/>
    <s v="USD"/>
    <n v="1"/>
    <d v="2018-07-31T00:00:00"/>
    <n v="23737"/>
    <n v="5113"/>
    <s v="JVU"/>
    <s v="JTM"/>
    <s v="Nxxx FY18 Period10"/>
    <s v="DOL"/>
    <s v="N1101"/>
    <s v="80200"/>
    <s v="#"/>
    <s v="USAO0351"/>
    <s v="#"/>
    <s v="95.31.01"/>
    <s v="S17"/>
    <s v="#"/>
    <s v="TSC"/>
    <x v="1"/>
  </r>
  <r>
    <s v="A"/>
    <s v="S209945"/>
    <s v="2018/010"/>
    <s v="Nxxx FY18 Period10"/>
    <n v="0.26"/>
    <n v="0.26"/>
    <s v="USD"/>
    <n v="1"/>
    <d v="2018-07-31T00:00:00"/>
    <n v="23737"/>
    <n v="5158"/>
    <s v="JVU"/>
    <s v="JTM"/>
    <s v="Nxxx FY18 Period10"/>
    <s v="NRB"/>
    <s v="N1101"/>
    <s v="80200"/>
    <s v="#"/>
    <s v="USAO0351"/>
    <s v="#"/>
    <s v="95.31.01"/>
    <s v="S17"/>
    <s v="#"/>
    <s v="TSC"/>
    <x v="1"/>
  </r>
  <r>
    <s v="A"/>
    <s v="S209945"/>
    <s v="2018/010"/>
    <s v="Nxxx FY18 Period10"/>
    <n v="1.37"/>
    <n v="1.37"/>
    <s v="USD"/>
    <n v="1"/>
    <d v="2018-07-31T00:00:00"/>
    <n v="23737"/>
    <n v="5218"/>
    <s v="JVU"/>
    <s v="JTM"/>
    <s v="Nxxx FY18 Period10"/>
    <s v="SLD"/>
    <s v="N1101"/>
    <s v="80200"/>
    <s v="#"/>
    <s v="USAO0351"/>
    <s v="#"/>
    <s v="95.31.01"/>
    <s v="S17"/>
    <s v="#"/>
    <s v="TSC"/>
    <x v="1"/>
  </r>
  <r>
    <s v="A"/>
    <s v="S209945"/>
    <s v="2018/010"/>
    <s v="Nxxx FY18 Period10"/>
    <n v="2.06"/>
    <n v="2.06"/>
    <s v="USD"/>
    <n v="1"/>
    <d v="2018-07-31T00:00:00"/>
    <n v="23737"/>
    <n v="5256"/>
    <s v="JVU"/>
    <s v="JTM"/>
    <s v="Nxxx FY18 Period10"/>
    <s v="DOL"/>
    <s v="N1202"/>
    <s v="80200"/>
    <s v="#"/>
    <s v="USAO0351"/>
    <s v="#"/>
    <s v="95.31.01"/>
    <s v="S17"/>
    <s v="#"/>
    <s v="TSC"/>
    <x v="1"/>
  </r>
  <r>
    <s v="A"/>
    <s v="S209945"/>
    <s v="2018/010"/>
    <s v="Nxxx FY18 Period10"/>
    <n v="0.02"/>
    <n v="0.02"/>
    <s v="USD"/>
    <n v="1"/>
    <d v="2018-07-31T00:00:00"/>
    <n v="23737"/>
    <n v="5299"/>
    <s v="JVU"/>
    <s v="JTM"/>
    <s v="Nxxx FY18 Period10"/>
    <s v="NRB"/>
    <s v="N1202"/>
    <s v="80200"/>
    <s v="#"/>
    <s v="USAO0351"/>
    <s v="#"/>
    <s v="95.31.01"/>
    <s v="S17"/>
    <s v="#"/>
    <s v="TSC"/>
    <x v="1"/>
  </r>
  <r>
    <s v="A"/>
    <s v="S209945"/>
    <s v="2018/010"/>
    <s v="Nxxx FY18 Period10"/>
    <n v="0.1"/>
    <n v="0.1"/>
    <s v="USD"/>
    <n v="1"/>
    <d v="2018-07-31T00:00:00"/>
    <n v="23737"/>
    <n v="5356"/>
    <s v="JVU"/>
    <s v="JTM"/>
    <s v="Nxxx FY18 Period10"/>
    <s v="SLD"/>
    <s v="N1202"/>
    <s v="80200"/>
    <s v="#"/>
    <s v="USAO0351"/>
    <s v="#"/>
    <s v="95.31.01"/>
    <s v="S17"/>
    <s v="#"/>
    <s v="TSC"/>
    <x v="1"/>
  </r>
  <r>
    <s v="A"/>
    <s v="S209945"/>
    <s v="2018/010"/>
    <s v="Nxxx FY18 Period10"/>
    <n v="16.03"/>
    <n v="16.03"/>
    <s v="USD"/>
    <n v="1"/>
    <d v="2018-07-31T00:00:00"/>
    <n v="23737"/>
    <n v="5397"/>
    <s v="JVU"/>
    <s v="JTM"/>
    <s v="Nxxx FY18 Period10"/>
    <s v="DOL"/>
    <s v="N0501"/>
    <s v="81000"/>
    <s v="#"/>
    <s v="USAO0351"/>
    <s v="#"/>
    <s v="95.31.01"/>
    <s v="S17"/>
    <s v="#"/>
    <s v="PSC"/>
    <x v="1"/>
  </r>
  <r>
    <s v="A"/>
    <s v="S209945"/>
    <s v="2018/010"/>
    <s v="Nxxx FY18 Period10"/>
    <n v="0.15"/>
    <n v="0.15"/>
    <s v="USD"/>
    <n v="1"/>
    <d v="2018-07-31T00:00:00"/>
    <n v="23737"/>
    <n v="5442"/>
    <s v="JVU"/>
    <s v="JTM"/>
    <s v="Nxxx FY18 Period10"/>
    <s v="NRB"/>
    <s v="N0501"/>
    <s v="81000"/>
    <s v="#"/>
    <s v="USAO0351"/>
    <s v="#"/>
    <s v="95.31.01"/>
    <s v="S17"/>
    <s v="#"/>
    <s v="PSC"/>
    <x v="1"/>
  </r>
  <r>
    <s v="A"/>
    <s v="S209945"/>
    <s v="2018/010"/>
    <s v="Nxxx FY18 Period10"/>
    <n v="0.81"/>
    <n v="0.81"/>
    <s v="USD"/>
    <n v="1"/>
    <d v="2018-07-31T00:00:00"/>
    <n v="23737"/>
    <n v="5502"/>
    <s v="JVU"/>
    <s v="JTM"/>
    <s v="Nxxx FY18 Period10"/>
    <s v="SLD"/>
    <s v="N0501"/>
    <s v="81000"/>
    <s v="#"/>
    <s v="USAO0351"/>
    <s v="#"/>
    <s v="95.31.01"/>
    <s v="S17"/>
    <s v="#"/>
    <s v="PSC"/>
    <x v="1"/>
  </r>
  <r>
    <s v="A"/>
    <s v="S209945"/>
    <s v="2018/010"/>
    <s v="Nxxx FY18 Period10"/>
    <n v="1.58"/>
    <n v="1.58"/>
    <s v="USD"/>
    <n v="1"/>
    <d v="2018-07-31T00:00:00"/>
    <n v="23737"/>
    <n v="5540"/>
    <s v="JVU"/>
    <s v="JTM"/>
    <s v="Nxxx FY18 Period10"/>
    <s v="DOL"/>
    <s v="N0601"/>
    <s v="81000"/>
    <s v="#"/>
    <s v="USAO0351"/>
    <s v="#"/>
    <s v="95.31.01"/>
    <s v="S17"/>
    <s v="#"/>
    <s v="PSC"/>
    <x v="1"/>
  </r>
  <r>
    <s v="A"/>
    <s v="S209945"/>
    <s v="2018/010"/>
    <s v="Nxxx FY18 Period10"/>
    <n v="0.02"/>
    <n v="0.02"/>
    <s v="USD"/>
    <n v="1"/>
    <d v="2018-07-31T00:00:00"/>
    <n v="23737"/>
    <n v="5582"/>
    <s v="JVU"/>
    <s v="JTM"/>
    <s v="Nxxx FY18 Period10"/>
    <s v="NRB"/>
    <s v="N0601"/>
    <s v="81000"/>
    <s v="#"/>
    <s v="USAO0351"/>
    <s v="#"/>
    <s v="95.31.01"/>
    <s v="S17"/>
    <s v="#"/>
    <s v="PSC"/>
    <x v="1"/>
  </r>
  <r>
    <s v="A"/>
    <s v="S209945"/>
    <s v="2018/010"/>
    <s v="Nxxx FY18 Period10"/>
    <n v="0.08"/>
    <n v="0.08"/>
    <s v="USD"/>
    <n v="1"/>
    <d v="2018-07-31T00:00:00"/>
    <n v="23737"/>
    <n v="5639"/>
    <s v="JVU"/>
    <s v="JTM"/>
    <s v="Nxxx FY18 Period10"/>
    <s v="SLD"/>
    <s v="N0601"/>
    <s v="81000"/>
    <s v="#"/>
    <s v="USAO0351"/>
    <s v="#"/>
    <s v="95.31.01"/>
    <s v="S17"/>
    <s v="#"/>
    <s v="PSC"/>
    <x v="1"/>
  </r>
  <r>
    <s v="A"/>
    <s v="S209945"/>
    <s v="2018/010"/>
    <s v="Nxxx FY18 Period10"/>
    <n v="200.5"/>
    <n v="200.5"/>
    <s v="USD"/>
    <n v="1"/>
    <d v="2018-07-31T00:00:00"/>
    <n v="23737"/>
    <n v="5683"/>
    <s v="JVU"/>
    <s v="JTM"/>
    <s v="Nxxx FY18 Period10"/>
    <s v="DOL"/>
    <s v="N0901"/>
    <s v="81000"/>
    <s v="#"/>
    <s v="USAO0351"/>
    <s v="#"/>
    <s v="95.31.01"/>
    <s v="S17"/>
    <s v="#"/>
    <s v="PSC"/>
    <x v="1"/>
  </r>
  <r>
    <s v="A"/>
    <s v="S209945"/>
    <s v="2018/010"/>
    <s v="Nxxx FY18 Period10"/>
    <n v="1.92"/>
    <n v="1.92"/>
    <s v="USD"/>
    <n v="1"/>
    <d v="2018-07-31T00:00:00"/>
    <n v="23737"/>
    <n v="5730"/>
    <s v="JVU"/>
    <s v="JTM"/>
    <s v="Nxxx FY18 Period10"/>
    <s v="NRB"/>
    <s v="N0901"/>
    <s v="81000"/>
    <s v="#"/>
    <s v="USAO0351"/>
    <s v="#"/>
    <s v="95.31.01"/>
    <s v="S17"/>
    <s v="#"/>
    <s v="PSC"/>
    <x v="1"/>
  </r>
  <r>
    <s v="A"/>
    <s v="S209945"/>
    <s v="2018/010"/>
    <s v="Nxxx FY18 Period10"/>
    <n v="10.119999999999999"/>
    <n v="10.119999999999999"/>
    <s v="USD"/>
    <n v="1"/>
    <d v="2018-07-31T00:00:00"/>
    <n v="23737"/>
    <n v="5790"/>
    <s v="JVU"/>
    <s v="JTM"/>
    <s v="Nxxx FY18 Period10"/>
    <s v="SLD"/>
    <s v="N0901"/>
    <s v="81000"/>
    <s v="#"/>
    <s v="USAO0351"/>
    <s v="#"/>
    <s v="95.31.01"/>
    <s v="S17"/>
    <s v="#"/>
    <s v="PSC"/>
    <x v="1"/>
  </r>
  <r>
    <s v="A"/>
    <s v="S209945"/>
    <s v="2018/010"/>
    <s v="Nxxx FY18 Period10"/>
    <n v="0.25"/>
    <n v="0.25"/>
    <s v="USD"/>
    <n v="1"/>
    <d v="2018-07-31T00:00:00"/>
    <n v="23737"/>
    <n v="5824"/>
    <s v="JVU"/>
    <s v="JTM"/>
    <s v="Nxxx FY18 Period10"/>
    <s v="DOL"/>
    <s v="N201"/>
    <s v="81000"/>
    <s v="#"/>
    <s v="USAO0351"/>
    <s v="#"/>
    <s v="95.31.01"/>
    <s v="S17"/>
    <s v="#"/>
    <s v="PSC"/>
    <x v="1"/>
  </r>
  <r>
    <s v="A"/>
    <s v="S209945"/>
    <s v="2018/010"/>
    <s v="Nxxx FY18 Period10"/>
    <n v="0.01"/>
    <n v="0.01"/>
    <s v="USD"/>
    <n v="1"/>
    <d v="2018-07-31T00:00:00"/>
    <n v="23737"/>
    <n v="5907"/>
    <s v="JVU"/>
    <s v="JTM"/>
    <s v="Nxxx FY18 Period10"/>
    <s v="SLD"/>
    <s v="N201"/>
    <s v="81000"/>
    <s v="#"/>
    <s v="USAO0351"/>
    <s v="#"/>
    <s v="95.31.01"/>
    <s v="S17"/>
    <s v="#"/>
    <s v="PSC"/>
    <x v="1"/>
  </r>
  <r>
    <s v="A"/>
    <s v="S209945"/>
    <s v="2018/010"/>
    <s v="Nxxx FY18 Period10"/>
    <n v="40.75"/>
    <n v="40.75"/>
    <s v="USD"/>
    <n v="1"/>
    <d v="2018-07-31T00:00:00"/>
    <n v="23737"/>
    <n v="5949"/>
    <s v="JVU"/>
    <s v="JTM"/>
    <s v="Nxxx FY18 Period10"/>
    <s v="DOL"/>
    <s v="N0704"/>
    <s v="81100"/>
    <s v="#"/>
    <s v="USAO0351"/>
    <s v="#"/>
    <s v="95.31.01"/>
    <s v="S17"/>
    <s v="#"/>
    <s v="PSC"/>
    <x v="1"/>
  </r>
  <r>
    <s v="A"/>
    <s v="S209945"/>
    <s v="2018/010"/>
    <s v="Nxxx FY18 Period10"/>
    <n v="0.39"/>
    <n v="0.39"/>
    <s v="USD"/>
    <n v="1"/>
    <d v="2018-07-31T00:00:00"/>
    <n v="23737"/>
    <n v="5996"/>
    <s v="JVU"/>
    <s v="JTM"/>
    <s v="Nxxx FY18 Period10"/>
    <s v="NRB"/>
    <s v="N0704"/>
    <s v="81100"/>
    <s v="#"/>
    <s v="USAO0351"/>
    <s v="#"/>
    <s v="95.31.01"/>
    <s v="S17"/>
    <s v="#"/>
    <s v="PSC"/>
    <x v="1"/>
  </r>
  <r>
    <s v="A"/>
    <s v="S209945"/>
    <s v="2018/010"/>
    <s v="Nxxx FY18 Period10"/>
    <n v="2.06"/>
    <n v="2.06"/>
    <s v="USD"/>
    <n v="1"/>
    <d v="2018-07-31T00:00:00"/>
    <n v="23737"/>
    <n v="6056"/>
    <s v="JVU"/>
    <s v="JTM"/>
    <s v="Nxxx FY18 Period10"/>
    <s v="SLD"/>
    <s v="N0704"/>
    <s v="81100"/>
    <s v="#"/>
    <s v="USAO0351"/>
    <s v="#"/>
    <s v="95.31.01"/>
    <s v="S17"/>
    <s v="#"/>
    <s v="PSC"/>
    <x v="1"/>
  </r>
  <r>
    <s v="A"/>
    <s v="S209945"/>
    <s v="2018/010"/>
    <s v="Nxxx FY18 Period10"/>
    <n v="40.75"/>
    <n v="40.75"/>
    <s v="USD"/>
    <n v="1"/>
    <d v="2018-07-31T00:00:00"/>
    <n v="23737"/>
    <n v="6098"/>
    <s v="JVU"/>
    <s v="JTM"/>
    <s v="Nxxx FY18 Period10"/>
    <s v="DOL"/>
    <s v="N0901"/>
    <s v="81100"/>
    <s v="#"/>
    <s v="USAO0351"/>
    <s v="#"/>
    <s v="95.31.01"/>
    <s v="S17"/>
    <s v="#"/>
    <s v="PSC"/>
    <x v="1"/>
  </r>
  <r>
    <s v="A"/>
    <s v="S209945"/>
    <s v="2018/010"/>
    <s v="Nxxx FY18 Period10"/>
    <n v="0.39"/>
    <n v="0.39"/>
    <s v="USD"/>
    <n v="1"/>
    <d v="2018-07-31T00:00:00"/>
    <n v="23737"/>
    <n v="6145"/>
    <s v="JVU"/>
    <s v="JTM"/>
    <s v="Nxxx FY18 Period10"/>
    <s v="NRB"/>
    <s v="N0901"/>
    <s v="81100"/>
    <s v="#"/>
    <s v="USAO0351"/>
    <s v="#"/>
    <s v="95.31.01"/>
    <s v="S17"/>
    <s v="#"/>
    <s v="PSC"/>
    <x v="1"/>
  </r>
  <r>
    <s v="A"/>
    <s v="S209945"/>
    <s v="2018/010"/>
    <s v="Nxxx FY18 Period10"/>
    <n v="2.06"/>
    <n v="2.06"/>
    <s v="USD"/>
    <n v="1"/>
    <d v="2018-07-31T00:00:00"/>
    <n v="23737"/>
    <n v="6205"/>
    <s v="JVU"/>
    <s v="JTM"/>
    <s v="Nxxx FY18 Period10"/>
    <s v="SLD"/>
    <s v="N0901"/>
    <s v="81100"/>
    <s v="#"/>
    <s v="USAO0351"/>
    <s v="#"/>
    <s v="95.31.01"/>
    <s v="S17"/>
    <s v="#"/>
    <s v="PSC"/>
    <x v="1"/>
  </r>
  <r>
    <s v="A"/>
    <s v="S209945"/>
    <s v="2018/010"/>
    <s v="Nxxx FY18 Period10"/>
    <n v="41.6"/>
    <n v="41.6"/>
    <s v="USD"/>
    <n v="1"/>
    <d v="2018-07-31T00:00:00"/>
    <n v="23737"/>
    <n v="6247"/>
    <s v="JVU"/>
    <s v="JTM"/>
    <s v="Nxxx FY18 Period10"/>
    <s v="DOL"/>
    <s v="N0101"/>
    <s v="82000"/>
    <s v="#"/>
    <s v="USAO0351"/>
    <s v="#"/>
    <s v="95.31.01"/>
    <s v="S17"/>
    <s v="#"/>
    <s v="PSC"/>
    <x v="1"/>
  </r>
  <r>
    <s v="A"/>
    <s v="S209945"/>
    <s v="2018/010"/>
    <s v="Nxxx FY18 Period10"/>
    <n v="0.4"/>
    <n v="0.4"/>
    <s v="USD"/>
    <n v="1"/>
    <d v="2018-07-31T00:00:00"/>
    <n v="23737"/>
    <n v="6294"/>
    <s v="JVU"/>
    <s v="JTM"/>
    <s v="Nxxx FY18 Period10"/>
    <s v="NRB"/>
    <s v="N0101"/>
    <s v="82000"/>
    <s v="#"/>
    <s v="USAO0351"/>
    <s v="#"/>
    <s v="95.31.01"/>
    <s v="S17"/>
    <s v="#"/>
    <s v="PSC"/>
    <x v="1"/>
  </r>
  <r>
    <s v="A"/>
    <s v="S209945"/>
    <s v="2018/010"/>
    <s v="Nxxx FY18 Period10"/>
    <n v="2.1"/>
    <n v="2.1"/>
    <s v="USD"/>
    <n v="1"/>
    <d v="2018-07-31T00:00:00"/>
    <n v="23737"/>
    <n v="6354"/>
    <s v="JVU"/>
    <s v="JTM"/>
    <s v="Nxxx FY18 Period10"/>
    <s v="SLD"/>
    <s v="N0101"/>
    <s v="82000"/>
    <s v="#"/>
    <s v="USAO0351"/>
    <s v="#"/>
    <s v="95.31.01"/>
    <s v="S17"/>
    <s v="#"/>
    <s v="PSC"/>
    <x v="1"/>
  </r>
  <r>
    <s v="A"/>
    <s v="S209945"/>
    <s v="2018/010"/>
    <s v="Nxxx FY18 Period10"/>
    <n v="68.680000000000007"/>
    <n v="68.680000000000007"/>
    <s v="USD"/>
    <n v="1"/>
    <d v="2018-07-31T00:00:00"/>
    <n v="23737"/>
    <n v="6396"/>
    <s v="JVU"/>
    <s v="JTM"/>
    <s v="Nxxx FY18 Period10"/>
    <s v="DOL"/>
    <s v="N0401"/>
    <s v="82000"/>
    <s v="#"/>
    <s v="USAO0351"/>
    <s v="#"/>
    <s v="95.31.01"/>
    <s v="S17"/>
    <s v="#"/>
    <s v="PSC"/>
    <x v="1"/>
  </r>
  <r>
    <s v="A"/>
    <s v="S209945"/>
    <s v="2018/010"/>
    <s v="Nxxx FY18 Period10"/>
    <n v="0.66"/>
    <n v="0.66"/>
    <s v="USD"/>
    <n v="1"/>
    <d v="2018-07-31T00:00:00"/>
    <n v="23737"/>
    <n v="6443"/>
    <s v="JVU"/>
    <s v="JTM"/>
    <s v="Nxxx FY18 Period10"/>
    <s v="NRB"/>
    <s v="N0401"/>
    <s v="82000"/>
    <s v="#"/>
    <s v="USAO0351"/>
    <s v="#"/>
    <s v="95.31.01"/>
    <s v="S17"/>
    <s v="#"/>
    <s v="PSC"/>
    <x v="1"/>
  </r>
  <r>
    <s v="A"/>
    <s v="S209945"/>
    <s v="2018/010"/>
    <s v="Nxxx FY18 Period10"/>
    <n v="3.47"/>
    <n v="3.47"/>
    <s v="USD"/>
    <n v="1"/>
    <d v="2018-07-31T00:00:00"/>
    <n v="23737"/>
    <n v="6503"/>
    <s v="JVU"/>
    <s v="JTM"/>
    <s v="Nxxx FY18 Period10"/>
    <s v="SLD"/>
    <s v="N0401"/>
    <s v="82000"/>
    <s v="#"/>
    <s v="USAO0351"/>
    <s v="#"/>
    <s v="95.31.01"/>
    <s v="S17"/>
    <s v="#"/>
    <s v="PSC"/>
    <x v="1"/>
  </r>
  <r>
    <s v="A"/>
    <s v="S209945"/>
    <s v="2018/010"/>
    <s v="Nxxx FY18 Period10"/>
    <n v="11.26"/>
    <n v="11.26"/>
    <s v="USD"/>
    <n v="1"/>
    <d v="2018-07-31T00:00:00"/>
    <n v="23737"/>
    <n v="6544"/>
    <s v="JVU"/>
    <s v="JTM"/>
    <s v="Nxxx FY18 Period10"/>
    <s v="DOL"/>
    <s v="N0501"/>
    <s v="82000"/>
    <s v="#"/>
    <s v="USAO0351"/>
    <s v="#"/>
    <s v="95.31.01"/>
    <s v="S17"/>
    <s v="#"/>
    <s v="PSC"/>
    <x v="1"/>
  </r>
  <r>
    <s v="A"/>
    <s v="S209945"/>
    <s v="2018/010"/>
    <s v="Nxxx FY18 Period10"/>
    <n v="0.11"/>
    <n v="0.11"/>
    <s v="USD"/>
    <n v="1"/>
    <d v="2018-07-31T00:00:00"/>
    <n v="23737"/>
    <n v="6589"/>
    <s v="JVU"/>
    <s v="JTM"/>
    <s v="Nxxx FY18 Period10"/>
    <s v="NRB"/>
    <s v="N0501"/>
    <s v="82000"/>
    <s v="#"/>
    <s v="USAO0351"/>
    <s v="#"/>
    <s v="95.31.01"/>
    <s v="S17"/>
    <s v="#"/>
    <s v="PSC"/>
    <x v="1"/>
  </r>
  <r>
    <s v="A"/>
    <s v="S209945"/>
    <s v="2018/010"/>
    <s v="Nxxx FY18 Period10"/>
    <n v="0.56999999999999995"/>
    <n v="0.56999999999999995"/>
    <s v="USD"/>
    <n v="1"/>
    <d v="2018-07-31T00:00:00"/>
    <n v="23737"/>
    <n v="6649"/>
    <s v="JVU"/>
    <s v="JTM"/>
    <s v="Nxxx FY18 Period10"/>
    <s v="SLD"/>
    <s v="N0501"/>
    <s v="82000"/>
    <s v="#"/>
    <s v="USAO0351"/>
    <s v="#"/>
    <s v="95.31.01"/>
    <s v="S17"/>
    <s v="#"/>
    <s v="PSC"/>
    <x v="1"/>
  </r>
  <r>
    <s v="A"/>
    <s v="S209945"/>
    <s v="2018/010"/>
    <s v="Nxxx FY18 Period10"/>
    <n v="2.25"/>
    <n v="2.25"/>
    <s v="USD"/>
    <n v="1"/>
    <d v="2018-07-31T00:00:00"/>
    <n v="23737"/>
    <n v="6687"/>
    <s v="JVU"/>
    <s v="JTM"/>
    <s v="Nxxx FY18 Period10"/>
    <s v="DOL"/>
    <s v="N0701"/>
    <s v="82000"/>
    <s v="#"/>
    <s v="USAO0351"/>
    <s v="#"/>
    <s v="95.31.01"/>
    <s v="S17"/>
    <s v="#"/>
    <s v="PSC"/>
    <x v="1"/>
  </r>
  <r>
    <s v="A"/>
    <s v="S209945"/>
    <s v="2018/010"/>
    <s v="Nxxx FY18 Period10"/>
    <n v="0.02"/>
    <n v="0.02"/>
    <s v="USD"/>
    <n v="1"/>
    <d v="2018-07-31T00:00:00"/>
    <n v="23737"/>
    <n v="6730"/>
    <s v="JVU"/>
    <s v="JTM"/>
    <s v="Nxxx FY18 Period10"/>
    <s v="NRB"/>
    <s v="N0701"/>
    <s v="82000"/>
    <s v="#"/>
    <s v="USAO0351"/>
    <s v="#"/>
    <s v="95.31.01"/>
    <s v="S17"/>
    <s v="#"/>
    <s v="PSC"/>
    <x v="1"/>
  </r>
  <r>
    <s v="A"/>
    <s v="S209945"/>
    <s v="2018/010"/>
    <s v="Nxxx FY18 Period10"/>
    <n v="0.11"/>
    <n v="0.11"/>
    <s v="USD"/>
    <n v="1"/>
    <d v="2018-07-31T00:00:00"/>
    <n v="23737"/>
    <n v="6787"/>
    <s v="JVU"/>
    <s v="JTM"/>
    <s v="Nxxx FY18 Period10"/>
    <s v="SLD"/>
    <s v="N0701"/>
    <s v="82000"/>
    <s v="#"/>
    <s v="USAO0351"/>
    <s v="#"/>
    <s v="95.31.01"/>
    <s v="S17"/>
    <s v="#"/>
    <s v="PSC"/>
    <x v="1"/>
  </r>
  <r>
    <s v="A"/>
    <s v="S209945"/>
    <s v="2018/010"/>
    <s v="Nxxx FY18 Period10"/>
    <n v="53.26"/>
    <n v="53.26"/>
    <s v="USD"/>
    <n v="1"/>
    <d v="2018-07-31T00:00:00"/>
    <n v="23737"/>
    <n v="6829"/>
    <s v="JVU"/>
    <s v="JTM"/>
    <s v="Nxxx FY18 Period10"/>
    <s v="DOL"/>
    <s v="N0702"/>
    <s v="82000"/>
    <s v="#"/>
    <s v="USAO0351"/>
    <s v="#"/>
    <s v="95.31.01"/>
    <s v="S17"/>
    <s v="#"/>
    <s v="PSC"/>
    <x v="1"/>
  </r>
  <r>
    <s v="A"/>
    <s v="S209945"/>
    <s v="2018/010"/>
    <s v="Nxxx FY18 Period10"/>
    <n v="0.51"/>
    <n v="0.51"/>
    <s v="USD"/>
    <n v="1"/>
    <d v="2018-07-31T00:00:00"/>
    <n v="23737"/>
    <n v="6876"/>
    <s v="JVU"/>
    <s v="JTM"/>
    <s v="Nxxx FY18 Period10"/>
    <s v="NRB"/>
    <s v="N0702"/>
    <s v="82000"/>
    <s v="#"/>
    <s v="USAO0351"/>
    <s v="#"/>
    <s v="95.31.01"/>
    <s v="S17"/>
    <s v="#"/>
    <s v="PSC"/>
    <x v="1"/>
  </r>
  <r>
    <s v="A"/>
    <s v="S209945"/>
    <s v="2018/010"/>
    <s v="Nxxx FY18 Period10"/>
    <n v="2.69"/>
    <n v="2.69"/>
    <s v="USD"/>
    <n v="1"/>
    <d v="2018-07-31T00:00:00"/>
    <n v="23737"/>
    <n v="6936"/>
    <s v="JVU"/>
    <s v="JTM"/>
    <s v="Nxxx FY18 Period10"/>
    <s v="SLD"/>
    <s v="N0702"/>
    <s v="82000"/>
    <s v="#"/>
    <s v="USAO0351"/>
    <s v="#"/>
    <s v="95.31.01"/>
    <s v="S17"/>
    <s v="#"/>
    <s v="PSC"/>
    <x v="1"/>
  </r>
  <r>
    <s v="A"/>
    <s v="S209945"/>
    <s v="2018/010"/>
    <s v="Nxxx FY18 Period10"/>
    <n v="5.37"/>
    <n v="5.37"/>
    <s v="USD"/>
    <n v="1"/>
    <d v="2018-07-31T00:00:00"/>
    <n v="23737"/>
    <n v="6975"/>
    <s v="JVU"/>
    <s v="JTM"/>
    <s v="Nxxx FY18 Period10"/>
    <s v="DOL"/>
    <s v="N0704"/>
    <s v="82000"/>
    <s v="#"/>
    <s v="USAO0351"/>
    <s v="#"/>
    <s v="95.31.01"/>
    <s v="S17"/>
    <s v="#"/>
    <s v="PSC"/>
    <x v="1"/>
  </r>
  <r>
    <s v="A"/>
    <s v="S209945"/>
    <s v="2018/010"/>
    <s v="Nxxx FY18 Period10"/>
    <n v="0.05"/>
    <n v="0.05"/>
    <s v="USD"/>
    <n v="1"/>
    <d v="2018-07-31T00:00:00"/>
    <n v="23737"/>
    <n v="7020"/>
    <s v="JVU"/>
    <s v="JTM"/>
    <s v="Nxxx FY18 Period10"/>
    <s v="NRB"/>
    <s v="N0704"/>
    <s v="82000"/>
    <s v="#"/>
    <s v="USAO0351"/>
    <s v="#"/>
    <s v="95.31.01"/>
    <s v="S17"/>
    <s v="#"/>
    <s v="PSC"/>
    <x v="1"/>
  </r>
  <r>
    <s v="A"/>
    <s v="S209945"/>
    <s v="2018/010"/>
    <s v="Nxxx FY18 Period10"/>
    <n v="0.27"/>
    <n v="0.27"/>
    <s v="USD"/>
    <n v="1"/>
    <d v="2018-07-31T00:00:00"/>
    <n v="23737"/>
    <n v="7080"/>
    <s v="JVU"/>
    <s v="JTM"/>
    <s v="Nxxx FY18 Period10"/>
    <s v="SLD"/>
    <s v="N0704"/>
    <s v="82000"/>
    <s v="#"/>
    <s v="USAO0351"/>
    <s v="#"/>
    <s v="95.31.01"/>
    <s v="S17"/>
    <s v="#"/>
    <s v="PSC"/>
    <x v="1"/>
  </r>
  <r>
    <s v="A"/>
    <s v="S209945"/>
    <s v="2018/010"/>
    <s v="Nxxx FY18 Period10"/>
    <n v="35.68"/>
    <n v="35.68"/>
    <s v="USD"/>
    <n v="1"/>
    <d v="2018-07-31T00:00:00"/>
    <n v="23737"/>
    <n v="7122"/>
    <s v="JVU"/>
    <s v="JTM"/>
    <s v="Nxxx FY18 Period10"/>
    <s v="DOL"/>
    <s v="N0801"/>
    <s v="82000"/>
    <s v="#"/>
    <s v="USAO0351"/>
    <s v="#"/>
    <s v="95.31.01"/>
    <s v="S17"/>
    <s v="#"/>
    <s v="PSC"/>
    <x v="1"/>
  </r>
  <r>
    <s v="A"/>
    <s v="S209945"/>
    <s v="2018/010"/>
    <s v="Nxxx FY18 Period10"/>
    <n v="0.34"/>
    <n v="0.34"/>
    <s v="USD"/>
    <n v="1"/>
    <d v="2018-07-31T00:00:00"/>
    <n v="23737"/>
    <n v="7169"/>
    <s v="JVU"/>
    <s v="JTM"/>
    <s v="Nxxx FY18 Period10"/>
    <s v="NRB"/>
    <s v="N0801"/>
    <s v="82000"/>
    <s v="#"/>
    <s v="USAO0351"/>
    <s v="#"/>
    <s v="95.31.01"/>
    <s v="S17"/>
    <s v="#"/>
    <s v="PSC"/>
    <x v="1"/>
  </r>
  <r>
    <s v="A"/>
    <s v="S209945"/>
    <s v="2018/010"/>
    <s v="Nxxx FY18 Period10"/>
    <n v="1.8"/>
    <n v="1.8"/>
    <s v="USD"/>
    <n v="1"/>
    <d v="2018-07-31T00:00:00"/>
    <n v="23737"/>
    <n v="7229"/>
    <s v="JVU"/>
    <s v="JTM"/>
    <s v="Nxxx FY18 Period10"/>
    <s v="SLD"/>
    <s v="N0801"/>
    <s v="82000"/>
    <s v="#"/>
    <s v="USAO0351"/>
    <s v="#"/>
    <s v="95.31.01"/>
    <s v="S17"/>
    <s v="#"/>
    <s v="PSC"/>
    <x v="1"/>
  </r>
  <r>
    <s v="A"/>
    <s v="S209945"/>
    <s v="2018/010"/>
    <s v="Nxxx FY18 Period10"/>
    <n v="43.91"/>
    <n v="43.91"/>
    <s v="USD"/>
    <n v="1"/>
    <d v="2018-07-31T00:00:00"/>
    <n v="23737"/>
    <n v="7271"/>
    <s v="JVU"/>
    <s v="JTM"/>
    <s v="Nxxx FY18 Period10"/>
    <s v="DOL"/>
    <s v="N0901"/>
    <s v="82000"/>
    <s v="#"/>
    <s v="USAO0351"/>
    <s v="#"/>
    <s v="95.31.01"/>
    <s v="S17"/>
    <s v="#"/>
    <s v="PSC"/>
    <x v="1"/>
  </r>
  <r>
    <s v="A"/>
    <s v="S209945"/>
    <s v="2018/010"/>
    <s v="Nxxx FY18 Period10"/>
    <n v="0.42"/>
    <n v="0.42"/>
    <s v="USD"/>
    <n v="1"/>
    <d v="2018-07-31T00:00:00"/>
    <n v="23737"/>
    <n v="7318"/>
    <s v="JVU"/>
    <s v="JTM"/>
    <s v="Nxxx FY18 Period10"/>
    <s v="NRB"/>
    <s v="N0901"/>
    <s v="82000"/>
    <s v="#"/>
    <s v="USAO0351"/>
    <s v="#"/>
    <s v="95.31.01"/>
    <s v="S17"/>
    <s v="#"/>
    <s v="PSC"/>
    <x v="1"/>
  </r>
  <r>
    <s v="A"/>
    <s v="S209945"/>
    <s v="2018/010"/>
    <s v="Nxxx FY18 Period10"/>
    <n v="2.2200000000000002"/>
    <n v="2.2200000000000002"/>
    <s v="USD"/>
    <n v="1"/>
    <d v="2018-07-31T00:00:00"/>
    <n v="23737"/>
    <n v="7378"/>
    <s v="JVU"/>
    <s v="JTM"/>
    <s v="Nxxx FY18 Period10"/>
    <s v="SLD"/>
    <s v="N0901"/>
    <s v="82000"/>
    <s v="#"/>
    <s v="USAO0351"/>
    <s v="#"/>
    <s v="95.31.01"/>
    <s v="S17"/>
    <s v="#"/>
    <s v="PSC"/>
    <x v="1"/>
  </r>
  <r>
    <s v="A"/>
    <s v="S209945"/>
    <s v="2018/010"/>
    <s v="Nxxx FY18 Period10"/>
    <n v="97.8"/>
    <n v="97.8"/>
    <s v="USD"/>
    <n v="1"/>
    <d v="2018-07-31T00:00:00"/>
    <n v="23737"/>
    <n v="7422"/>
    <s v="JVU"/>
    <s v="JTM"/>
    <s v="Nxxx FY18 Period10"/>
    <s v="DOL"/>
    <s v="N1001"/>
    <s v="82000"/>
    <s v="#"/>
    <s v="USAO0351"/>
    <s v="#"/>
    <s v="95.31.01"/>
    <s v="S17"/>
    <s v="#"/>
    <s v="SOM"/>
    <x v="1"/>
  </r>
  <r>
    <s v="A"/>
    <s v="S209945"/>
    <s v="2018/010"/>
    <s v="Nxxx FY18 Period10"/>
    <n v="0.94"/>
    <n v="0.94"/>
    <s v="USD"/>
    <n v="1"/>
    <d v="2018-07-31T00:00:00"/>
    <n v="23737"/>
    <n v="7469"/>
    <s v="JVU"/>
    <s v="JTM"/>
    <s v="Nxxx FY18 Period10"/>
    <s v="NRB"/>
    <s v="N1001"/>
    <s v="82000"/>
    <s v="#"/>
    <s v="USAO0351"/>
    <s v="#"/>
    <s v="95.31.01"/>
    <s v="S17"/>
    <s v="#"/>
    <s v="SOM"/>
    <x v="1"/>
  </r>
  <r>
    <s v="A"/>
    <s v="S209945"/>
    <s v="2018/010"/>
    <s v="Nxxx FY18 Period10"/>
    <n v="4.9400000000000004"/>
    <n v="4.9400000000000004"/>
    <s v="USD"/>
    <n v="1"/>
    <d v="2018-07-31T00:00:00"/>
    <n v="23737"/>
    <n v="7529"/>
    <s v="JVU"/>
    <s v="JTM"/>
    <s v="Nxxx FY18 Period10"/>
    <s v="SLD"/>
    <s v="N1001"/>
    <s v="82000"/>
    <s v="#"/>
    <s v="USAO0351"/>
    <s v="#"/>
    <s v="95.31.01"/>
    <s v="S17"/>
    <s v="#"/>
    <s v="SOM"/>
    <x v="1"/>
  </r>
  <r>
    <s v="A"/>
    <s v="S209945"/>
    <s v="2018/010"/>
    <s v="Nxxx FY18 Period10"/>
    <n v="35"/>
    <n v="35"/>
    <s v="USD"/>
    <n v="1"/>
    <d v="2018-07-31T00:00:00"/>
    <n v="23737"/>
    <n v="7571"/>
    <s v="JVU"/>
    <s v="JTM"/>
    <s v="Nxxx FY18 Period10"/>
    <s v="DOL"/>
    <s v="N1003"/>
    <s v="82000"/>
    <s v="#"/>
    <s v="USAO0351"/>
    <s v="#"/>
    <s v="95.31.01"/>
    <s v="S17"/>
    <s v="#"/>
    <s v="SOM"/>
    <x v="1"/>
  </r>
  <r>
    <s v="A"/>
    <s v="S209945"/>
    <s v="2018/010"/>
    <s v="Nxxx FY18 Period10"/>
    <n v="0.33"/>
    <n v="0.33"/>
    <s v="USD"/>
    <n v="1"/>
    <d v="2018-07-31T00:00:00"/>
    <n v="23737"/>
    <n v="7618"/>
    <s v="JVU"/>
    <s v="JTM"/>
    <s v="Nxxx FY18 Period10"/>
    <s v="NRB"/>
    <s v="N1003"/>
    <s v="82000"/>
    <s v="#"/>
    <s v="USAO0351"/>
    <s v="#"/>
    <s v="95.31.01"/>
    <s v="S17"/>
    <s v="#"/>
    <s v="SOM"/>
    <x v="1"/>
  </r>
  <r>
    <s v="A"/>
    <s v="S209945"/>
    <s v="2018/010"/>
    <s v="Nxxx FY18 Period10"/>
    <n v="1.77"/>
    <n v="1.77"/>
    <s v="USD"/>
    <n v="1"/>
    <d v="2018-07-31T00:00:00"/>
    <n v="23737"/>
    <n v="7678"/>
    <s v="JVU"/>
    <s v="JTM"/>
    <s v="Nxxx FY18 Period10"/>
    <s v="SLD"/>
    <s v="N1003"/>
    <s v="82000"/>
    <s v="#"/>
    <s v="USAO0351"/>
    <s v="#"/>
    <s v="95.31.01"/>
    <s v="S17"/>
    <s v="#"/>
    <s v="SOM"/>
    <x v="1"/>
  </r>
  <r>
    <s v="A"/>
    <s v="S209945"/>
    <s v="2018/010"/>
    <s v="Nxxx FY18 Period10"/>
    <n v="-638.72"/>
    <n v="-638.72"/>
    <s v="USD"/>
    <n v="1"/>
    <d v="2018-07-31T00:00:00"/>
    <n v="23737"/>
    <n v="7722"/>
    <s v="JVU"/>
    <s v="JTM"/>
    <s v="Nxxx FY18 Period10"/>
    <s v="DOL"/>
    <s v="N1004"/>
    <s v="82000"/>
    <s v="#"/>
    <s v="USAO0351"/>
    <s v="#"/>
    <s v="95.31.01"/>
    <s v="S17"/>
    <s v="#"/>
    <s v="SOM"/>
    <x v="1"/>
  </r>
  <r>
    <s v="A"/>
    <s v="S209945"/>
    <s v="2018/010"/>
    <s v="Nxxx FY18 Period10"/>
    <n v="-6.11"/>
    <n v="-6.11"/>
    <s v="USD"/>
    <n v="1"/>
    <d v="2018-07-31T00:00:00"/>
    <n v="23737"/>
    <n v="7769"/>
    <s v="JVU"/>
    <s v="JTM"/>
    <s v="Nxxx FY18 Period10"/>
    <s v="NRB"/>
    <s v="N1004"/>
    <s v="82000"/>
    <s v="#"/>
    <s v="USAO0351"/>
    <s v="#"/>
    <s v="95.31.01"/>
    <s v="S17"/>
    <s v="#"/>
    <s v="SOM"/>
    <x v="1"/>
  </r>
  <r>
    <s v="A"/>
    <s v="S209945"/>
    <s v="2018/010"/>
    <s v="Nxxx FY18 Period10"/>
    <n v="-32.25"/>
    <n v="-32.25"/>
    <s v="USD"/>
    <n v="1"/>
    <d v="2018-07-31T00:00:00"/>
    <n v="23737"/>
    <n v="7829"/>
    <s v="JVU"/>
    <s v="JTM"/>
    <s v="Nxxx FY18 Period10"/>
    <s v="SLD"/>
    <s v="N1004"/>
    <s v="82000"/>
    <s v="#"/>
    <s v="USAO0351"/>
    <s v="#"/>
    <s v="95.31.01"/>
    <s v="S17"/>
    <s v="#"/>
    <s v="SOM"/>
    <x v="1"/>
  </r>
  <r>
    <s v="A"/>
    <s v="S209945"/>
    <s v="2018/010"/>
    <s v="Nxxx FY18 Period10"/>
    <n v="91.76"/>
    <n v="91.76"/>
    <s v="USD"/>
    <n v="1"/>
    <d v="2018-07-31T00:00:00"/>
    <n v="23737"/>
    <n v="7871"/>
    <s v="JVU"/>
    <s v="JTM"/>
    <s v="Nxxx FY18 Period10"/>
    <s v="DOL"/>
    <s v="N1101"/>
    <s v="82000"/>
    <s v="#"/>
    <s v="USAO0351"/>
    <s v="#"/>
    <s v="95.31.01"/>
    <s v="S17"/>
    <s v="#"/>
    <s v="TSC"/>
    <x v="1"/>
  </r>
  <r>
    <s v="A"/>
    <s v="S209945"/>
    <s v="2018/010"/>
    <s v="Nxxx FY18 Period10"/>
    <n v="0.88"/>
    <n v="0.88"/>
    <s v="USD"/>
    <n v="1"/>
    <d v="2018-07-31T00:00:00"/>
    <n v="23737"/>
    <n v="7918"/>
    <s v="JVU"/>
    <s v="JTM"/>
    <s v="Nxxx FY18 Period10"/>
    <s v="NRB"/>
    <s v="N1101"/>
    <s v="82000"/>
    <s v="#"/>
    <s v="USAO0351"/>
    <s v="#"/>
    <s v="95.31.01"/>
    <s v="S17"/>
    <s v="#"/>
    <s v="TSC"/>
    <x v="1"/>
  </r>
  <r>
    <s v="A"/>
    <s v="S209945"/>
    <s v="2018/010"/>
    <s v="Nxxx FY18 Period10"/>
    <n v="4.63"/>
    <n v="4.63"/>
    <s v="USD"/>
    <n v="1"/>
    <d v="2018-07-31T00:00:00"/>
    <n v="23737"/>
    <n v="7978"/>
    <s v="JVU"/>
    <s v="JTM"/>
    <s v="Nxxx FY18 Period10"/>
    <s v="SLD"/>
    <s v="N1101"/>
    <s v="82000"/>
    <s v="#"/>
    <s v="USAO0351"/>
    <s v="#"/>
    <s v="95.31.01"/>
    <s v="S17"/>
    <s v="#"/>
    <s v="TSC"/>
    <x v="1"/>
  </r>
  <r>
    <s v="A"/>
    <s v="S209945"/>
    <s v="2018/010"/>
    <s v="Nxxx FY18 Period10"/>
    <n v="-842.32"/>
    <n v="-842.32"/>
    <s v="USD"/>
    <n v="1"/>
    <d v="2018-07-31T00:00:00"/>
    <n v="23737"/>
    <n v="8022"/>
    <s v="JVU"/>
    <s v="JTM"/>
    <s v="Nxxx FY18 Period10"/>
    <s v="DOL"/>
    <s v="N1202"/>
    <s v="82000"/>
    <s v="#"/>
    <s v="USAO0351"/>
    <s v="#"/>
    <s v="95.31.01"/>
    <s v="S17"/>
    <s v="#"/>
    <s v="TSC"/>
    <x v="1"/>
  </r>
  <r>
    <s v="A"/>
    <s v="S209945"/>
    <s v="2018/010"/>
    <s v="Nxxx FY18 Period10"/>
    <n v="-8.06"/>
    <n v="-8.06"/>
    <s v="USD"/>
    <n v="1"/>
    <d v="2018-07-31T00:00:00"/>
    <n v="23737"/>
    <n v="8069"/>
    <s v="JVU"/>
    <s v="JTM"/>
    <s v="Nxxx FY18 Period10"/>
    <s v="NRB"/>
    <s v="N1202"/>
    <s v="82000"/>
    <s v="#"/>
    <s v="USAO0351"/>
    <s v="#"/>
    <s v="95.31.01"/>
    <s v="S17"/>
    <s v="#"/>
    <s v="TSC"/>
    <x v="1"/>
  </r>
  <r>
    <s v="A"/>
    <s v="S209945"/>
    <s v="2018/010"/>
    <s v="Nxxx FY18 Period10"/>
    <n v="-42.53"/>
    <n v="-42.53"/>
    <s v="USD"/>
    <n v="1"/>
    <d v="2018-07-31T00:00:00"/>
    <n v="23737"/>
    <n v="8129"/>
    <s v="JVU"/>
    <s v="JTM"/>
    <s v="Nxxx FY18 Period10"/>
    <s v="SLD"/>
    <s v="N1202"/>
    <s v="82000"/>
    <s v="#"/>
    <s v="USAO0351"/>
    <s v="#"/>
    <s v="95.31.01"/>
    <s v="S17"/>
    <s v="#"/>
    <s v="TSC"/>
    <x v="1"/>
  </r>
  <r>
    <s v="A"/>
    <s v="S209945"/>
    <s v="2018/010"/>
    <s v="Nxxx FY18 Period10"/>
    <n v="39.549999999999997"/>
    <n v="39.549999999999997"/>
    <s v="USD"/>
    <n v="1"/>
    <d v="2018-07-31T00:00:00"/>
    <n v="23737"/>
    <n v="8171"/>
    <s v="JVU"/>
    <s v="JTM"/>
    <s v="Nxxx FY18 Period10"/>
    <s v="DOL"/>
    <s v="N1401"/>
    <s v="82000"/>
    <s v="#"/>
    <s v="USAO0351"/>
    <s v="#"/>
    <s v="95.31.01"/>
    <s v="S17"/>
    <s v="#"/>
    <s v="PSC"/>
    <x v="1"/>
  </r>
  <r>
    <s v="A"/>
    <s v="S209945"/>
    <s v="2018/010"/>
    <s v="Nxxx FY18 Period10"/>
    <n v="0.38"/>
    <n v="0.38"/>
    <s v="USD"/>
    <n v="1"/>
    <d v="2018-07-31T00:00:00"/>
    <n v="23737"/>
    <n v="8218"/>
    <s v="JVU"/>
    <s v="JTM"/>
    <s v="Nxxx FY18 Period10"/>
    <s v="NRB"/>
    <s v="N1401"/>
    <s v="82000"/>
    <s v="#"/>
    <s v="USAO0351"/>
    <s v="#"/>
    <s v="95.31.01"/>
    <s v="S17"/>
    <s v="#"/>
    <s v="PSC"/>
    <x v="1"/>
  </r>
  <r>
    <s v="A"/>
    <s v="S209945"/>
    <s v="2018/010"/>
    <s v="Nxxx FY18 Period10"/>
    <n v="2"/>
    <n v="2"/>
    <s v="USD"/>
    <n v="1"/>
    <d v="2018-07-31T00:00:00"/>
    <n v="23737"/>
    <n v="8278"/>
    <s v="JVU"/>
    <s v="JTM"/>
    <s v="Nxxx FY18 Period10"/>
    <s v="SLD"/>
    <s v="N1401"/>
    <s v="82000"/>
    <s v="#"/>
    <s v="USAO0351"/>
    <s v="#"/>
    <s v="95.31.01"/>
    <s v="S17"/>
    <s v="#"/>
    <s v="PSC"/>
    <x v="1"/>
  </r>
  <r>
    <s v="A"/>
    <s v="S209945"/>
    <s v="2018/010"/>
    <s v="Nxxx FY18 Period10"/>
    <n v="40.24"/>
    <n v="40.24"/>
    <s v="USD"/>
    <n v="1"/>
    <d v="2018-07-31T00:00:00"/>
    <n v="23737"/>
    <n v="8320"/>
    <s v="JVU"/>
    <s v="JTM"/>
    <s v="Nxxx FY18 Period10"/>
    <s v="DOL"/>
    <s v="N201"/>
    <s v="82000"/>
    <s v="#"/>
    <s v="USAO0351"/>
    <s v="#"/>
    <s v="95.31.01"/>
    <s v="S17"/>
    <s v="#"/>
    <s v="PSC"/>
    <x v="1"/>
  </r>
  <r>
    <s v="A"/>
    <s v="S209945"/>
    <s v="2018/010"/>
    <s v="Nxxx FY18 Period10"/>
    <n v="0.38"/>
    <n v="0.38"/>
    <s v="USD"/>
    <n v="1"/>
    <d v="2018-07-31T00:00:00"/>
    <n v="23737"/>
    <n v="8367"/>
    <s v="JVU"/>
    <s v="JTM"/>
    <s v="Nxxx FY18 Period10"/>
    <s v="NRB"/>
    <s v="N201"/>
    <s v="82000"/>
    <s v="#"/>
    <s v="USAO0351"/>
    <s v="#"/>
    <s v="95.31.01"/>
    <s v="S17"/>
    <s v="#"/>
    <s v="PSC"/>
    <x v="1"/>
  </r>
  <r>
    <s v="A"/>
    <s v="S209945"/>
    <s v="2018/010"/>
    <s v="Nxxx FY18 Period10"/>
    <n v="2.0299999999999998"/>
    <n v="2.0299999999999998"/>
    <s v="USD"/>
    <n v="1"/>
    <d v="2018-07-31T00:00:00"/>
    <n v="23737"/>
    <n v="8427"/>
    <s v="JVU"/>
    <s v="JTM"/>
    <s v="Nxxx FY18 Period10"/>
    <s v="SLD"/>
    <s v="N201"/>
    <s v="82000"/>
    <s v="#"/>
    <s v="USAO0351"/>
    <s v="#"/>
    <s v="95.31.01"/>
    <s v="S17"/>
    <s v="#"/>
    <s v="PSC"/>
    <x v="1"/>
  </r>
  <r>
    <s v="A"/>
    <s v="S209945"/>
    <s v="2018/010"/>
    <s v="Nxxx FY18 Period10"/>
    <n v="3.89"/>
    <n v="3.89"/>
    <s v="USD"/>
    <n v="1"/>
    <d v="2018-07-31T00:00:00"/>
    <n v="23737"/>
    <n v="8466"/>
    <s v="JVU"/>
    <s v="JTM"/>
    <s v="Nxxx FY18 Period10"/>
    <s v="DOL"/>
    <s v="N0501"/>
    <s v="82100"/>
    <s v="#"/>
    <s v="USAO0351"/>
    <s v="#"/>
    <s v="95.31.01"/>
    <s v="S17"/>
    <s v="#"/>
    <s v="PSC"/>
    <x v="1"/>
  </r>
  <r>
    <s v="A"/>
    <s v="S209945"/>
    <s v="2018/010"/>
    <s v="Nxxx FY18 Period10"/>
    <n v="0.04"/>
    <n v="0.04"/>
    <s v="USD"/>
    <n v="1"/>
    <d v="2018-07-31T00:00:00"/>
    <n v="23737"/>
    <n v="8511"/>
    <s v="JVU"/>
    <s v="JTM"/>
    <s v="Nxxx FY18 Period10"/>
    <s v="NRB"/>
    <s v="N0501"/>
    <s v="82100"/>
    <s v="#"/>
    <s v="USAO0351"/>
    <s v="#"/>
    <s v="95.31.01"/>
    <s v="S17"/>
    <s v="#"/>
    <s v="PSC"/>
    <x v="1"/>
  </r>
  <r>
    <s v="A"/>
    <s v="S209945"/>
    <s v="2018/010"/>
    <s v="Nxxx FY18 Period10"/>
    <n v="0.2"/>
    <n v="0.2"/>
    <s v="USD"/>
    <n v="1"/>
    <d v="2018-07-31T00:00:00"/>
    <n v="23737"/>
    <n v="8571"/>
    <s v="JVU"/>
    <s v="JTM"/>
    <s v="Nxxx FY18 Period10"/>
    <s v="SLD"/>
    <s v="N0501"/>
    <s v="82100"/>
    <s v="#"/>
    <s v="USAO0351"/>
    <s v="#"/>
    <s v="95.31.01"/>
    <s v="S17"/>
    <s v="#"/>
    <s v="PSC"/>
    <x v="1"/>
  </r>
  <r>
    <s v="A"/>
    <s v="S209945"/>
    <s v="2018/010"/>
    <s v="Nxxx FY18 Period10"/>
    <n v="72.94"/>
    <n v="72.94"/>
    <s v="USD"/>
    <n v="1"/>
    <d v="2018-07-31T00:00:00"/>
    <n v="23737"/>
    <n v="8613"/>
    <s v="JVU"/>
    <s v="JTM"/>
    <s v="Nxxx FY18 Period10"/>
    <s v="DOL"/>
    <s v="N0101"/>
    <s v="84000"/>
    <s v="#"/>
    <s v="USAO0351"/>
    <s v="#"/>
    <s v="95.31.01"/>
    <s v="S17"/>
    <s v="#"/>
    <s v="PSC"/>
    <x v="1"/>
  </r>
  <r>
    <s v="A"/>
    <s v="S209945"/>
    <s v="2018/010"/>
    <s v="Nxxx FY18 Period10"/>
    <n v="0.7"/>
    <n v="0.7"/>
    <s v="USD"/>
    <n v="1"/>
    <d v="2018-07-31T00:00:00"/>
    <n v="23737"/>
    <n v="8660"/>
    <s v="JVU"/>
    <s v="JTM"/>
    <s v="Nxxx FY18 Period10"/>
    <s v="NRB"/>
    <s v="N0101"/>
    <s v="84000"/>
    <s v="#"/>
    <s v="USAO0351"/>
    <s v="#"/>
    <s v="95.31.01"/>
    <s v="S17"/>
    <s v="#"/>
    <s v="PSC"/>
    <x v="1"/>
  </r>
  <r>
    <s v="A"/>
    <s v="S209945"/>
    <s v="2018/010"/>
    <s v="Nxxx FY18 Period10"/>
    <n v="3.68"/>
    <n v="3.68"/>
    <s v="USD"/>
    <n v="1"/>
    <d v="2018-07-31T00:00:00"/>
    <n v="23737"/>
    <n v="8720"/>
    <s v="JVU"/>
    <s v="JTM"/>
    <s v="Nxxx FY18 Period10"/>
    <s v="SLD"/>
    <s v="N0101"/>
    <s v="84000"/>
    <s v="#"/>
    <s v="USAO0351"/>
    <s v="#"/>
    <s v="95.31.01"/>
    <s v="S17"/>
    <s v="#"/>
    <s v="PSC"/>
    <x v="1"/>
  </r>
  <r>
    <s v="A"/>
    <s v="S209945"/>
    <s v="2018/010"/>
    <s v="Nxxx FY18 Period10"/>
    <n v="23.49"/>
    <n v="23.49"/>
    <s v="USD"/>
    <n v="1"/>
    <d v="2018-07-31T00:00:00"/>
    <n v="23737"/>
    <n v="8762"/>
    <s v="JVU"/>
    <s v="JTM"/>
    <s v="Nxxx FY18 Period10"/>
    <s v="DOL"/>
    <s v="N0501"/>
    <s v="84000"/>
    <s v="#"/>
    <s v="USAO0351"/>
    <s v="#"/>
    <s v="95.31.01"/>
    <s v="S17"/>
    <s v="#"/>
    <s v="PSC"/>
    <x v="1"/>
  </r>
  <r>
    <s v="A"/>
    <s v="S209945"/>
    <s v="2018/010"/>
    <s v="Nxxx FY18 Period10"/>
    <n v="0.22"/>
    <n v="0.22"/>
    <s v="USD"/>
    <n v="1"/>
    <d v="2018-07-31T00:00:00"/>
    <n v="23737"/>
    <n v="8807"/>
    <s v="JVU"/>
    <s v="JTM"/>
    <s v="Nxxx FY18 Period10"/>
    <s v="NRB"/>
    <s v="N0501"/>
    <s v="84000"/>
    <s v="#"/>
    <s v="USAO0351"/>
    <s v="#"/>
    <s v="95.31.01"/>
    <s v="S17"/>
    <s v="#"/>
    <s v="PSC"/>
    <x v="1"/>
  </r>
  <r>
    <s v="A"/>
    <s v="S209945"/>
    <s v="2018/010"/>
    <s v="Nxxx FY18 Period10"/>
    <n v="1.19"/>
    <n v="1.19"/>
    <s v="USD"/>
    <n v="1"/>
    <d v="2018-07-31T00:00:00"/>
    <n v="23737"/>
    <n v="8867"/>
    <s v="JVU"/>
    <s v="JTM"/>
    <s v="Nxxx FY18 Period10"/>
    <s v="SLD"/>
    <s v="N0501"/>
    <s v="84000"/>
    <s v="#"/>
    <s v="USAO0351"/>
    <s v="#"/>
    <s v="95.31.01"/>
    <s v="S17"/>
    <s v="#"/>
    <s v="PSC"/>
    <x v="1"/>
  </r>
  <r>
    <s v="A"/>
    <s v="S209945"/>
    <s v="2018/010"/>
    <s v="Nxxx FY18 Period10"/>
    <n v="23.07"/>
    <n v="23.07"/>
    <s v="USD"/>
    <n v="1"/>
    <d v="2018-07-31T00:00:00"/>
    <n v="23737"/>
    <n v="8909"/>
    <s v="JVU"/>
    <s v="JTM"/>
    <s v="Nxxx FY18 Period10"/>
    <s v="DOL"/>
    <s v="N0601"/>
    <s v="84000"/>
    <s v="#"/>
    <s v="USAO0351"/>
    <s v="#"/>
    <s v="95.31.01"/>
    <s v="S17"/>
    <s v="#"/>
    <s v="PSC"/>
    <x v="1"/>
  </r>
  <r>
    <s v="A"/>
    <s v="S209945"/>
    <s v="2018/010"/>
    <s v="Nxxx FY18 Period10"/>
    <n v="0.22"/>
    <n v="0.22"/>
    <s v="USD"/>
    <n v="1"/>
    <d v="2018-07-31T00:00:00"/>
    <n v="23737"/>
    <n v="8954"/>
    <s v="JVU"/>
    <s v="JTM"/>
    <s v="Nxxx FY18 Period10"/>
    <s v="NRB"/>
    <s v="N0601"/>
    <s v="84000"/>
    <s v="#"/>
    <s v="USAO0351"/>
    <s v="#"/>
    <s v="95.31.01"/>
    <s v="S17"/>
    <s v="#"/>
    <s v="PSC"/>
    <x v="1"/>
  </r>
  <r>
    <s v="A"/>
    <s v="S209945"/>
    <s v="2018/010"/>
    <s v="Nxxx FY18 Period10"/>
    <n v="1.1599999999999999"/>
    <n v="1.1599999999999999"/>
    <s v="USD"/>
    <n v="1"/>
    <d v="2018-07-31T00:00:00"/>
    <n v="23737"/>
    <n v="9014"/>
    <s v="JVU"/>
    <s v="JTM"/>
    <s v="Nxxx FY18 Period10"/>
    <s v="SLD"/>
    <s v="N0601"/>
    <s v="84000"/>
    <s v="#"/>
    <s v="USAO0351"/>
    <s v="#"/>
    <s v="95.31.01"/>
    <s v="S17"/>
    <s v="#"/>
    <s v="PSC"/>
    <x v="1"/>
  </r>
  <r>
    <s v="A"/>
    <s v="S209945"/>
    <s v="2018/010"/>
    <s v="Nxxx FY18 Period10"/>
    <n v="17.59"/>
    <n v="17.59"/>
    <s v="USD"/>
    <n v="1"/>
    <d v="2018-07-31T00:00:00"/>
    <n v="23737"/>
    <n v="9055"/>
    <s v="JVU"/>
    <s v="JTM"/>
    <s v="Nxxx FY18 Period10"/>
    <s v="DOL"/>
    <s v="N0701"/>
    <s v="84000"/>
    <s v="#"/>
    <s v="USAO0351"/>
    <s v="#"/>
    <s v="95.31.01"/>
    <s v="S17"/>
    <s v="#"/>
    <s v="PSC"/>
    <x v="1"/>
  </r>
  <r>
    <s v="A"/>
    <s v="S209945"/>
    <s v="2018/010"/>
    <s v="Nxxx FY18 Period10"/>
    <n v="0.17"/>
    <n v="0.17"/>
    <s v="USD"/>
    <n v="1"/>
    <d v="2018-07-31T00:00:00"/>
    <n v="23737"/>
    <n v="9100"/>
    <s v="JVU"/>
    <s v="JTM"/>
    <s v="Nxxx FY18 Period10"/>
    <s v="NRB"/>
    <s v="N0701"/>
    <s v="84000"/>
    <s v="#"/>
    <s v="USAO0351"/>
    <s v="#"/>
    <s v="95.31.01"/>
    <s v="S17"/>
    <s v="#"/>
    <s v="PSC"/>
    <x v="1"/>
  </r>
  <r>
    <s v="A"/>
    <s v="S209945"/>
    <s v="2018/010"/>
    <s v="Nxxx FY18 Period10"/>
    <n v="0.89"/>
    <n v="0.89"/>
    <s v="USD"/>
    <n v="1"/>
    <d v="2018-07-31T00:00:00"/>
    <n v="23737"/>
    <n v="9160"/>
    <s v="JVU"/>
    <s v="JTM"/>
    <s v="Nxxx FY18 Period10"/>
    <s v="SLD"/>
    <s v="N0701"/>
    <s v="84000"/>
    <s v="#"/>
    <s v="USAO0351"/>
    <s v="#"/>
    <s v="95.31.01"/>
    <s v="S17"/>
    <s v="#"/>
    <s v="PSC"/>
    <x v="1"/>
  </r>
  <r>
    <s v="A"/>
    <s v="S209945"/>
    <s v="2018/010"/>
    <s v="Nxxx FY18 Period10"/>
    <n v="109.32"/>
    <n v="109.32"/>
    <s v="USD"/>
    <n v="1"/>
    <d v="2018-07-31T00:00:00"/>
    <n v="23737"/>
    <n v="9204"/>
    <s v="JVU"/>
    <s v="JTM"/>
    <s v="Nxxx FY18 Period10"/>
    <s v="DOL"/>
    <s v="N0702"/>
    <s v="84000"/>
    <s v="#"/>
    <s v="USAO0351"/>
    <s v="#"/>
    <s v="95.31.01"/>
    <s v="S17"/>
    <s v="#"/>
    <s v="PSC"/>
    <x v="1"/>
  </r>
  <r>
    <s v="A"/>
    <s v="S209945"/>
    <s v="2018/010"/>
    <s v="Nxxx FY18 Period10"/>
    <n v="1.05"/>
    <n v="1.05"/>
    <s v="USD"/>
    <n v="1"/>
    <d v="2018-07-31T00:00:00"/>
    <n v="23737"/>
    <n v="9251"/>
    <s v="JVU"/>
    <s v="JTM"/>
    <s v="Nxxx FY18 Period10"/>
    <s v="NRB"/>
    <s v="N0702"/>
    <s v="84000"/>
    <s v="#"/>
    <s v="USAO0351"/>
    <s v="#"/>
    <s v="95.31.01"/>
    <s v="S17"/>
    <s v="#"/>
    <s v="PSC"/>
    <x v="1"/>
  </r>
  <r>
    <s v="A"/>
    <s v="S209945"/>
    <s v="2018/010"/>
    <s v="Nxxx FY18 Period10"/>
    <n v="5.52"/>
    <n v="5.52"/>
    <s v="USD"/>
    <n v="1"/>
    <d v="2018-07-31T00:00:00"/>
    <n v="23737"/>
    <n v="9311"/>
    <s v="JVU"/>
    <s v="JTM"/>
    <s v="Nxxx FY18 Period10"/>
    <s v="SLD"/>
    <s v="N0702"/>
    <s v="84000"/>
    <s v="#"/>
    <s v="USAO0351"/>
    <s v="#"/>
    <s v="95.31.01"/>
    <s v="S17"/>
    <s v="#"/>
    <s v="PSC"/>
    <x v="1"/>
  </r>
  <r>
    <s v="A"/>
    <s v="S209945"/>
    <s v="2018/010"/>
    <s v="Nxxx FY18 Period10"/>
    <n v="35.590000000000003"/>
    <n v="35.590000000000003"/>
    <s v="USD"/>
    <n v="1"/>
    <d v="2018-07-31T00:00:00"/>
    <n v="23737"/>
    <n v="9353"/>
    <s v="JVU"/>
    <s v="JTM"/>
    <s v="Nxxx FY18 Period10"/>
    <s v="DOL"/>
    <s v="N0704"/>
    <s v="84000"/>
    <s v="#"/>
    <s v="USAO0351"/>
    <s v="#"/>
    <s v="95.31.01"/>
    <s v="S17"/>
    <s v="#"/>
    <s v="PSC"/>
    <x v="1"/>
  </r>
  <r>
    <s v="A"/>
    <s v="S209945"/>
    <s v="2018/010"/>
    <s v="Nxxx FY18 Period10"/>
    <n v="0.34"/>
    <n v="0.34"/>
    <s v="USD"/>
    <n v="1"/>
    <d v="2018-07-31T00:00:00"/>
    <n v="23737"/>
    <n v="9400"/>
    <s v="JVU"/>
    <s v="JTM"/>
    <s v="Nxxx FY18 Period10"/>
    <s v="NRB"/>
    <s v="N0704"/>
    <s v="84000"/>
    <s v="#"/>
    <s v="USAO0351"/>
    <s v="#"/>
    <s v="95.31.01"/>
    <s v="S17"/>
    <s v="#"/>
    <s v="PSC"/>
    <x v="1"/>
  </r>
  <r>
    <s v="A"/>
    <s v="S209945"/>
    <s v="2018/010"/>
    <s v="Nxxx FY18 Period10"/>
    <n v="1.8"/>
    <n v="1.8"/>
    <s v="USD"/>
    <n v="1"/>
    <d v="2018-07-31T00:00:00"/>
    <n v="23737"/>
    <n v="9460"/>
    <s v="JVU"/>
    <s v="JTM"/>
    <s v="Nxxx FY18 Period10"/>
    <s v="SLD"/>
    <s v="N0704"/>
    <s v="84000"/>
    <s v="#"/>
    <s v="USAO0351"/>
    <s v="#"/>
    <s v="95.31.01"/>
    <s v="S17"/>
    <s v="#"/>
    <s v="PSC"/>
    <x v="1"/>
  </r>
  <r>
    <s v="A"/>
    <s v="S209945"/>
    <s v="2018/010"/>
    <s v="Nxxx FY18 Period10"/>
    <n v="61.72"/>
    <n v="61.72"/>
    <s v="USD"/>
    <n v="1"/>
    <d v="2018-07-31T00:00:00"/>
    <n v="23737"/>
    <n v="9502"/>
    <s v="JVU"/>
    <s v="JTM"/>
    <s v="Nxxx FY18 Period10"/>
    <s v="DOL"/>
    <s v="N0801"/>
    <s v="84000"/>
    <s v="#"/>
    <s v="USAO0351"/>
    <s v="#"/>
    <s v="95.31.01"/>
    <s v="S17"/>
    <s v="#"/>
    <s v="PSC"/>
    <x v="1"/>
  </r>
  <r>
    <s v="A"/>
    <s v="S209945"/>
    <s v="2018/010"/>
    <s v="Nxxx FY18 Period10"/>
    <n v="0.59"/>
    <n v="0.59"/>
    <s v="USD"/>
    <n v="1"/>
    <d v="2018-07-31T00:00:00"/>
    <n v="23737"/>
    <n v="9549"/>
    <s v="JVU"/>
    <s v="JTM"/>
    <s v="Nxxx FY18 Period10"/>
    <s v="NRB"/>
    <s v="N0801"/>
    <s v="84000"/>
    <s v="#"/>
    <s v="USAO0351"/>
    <s v="#"/>
    <s v="95.31.01"/>
    <s v="S17"/>
    <s v="#"/>
    <s v="PSC"/>
    <x v="1"/>
  </r>
  <r>
    <s v="A"/>
    <s v="S209945"/>
    <s v="2018/010"/>
    <s v="Nxxx FY18 Period10"/>
    <n v="3.12"/>
    <n v="3.12"/>
    <s v="USD"/>
    <n v="1"/>
    <d v="2018-07-31T00:00:00"/>
    <n v="23737"/>
    <n v="9609"/>
    <s v="JVU"/>
    <s v="JTM"/>
    <s v="Nxxx FY18 Period10"/>
    <s v="SLD"/>
    <s v="N0801"/>
    <s v="84000"/>
    <s v="#"/>
    <s v="USAO0351"/>
    <s v="#"/>
    <s v="95.31.01"/>
    <s v="S17"/>
    <s v="#"/>
    <s v="PSC"/>
    <x v="1"/>
  </r>
  <r>
    <s v="A"/>
    <s v="S209945"/>
    <s v="2018/010"/>
    <s v="Nxxx FY18 Period10"/>
    <n v="92.02"/>
    <n v="92.02"/>
    <s v="USD"/>
    <n v="1"/>
    <d v="2018-07-31T00:00:00"/>
    <n v="23737"/>
    <n v="9653"/>
    <s v="JVU"/>
    <s v="JTM"/>
    <s v="Nxxx FY18 Period10"/>
    <s v="DOL"/>
    <s v="N1001"/>
    <s v="84000"/>
    <s v="#"/>
    <s v="USAO0351"/>
    <s v="#"/>
    <s v="95.31.01"/>
    <s v="S17"/>
    <s v="#"/>
    <s v="SOM"/>
    <x v="1"/>
  </r>
  <r>
    <s v="A"/>
    <s v="S209945"/>
    <s v="2018/010"/>
    <s v="Nxxx FY18 Period10"/>
    <n v="0.88"/>
    <n v="0.88"/>
    <s v="USD"/>
    <n v="1"/>
    <d v="2018-07-31T00:00:00"/>
    <n v="23737"/>
    <n v="9700"/>
    <s v="JVU"/>
    <s v="JTM"/>
    <s v="Nxxx FY18 Period10"/>
    <s v="NRB"/>
    <s v="N1001"/>
    <s v="84000"/>
    <s v="#"/>
    <s v="USAO0351"/>
    <s v="#"/>
    <s v="95.31.01"/>
    <s v="S17"/>
    <s v="#"/>
    <s v="SOM"/>
    <x v="1"/>
  </r>
  <r>
    <s v="A"/>
    <s v="S209945"/>
    <s v="2018/010"/>
    <s v="Nxxx FY18 Period10"/>
    <n v="4.6500000000000004"/>
    <n v="4.6500000000000004"/>
    <s v="USD"/>
    <n v="1"/>
    <d v="2018-07-31T00:00:00"/>
    <n v="23737"/>
    <n v="9760"/>
    <s v="JVU"/>
    <s v="JTM"/>
    <s v="Nxxx FY18 Period10"/>
    <s v="SLD"/>
    <s v="N1001"/>
    <s v="84000"/>
    <s v="#"/>
    <s v="USAO0351"/>
    <s v="#"/>
    <s v="95.31.01"/>
    <s v="S17"/>
    <s v="#"/>
    <s v="SOM"/>
    <x v="1"/>
  </r>
  <r>
    <s v="A"/>
    <s v="S209945"/>
    <s v="2018/010"/>
    <s v="Nxxx FY18 Period10"/>
    <n v="6.52"/>
    <n v="6.52"/>
    <s v="USD"/>
    <n v="1"/>
    <d v="2018-07-31T00:00:00"/>
    <n v="23737"/>
    <n v="9799"/>
    <s v="JVU"/>
    <s v="JTM"/>
    <s v="Nxxx FY18 Period10"/>
    <s v="DOL"/>
    <s v="N1003"/>
    <s v="84000"/>
    <s v="#"/>
    <s v="USAO0351"/>
    <s v="#"/>
    <s v="95.31.01"/>
    <s v="S17"/>
    <s v="#"/>
    <s v="SOM"/>
    <x v="1"/>
  </r>
  <r>
    <s v="A"/>
    <s v="S209945"/>
    <s v="2018/010"/>
    <s v="Nxxx FY18 Period10"/>
    <n v="0.06"/>
    <n v="0.06"/>
    <s v="USD"/>
    <n v="1"/>
    <d v="2018-07-31T00:00:00"/>
    <n v="23737"/>
    <n v="9844"/>
    <s v="JVU"/>
    <s v="JTM"/>
    <s v="Nxxx FY18 Period10"/>
    <s v="NRB"/>
    <s v="N1003"/>
    <s v="84000"/>
    <s v="#"/>
    <s v="USAO0351"/>
    <s v="#"/>
    <s v="95.31.01"/>
    <s v="S17"/>
    <s v="#"/>
    <s v="SOM"/>
    <x v="1"/>
  </r>
  <r>
    <s v="A"/>
    <s v="S209945"/>
    <s v="2018/010"/>
    <s v="Nxxx FY18 Period10"/>
    <n v="0.33"/>
    <n v="0.33"/>
    <s v="USD"/>
    <n v="1"/>
    <d v="2018-07-31T00:00:00"/>
    <n v="23737"/>
    <n v="9904"/>
    <s v="JVU"/>
    <s v="JTM"/>
    <s v="Nxxx FY18 Period10"/>
    <s v="SLD"/>
    <s v="N1003"/>
    <s v="84000"/>
    <s v="#"/>
    <s v="USAO0351"/>
    <s v="#"/>
    <s v="95.31.01"/>
    <s v="S17"/>
    <s v="#"/>
    <s v="SOM"/>
    <x v="1"/>
  </r>
  <r>
    <s v="A"/>
    <s v="S209945"/>
    <s v="2018/010"/>
    <s v="Nxxx FY18 Period10"/>
    <n v="5.53"/>
    <n v="5.53"/>
    <s v="USD"/>
    <n v="1"/>
    <d v="2018-07-31T00:00:00"/>
    <n v="23737"/>
    <n v="9943"/>
    <s v="JVU"/>
    <s v="JTM"/>
    <s v="Nxxx FY18 Period10"/>
    <s v="DOL"/>
    <s v="N1004"/>
    <s v="84000"/>
    <s v="#"/>
    <s v="USAO0351"/>
    <s v="#"/>
    <s v="95.31.01"/>
    <s v="S17"/>
    <s v="#"/>
    <s v="SOM"/>
    <x v="1"/>
  </r>
  <r>
    <s v="A"/>
    <s v="S209945"/>
    <s v="2018/010"/>
    <s v="Nxxx FY18 Period10"/>
    <n v="0.05"/>
    <n v="0.05"/>
    <s v="USD"/>
    <n v="1"/>
    <d v="2018-07-31T00:00:00"/>
    <n v="23737"/>
    <n v="9988"/>
    <s v="JVU"/>
    <s v="JTM"/>
    <s v="Nxxx FY18 Period10"/>
    <s v="NRB"/>
    <s v="N1004"/>
    <s v="84000"/>
    <s v="#"/>
    <s v="USAO0351"/>
    <s v="#"/>
    <s v="95.31.01"/>
    <s v="S17"/>
    <s v="#"/>
    <s v="SOM"/>
    <x v="1"/>
  </r>
  <r>
    <s v="A"/>
    <s v="S209945"/>
    <s v="2018/010"/>
    <s v="Nxxx FY18 Period10"/>
    <n v="0.28000000000000003"/>
    <n v="0.28000000000000003"/>
    <s v="USD"/>
    <n v="1"/>
    <d v="2018-07-31T00:00:00"/>
    <n v="23737"/>
    <n v="10048"/>
    <s v="JVU"/>
    <s v="JTM"/>
    <s v="Nxxx FY18 Period10"/>
    <s v="SLD"/>
    <s v="N1004"/>
    <s v="84000"/>
    <s v="#"/>
    <s v="USAO0351"/>
    <s v="#"/>
    <s v="95.31.01"/>
    <s v="S17"/>
    <s v="#"/>
    <s v="SOM"/>
    <x v="1"/>
  </r>
  <r>
    <s v="A"/>
    <s v="S209945"/>
    <s v="2018/010"/>
    <s v="Nxxx FY18 Period10"/>
    <n v="131.77000000000001"/>
    <n v="131.77000000000001"/>
    <s v="USD"/>
    <n v="1"/>
    <d v="2018-07-31T00:00:00"/>
    <n v="23737"/>
    <n v="10092"/>
    <s v="JVU"/>
    <s v="JTM"/>
    <s v="Nxxx FY18 Period10"/>
    <s v="DOL"/>
    <s v="N1202"/>
    <s v="84000"/>
    <s v="#"/>
    <s v="USAO0351"/>
    <s v="#"/>
    <s v="95.31.01"/>
    <s v="S17"/>
    <s v="#"/>
    <s v="TSC"/>
    <x v="1"/>
  </r>
  <r>
    <s v="A"/>
    <s v="S209945"/>
    <s v="2018/010"/>
    <s v="Nxxx FY18 Period10"/>
    <n v="1.26"/>
    <n v="1.26"/>
    <s v="USD"/>
    <n v="1"/>
    <d v="2018-07-31T00:00:00"/>
    <n v="23737"/>
    <n v="10139"/>
    <s v="JVU"/>
    <s v="JTM"/>
    <s v="Nxxx FY18 Period10"/>
    <s v="NRB"/>
    <s v="N1202"/>
    <s v="84000"/>
    <s v="#"/>
    <s v="USAO0351"/>
    <s v="#"/>
    <s v="95.31.01"/>
    <s v="S17"/>
    <s v="#"/>
    <s v="TSC"/>
    <x v="1"/>
  </r>
  <r>
    <s v="A"/>
    <s v="S209945"/>
    <s v="2018/010"/>
    <s v="Nxxx FY18 Period10"/>
    <n v="6.65"/>
    <n v="6.65"/>
    <s v="USD"/>
    <n v="1"/>
    <d v="2018-07-31T00:00:00"/>
    <n v="23737"/>
    <n v="10199"/>
    <s v="JVU"/>
    <s v="JTM"/>
    <s v="Nxxx FY18 Period10"/>
    <s v="SLD"/>
    <s v="N1202"/>
    <s v="84000"/>
    <s v="#"/>
    <s v="USAO0351"/>
    <s v="#"/>
    <s v="95.31.01"/>
    <s v="S17"/>
    <s v="#"/>
    <s v="TSC"/>
    <x v="1"/>
  </r>
  <r>
    <s v="A"/>
    <s v="S209945"/>
    <s v="2018/010"/>
    <s v="Nxxx FY18 Period10"/>
    <n v="4.5"/>
    <n v="4.5"/>
    <s v="USD"/>
    <n v="1"/>
    <d v="2018-07-31T00:00:00"/>
    <n v="23737"/>
    <n v="10238"/>
    <s v="JVU"/>
    <s v="JTM"/>
    <s v="Nxxx FY18 Period10"/>
    <s v="DOL"/>
    <s v="N201"/>
    <s v="84000"/>
    <s v="#"/>
    <s v="USAO0351"/>
    <s v="#"/>
    <s v="95.31.01"/>
    <s v="S17"/>
    <s v="#"/>
    <s v="PSC"/>
    <x v="1"/>
  </r>
  <r>
    <s v="A"/>
    <s v="S209945"/>
    <s v="2018/010"/>
    <s v="Nxxx FY18 Period10"/>
    <n v="0.04"/>
    <n v="0.04"/>
    <s v="USD"/>
    <n v="1"/>
    <d v="2018-07-31T00:00:00"/>
    <n v="23737"/>
    <n v="10283"/>
    <s v="JVU"/>
    <s v="JTM"/>
    <s v="Nxxx FY18 Period10"/>
    <s v="NRB"/>
    <s v="N201"/>
    <s v="84000"/>
    <s v="#"/>
    <s v="USAO0351"/>
    <s v="#"/>
    <s v="95.31.01"/>
    <s v="S17"/>
    <s v="#"/>
    <s v="PSC"/>
    <x v="1"/>
  </r>
  <r>
    <s v="A"/>
    <s v="S209945"/>
    <s v="2018/010"/>
    <s v="Nxxx FY18 Period10"/>
    <n v="0.23"/>
    <n v="0.23"/>
    <s v="USD"/>
    <n v="1"/>
    <d v="2018-07-31T00:00:00"/>
    <n v="23737"/>
    <n v="10343"/>
    <s v="JVU"/>
    <s v="JTM"/>
    <s v="Nxxx FY18 Period10"/>
    <s v="SLD"/>
    <s v="N201"/>
    <s v="84000"/>
    <s v="#"/>
    <s v="USAO0351"/>
    <s v="#"/>
    <s v="95.31.01"/>
    <s v="S17"/>
    <s v="#"/>
    <s v="PSC"/>
    <x v="1"/>
  </r>
  <r>
    <s v="A"/>
    <s v="S209945"/>
    <s v="2018/010"/>
    <s v="Nxxx FY18 Period10"/>
    <n v="3.96"/>
    <n v="3.96"/>
    <s v="USD"/>
    <n v="1"/>
    <d v="2018-07-31T00:00:00"/>
    <n v="23737"/>
    <n v="10382"/>
    <s v="JVU"/>
    <s v="JTM"/>
    <s v="Nxxx FY18 Period10"/>
    <s v="DOL"/>
    <s v="N0101"/>
    <s v="85000"/>
    <s v="#"/>
    <s v="USAO0351"/>
    <s v="#"/>
    <s v="95.31.01"/>
    <s v="S17"/>
    <s v="#"/>
    <s v="PSC"/>
    <x v="1"/>
  </r>
  <r>
    <s v="A"/>
    <s v="S209945"/>
    <s v="2018/010"/>
    <s v="Nxxx FY18 Period10"/>
    <n v="0.04"/>
    <n v="0.04"/>
    <s v="USD"/>
    <n v="1"/>
    <d v="2018-07-31T00:00:00"/>
    <n v="23737"/>
    <n v="10427"/>
    <s v="JVU"/>
    <s v="JTM"/>
    <s v="Nxxx FY18 Period10"/>
    <s v="NRB"/>
    <s v="N0101"/>
    <s v="85000"/>
    <s v="#"/>
    <s v="USAO0351"/>
    <s v="#"/>
    <s v="95.31.01"/>
    <s v="S17"/>
    <s v="#"/>
    <s v="PSC"/>
    <x v="1"/>
  </r>
  <r>
    <s v="A"/>
    <s v="S209945"/>
    <s v="2018/010"/>
    <s v="Nxxx FY18 Period10"/>
    <n v="0.2"/>
    <n v="0.2"/>
    <s v="USD"/>
    <n v="1"/>
    <d v="2018-07-31T00:00:00"/>
    <n v="23737"/>
    <n v="10487"/>
    <s v="JVU"/>
    <s v="JTM"/>
    <s v="Nxxx FY18 Period10"/>
    <s v="SLD"/>
    <s v="N0101"/>
    <s v="85000"/>
    <s v="#"/>
    <s v="USAO0351"/>
    <s v="#"/>
    <s v="95.31.01"/>
    <s v="S17"/>
    <s v="#"/>
    <s v="PSC"/>
    <x v="1"/>
  </r>
  <r>
    <s v="A"/>
    <s v="S209945"/>
    <s v="2018/010"/>
    <s v="Nxxx FY18 Period10"/>
    <n v="3.71"/>
    <n v="3.71"/>
    <s v="USD"/>
    <n v="1"/>
    <d v="2018-07-31T00:00:00"/>
    <n v="23737"/>
    <n v="10526"/>
    <s v="JVU"/>
    <s v="JTM"/>
    <s v="Nxxx FY18 Period10"/>
    <s v="DOL"/>
    <s v="N0401"/>
    <s v="85000"/>
    <s v="#"/>
    <s v="USAO0351"/>
    <s v="#"/>
    <s v="95.31.01"/>
    <s v="S17"/>
    <s v="#"/>
    <s v="PSC"/>
    <x v="1"/>
  </r>
  <r>
    <s v="A"/>
    <s v="S209945"/>
    <s v="2018/010"/>
    <s v="Nxxx FY18 Period10"/>
    <n v="0.04"/>
    <n v="0.04"/>
    <s v="USD"/>
    <n v="1"/>
    <d v="2018-07-31T00:00:00"/>
    <n v="23737"/>
    <n v="10571"/>
    <s v="JVU"/>
    <s v="JTM"/>
    <s v="Nxxx FY18 Period10"/>
    <s v="NRB"/>
    <s v="N0401"/>
    <s v="85000"/>
    <s v="#"/>
    <s v="USAO0351"/>
    <s v="#"/>
    <s v="95.31.01"/>
    <s v="S17"/>
    <s v="#"/>
    <s v="PSC"/>
    <x v="1"/>
  </r>
  <r>
    <s v="A"/>
    <s v="S209945"/>
    <s v="2018/010"/>
    <s v="Nxxx FY18 Period10"/>
    <n v="0.19"/>
    <n v="0.19"/>
    <s v="USD"/>
    <n v="1"/>
    <d v="2018-07-31T00:00:00"/>
    <n v="23737"/>
    <n v="10631"/>
    <s v="JVU"/>
    <s v="JTM"/>
    <s v="Nxxx FY18 Period10"/>
    <s v="SLD"/>
    <s v="N0401"/>
    <s v="85000"/>
    <s v="#"/>
    <s v="USAO0351"/>
    <s v="#"/>
    <s v="95.31.01"/>
    <s v="S17"/>
    <s v="#"/>
    <s v="PSC"/>
    <x v="1"/>
  </r>
  <r>
    <s v="A"/>
    <s v="S209945"/>
    <s v="2018/010"/>
    <s v="Nxxx FY18 Period10"/>
    <n v="11.64"/>
    <n v="11.64"/>
    <s v="USD"/>
    <n v="1"/>
    <d v="2018-07-31T00:00:00"/>
    <n v="23737"/>
    <n v="10672"/>
    <s v="JVU"/>
    <s v="JTM"/>
    <s v="Nxxx FY18 Period10"/>
    <s v="DOL"/>
    <s v="N0501"/>
    <s v="85000"/>
    <s v="#"/>
    <s v="USAO0351"/>
    <s v="#"/>
    <s v="95.31.01"/>
    <s v="S17"/>
    <s v="#"/>
    <s v="PSC"/>
    <x v="1"/>
  </r>
  <r>
    <s v="A"/>
    <s v="S209945"/>
    <s v="2018/010"/>
    <s v="Nxxx FY18 Period10"/>
    <n v="0.11"/>
    <n v="0.11"/>
    <s v="USD"/>
    <n v="1"/>
    <d v="2018-07-31T00:00:00"/>
    <n v="23737"/>
    <n v="10717"/>
    <s v="JVU"/>
    <s v="JTM"/>
    <s v="Nxxx FY18 Period10"/>
    <s v="NRB"/>
    <s v="N0501"/>
    <s v="85000"/>
    <s v="#"/>
    <s v="USAO0351"/>
    <s v="#"/>
    <s v="95.31.01"/>
    <s v="S17"/>
    <s v="#"/>
    <s v="PSC"/>
    <x v="1"/>
  </r>
  <r>
    <s v="A"/>
    <s v="S209945"/>
    <s v="2018/010"/>
    <s v="Nxxx FY18 Period10"/>
    <n v="0.59"/>
    <n v="0.59"/>
    <s v="USD"/>
    <n v="1"/>
    <d v="2018-07-31T00:00:00"/>
    <n v="23737"/>
    <n v="10777"/>
    <s v="JVU"/>
    <s v="JTM"/>
    <s v="Nxxx FY18 Period10"/>
    <s v="SLD"/>
    <s v="N0501"/>
    <s v="85000"/>
    <s v="#"/>
    <s v="USAO0351"/>
    <s v="#"/>
    <s v="95.31.01"/>
    <s v="S17"/>
    <s v="#"/>
    <s v="PSC"/>
    <x v="1"/>
  </r>
  <r>
    <s v="A"/>
    <s v="S209945"/>
    <s v="2018/010"/>
    <s v="Nxxx FY18 Period10"/>
    <n v="2.23"/>
    <n v="2.23"/>
    <s v="USD"/>
    <n v="1"/>
    <d v="2018-07-31T00:00:00"/>
    <n v="23737"/>
    <n v="10815"/>
    <s v="JVU"/>
    <s v="JTM"/>
    <s v="Nxxx FY18 Period10"/>
    <s v="DOL"/>
    <s v="N0601"/>
    <s v="85000"/>
    <s v="#"/>
    <s v="USAO0351"/>
    <s v="#"/>
    <s v="95.31.01"/>
    <s v="S17"/>
    <s v="#"/>
    <s v="PSC"/>
    <x v="1"/>
  </r>
  <r>
    <s v="A"/>
    <s v="S209945"/>
    <s v="2018/010"/>
    <s v="Nxxx FY18 Period10"/>
    <n v="0.02"/>
    <n v="0.02"/>
    <s v="USD"/>
    <n v="1"/>
    <d v="2018-07-31T00:00:00"/>
    <n v="23737"/>
    <n v="10858"/>
    <s v="JVU"/>
    <s v="JTM"/>
    <s v="Nxxx FY18 Period10"/>
    <s v="NRB"/>
    <s v="N0601"/>
    <s v="85000"/>
    <s v="#"/>
    <s v="USAO0351"/>
    <s v="#"/>
    <s v="95.31.01"/>
    <s v="S17"/>
    <s v="#"/>
    <s v="PSC"/>
    <x v="1"/>
  </r>
  <r>
    <s v="A"/>
    <s v="S209945"/>
    <s v="2018/010"/>
    <s v="Nxxx FY18 Period10"/>
    <n v="0.11"/>
    <n v="0.11"/>
    <s v="USD"/>
    <n v="1"/>
    <d v="2018-07-31T00:00:00"/>
    <n v="23737"/>
    <n v="10915"/>
    <s v="JVU"/>
    <s v="JTM"/>
    <s v="Nxxx FY18 Period10"/>
    <s v="SLD"/>
    <s v="N0601"/>
    <s v="85000"/>
    <s v="#"/>
    <s v="USAO0351"/>
    <s v="#"/>
    <s v="95.31.01"/>
    <s v="S17"/>
    <s v="#"/>
    <s v="PSC"/>
    <x v="1"/>
  </r>
  <r>
    <s v="A"/>
    <s v="S209945"/>
    <s v="2018/010"/>
    <s v="Nxxx FY18 Period10"/>
    <n v="5.76"/>
    <n v="5.76"/>
    <s v="USD"/>
    <n v="1"/>
    <d v="2018-07-31T00:00:00"/>
    <n v="23737"/>
    <n v="10954"/>
    <s v="JVU"/>
    <s v="JTM"/>
    <s v="Nxxx FY18 Period10"/>
    <s v="DOL"/>
    <s v="N0701"/>
    <s v="85000"/>
    <s v="#"/>
    <s v="USAO0351"/>
    <s v="#"/>
    <s v="95.31.01"/>
    <s v="S17"/>
    <s v="#"/>
    <s v="PSC"/>
    <x v="1"/>
  </r>
  <r>
    <s v="A"/>
    <s v="S209945"/>
    <s v="2018/010"/>
    <s v="Nxxx FY18 Period10"/>
    <n v="0.06"/>
    <n v="0.06"/>
    <s v="USD"/>
    <n v="1"/>
    <d v="2018-07-31T00:00:00"/>
    <n v="23737"/>
    <n v="10999"/>
    <s v="JVU"/>
    <s v="JTM"/>
    <s v="Nxxx FY18 Period10"/>
    <s v="NRB"/>
    <s v="N0701"/>
    <s v="85000"/>
    <s v="#"/>
    <s v="USAO0351"/>
    <s v="#"/>
    <s v="95.31.01"/>
    <s v="S17"/>
    <s v="#"/>
    <s v="PSC"/>
    <x v="1"/>
  </r>
  <r>
    <s v="A"/>
    <s v="S209945"/>
    <s v="2018/010"/>
    <s v="Nxxx FY18 Period10"/>
    <n v="0.28999999999999998"/>
    <n v="0.28999999999999998"/>
    <s v="USD"/>
    <n v="1"/>
    <d v="2018-07-31T00:00:00"/>
    <n v="23737"/>
    <n v="11059"/>
    <s v="JVU"/>
    <s v="JTM"/>
    <s v="Nxxx FY18 Period10"/>
    <s v="SLD"/>
    <s v="N0701"/>
    <s v="85000"/>
    <s v="#"/>
    <s v="USAO0351"/>
    <s v="#"/>
    <s v="95.31.01"/>
    <s v="S17"/>
    <s v="#"/>
    <s v="PSC"/>
    <x v="1"/>
  </r>
  <r>
    <s v="A"/>
    <s v="S209945"/>
    <s v="2018/010"/>
    <s v="Nxxx FY18 Period10"/>
    <n v="5.86"/>
    <n v="5.86"/>
    <s v="USD"/>
    <n v="1"/>
    <d v="2018-07-31T00:00:00"/>
    <n v="23737"/>
    <n v="11098"/>
    <s v="JVU"/>
    <s v="JTM"/>
    <s v="Nxxx FY18 Period10"/>
    <s v="DOL"/>
    <s v="N0702"/>
    <s v="85000"/>
    <s v="#"/>
    <s v="USAO0351"/>
    <s v="#"/>
    <s v="95.31.01"/>
    <s v="S17"/>
    <s v="#"/>
    <s v="PSC"/>
    <x v="1"/>
  </r>
  <r>
    <s v="A"/>
    <s v="S209945"/>
    <s v="2018/010"/>
    <s v="Nxxx FY18 Period10"/>
    <n v="0.06"/>
    <n v="0.06"/>
    <s v="USD"/>
    <n v="1"/>
    <d v="2018-07-31T00:00:00"/>
    <n v="23737"/>
    <n v="11143"/>
    <s v="JVU"/>
    <s v="JTM"/>
    <s v="Nxxx FY18 Period10"/>
    <s v="NRB"/>
    <s v="N0702"/>
    <s v="85000"/>
    <s v="#"/>
    <s v="USAO0351"/>
    <s v="#"/>
    <s v="95.31.01"/>
    <s v="S17"/>
    <s v="#"/>
    <s v="PSC"/>
    <x v="1"/>
  </r>
  <r>
    <s v="A"/>
    <s v="S209945"/>
    <s v="2018/010"/>
    <s v="Nxxx FY18 Period10"/>
    <n v="0.3"/>
    <n v="0.3"/>
    <s v="USD"/>
    <n v="1"/>
    <d v="2018-07-31T00:00:00"/>
    <n v="23737"/>
    <n v="11203"/>
    <s v="JVU"/>
    <s v="JTM"/>
    <s v="Nxxx FY18 Period10"/>
    <s v="SLD"/>
    <s v="N0702"/>
    <s v="85000"/>
    <s v="#"/>
    <s v="USAO0351"/>
    <s v="#"/>
    <s v="95.31.01"/>
    <s v="S17"/>
    <s v="#"/>
    <s v="PSC"/>
    <x v="1"/>
  </r>
  <r>
    <s v="A"/>
    <s v="S209945"/>
    <s v="2018/010"/>
    <s v="Nxxx FY18 Period10"/>
    <n v="3.71"/>
    <n v="3.71"/>
    <s v="USD"/>
    <n v="1"/>
    <d v="2018-07-31T00:00:00"/>
    <n v="23737"/>
    <n v="11242"/>
    <s v="JVU"/>
    <s v="JTM"/>
    <s v="Nxxx FY18 Period10"/>
    <s v="DOL"/>
    <s v="N0704"/>
    <s v="85000"/>
    <s v="#"/>
    <s v="USAO0351"/>
    <s v="#"/>
    <s v="95.31.01"/>
    <s v="S17"/>
    <s v="#"/>
    <s v="PSC"/>
    <x v="1"/>
  </r>
  <r>
    <s v="A"/>
    <s v="S209945"/>
    <s v="2018/010"/>
    <s v="Nxxx FY18 Period10"/>
    <n v="0.04"/>
    <n v="0.04"/>
    <s v="USD"/>
    <n v="1"/>
    <d v="2018-07-31T00:00:00"/>
    <n v="23737"/>
    <n v="11287"/>
    <s v="JVU"/>
    <s v="JTM"/>
    <s v="Nxxx FY18 Period10"/>
    <s v="NRB"/>
    <s v="N0704"/>
    <s v="85000"/>
    <s v="#"/>
    <s v="USAO0351"/>
    <s v="#"/>
    <s v="95.31.01"/>
    <s v="S17"/>
    <s v="#"/>
    <s v="PSC"/>
    <x v="1"/>
  </r>
  <r>
    <s v="A"/>
    <s v="S209945"/>
    <s v="2018/010"/>
    <s v="Nxxx FY18 Period10"/>
    <n v="0.19"/>
    <n v="0.19"/>
    <s v="USD"/>
    <n v="1"/>
    <d v="2018-07-31T00:00:00"/>
    <n v="23737"/>
    <n v="11347"/>
    <s v="JVU"/>
    <s v="JTM"/>
    <s v="Nxxx FY18 Period10"/>
    <s v="SLD"/>
    <s v="N0704"/>
    <s v="85000"/>
    <s v="#"/>
    <s v="USAO0351"/>
    <s v="#"/>
    <s v="95.31.01"/>
    <s v="S17"/>
    <s v="#"/>
    <s v="PSC"/>
    <x v="1"/>
  </r>
  <r>
    <s v="A"/>
    <s v="S209945"/>
    <s v="2018/010"/>
    <s v="Nxxx FY18 Period10"/>
    <n v="7.11"/>
    <n v="7.11"/>
    <s v="USD"/>
    <n v="1"/>
    <d v="2018-07-31T00:00:00"/>
    <n v="23737"/>
    <n v="11387"/>
    <s v="JVU"/>
    <s v="JTM"/>
    <s v="Nxxx FY18 Period10"/>
    <s v="DOL"/>
    <s v="N0801"/>
    <s v="85000"/>
    <s v="#"/>
    <s v="USAO0351"/>
    <s v="#"/>
    <s v="95.31.01"/>
    <s v="S17"/>
    <s v="#"/>
    <s v="PSC"/>
    <x v="1"/>
  </r>
  <r>
    <s v="A"/>
    <s v="S209945"/>
    <s v="2018/010"/>
    <s v="Nxxx FY18 Period10"/>
    <n v="7.0000000000000007E-2"/>
    <n v="7.0000000000000007E-2"/>
    <s v="USD"/>
    <n v="1"/>
    <d v="2018-07-31T00:00:00"/>
    <n v="23737"/>
    <n v="11432"/>
    <s v="JVU"/>
    <s v="JTM"/>
    <s v="Nxxx FY18 Period10"/>
    <s v="NRB"/>
    <s v="N0801"/>
    <s v="85000"/>
    <s v="#"/>
    <s v="USAO0351"/>
    <s v="#"/>
    <s v="95.31.01"/>
    <s v="S17"/>
    <s v="#"/>
    <s v="PSC"/>
    <x v="1"/>
  </r>
  <r>
    <s v="A"/>
    <s v="S209945"/>
    <s v="2018/010"/>
    <s v="Nxxx FY18 Period10"/>
    <n v="0.36"/>
    <n v="0.36"/>
    <s v="USD"/>
    <n v="1"/>
    <d v="2018-07-31T00:00:00"/>
    <n v="23737"/>
    <n v="11492"/>
    <s v="JVU"/>
    <s v="JTM"/>
    <s v="Nxxx FY18 Period10"/>
    <s v="SLD"/>
    <s v="N0801"/>
    <s v="85000"/>
    <s v="#"/>
    <s v="USAO0351"/>
    <s v="#"/>
    <s v="95.31.01"/>
    <s v="S17"/>
    <s v="#"/>
    <s v="PSC"/>
    <x v="1"/>
  </r>
  <r>
    <s v="A"/>
    <s v="S209945"/>
    <s v="2018/010"/>
    <s v="Nxxx FY18 Period10"/>
    <n v="4.46"/>
    <n v="4.46"/>
    <s v="USD"/>
    <n v="1"/>
    <d v="2018-07-31T00:00:00"/>
    <n v="23737"/>
    <n v="11531"/>
    <s v="JVU"/>
    <s v="JTM"/>
    <s v="Nxxx FY18 Period10"/>
    <s v="DOL"/>
    <s v="N0901"/>
    <s v="85000"/>
    <s v="#"/>
    <s v="USAO0351"/>
    <s v="#"/>
    <s v="95.31.01"/>
    <s v="S17"/>
    <s v="#"/>
    <s v="PSC"/>
    <x v="1"/>
  </r>
  <r>
    <s v="A"/>
    <s v="S209945"/>
    <s v="2018/010"/>
    <s v="Nxxx FY18 Period10"/>
    <n v="0.04"/>
    <n v="0.04"/>
    <s v="USD"/>
    <n v="1"/>
    <d v="2018-07-31T00:00:00"/>
    <n v="23737"/>
    <n v="11576"/>
    <s v="JVU"/>
    <s v="JTM"/>
    <s v="Nxxx FY18 Period10"/>
    <s v="NRB"/>
    <s v="N0901"/>
    <s v="85000"/>
    <s v="#"/>
    <s v="USAO0351"/>
    <s v="#"/>
    <s v="95.31.01"/>
    <s v="S17"/>
    <s v="#"/>
    <s v="PSC"/>
    <x v="1"/>
  </r>
  <r>
    <s v="A"/>
    <s v="S209945"/>
    <s v="2018/010"/>
    <s v="Nxxx FY18 Period10"/>
    <n v="0.23"/>
    <n v="0.23"/>
    <s v="USD"/>
    <n v="1"/>
    <d v="2018-07-31T00:00:00"/>
    <n v="23737"/>
    <n v="11636"/>
    <s v="JVU"/>
    <s v="JTM"/>
    <s v="Nxxx FY18 Period10"/>
    <s v="SLD"/>
    <s v="N0901"/>
    <s v="85000"/>
    <s v="#"/>
    <s v="USAO0351"/>
    <s v="#"/>
    <s v="95.31.01"/>
    <s v="S17"/>
    <s v="#"/>
    <s v="PSC"/>
    <x v="1"/>
  </r>
  <r>
    <s v="A"/>
    <s v="S209945"/>
    <s v="2018/010"/>
    <s v="Nxxx FY18 Period10"/>
    <n v="21.96"/>
    <n v="21.96"/>
    <s v="USD"/>
    <n v="1"/>
    <d v="2018-07-31T00:00:00"/>
    <n v="23737"/>
    <n v="11678"/>
    <s v="JVU"/>
    <s v="JTM"/>
    <s v="Nxxx FY18 Period10"/>
    <s v="DOL"/>
    <s v="N1001"/>
    <s v="85000"/>
    <s v="#"/>
    <s v="USAO0351"/>
    <s v="#"/>
    <s v="95.31.01"/>
    <s v="S17"/>
    <s v="#"/>
    <s v="SOM"/>
    <x v="1"/>
  </r>
  <r>
    <s v="A"/>
    <s v="S209945"/>
    <s v="2018/010"/>
    <s v="Nxxx FY18 Period10"/>
    <n v="0.21"/>
    <n v="0.21"/>
    <s v="USD"/>
    <n v="1"/>
    <d v="2018-07-31T00:00:00"/>
    <n v="23737"/>
    <n v="11723"/>
    <s v="JVU"/>
    <s v="JTM"/>
    <s v="Nxxx FY18 Period10"/>
    <s v="NRB"/>
    <s v="N1001"/>
    <s v="85000"/>
    <s v="#"/>
    <s v="USAO0351"/>
    <s v="#"/>
    <s v="95.31.01"/>
    <s v="S17"/>
    <s v="#"/>
    <s v="SOM"/>
    <x v="1"/>
  </r>
  <r>
    <s v="A"/>
    <s v="S209945"/>
    <s v="2018/010"/>
    <s v="Nxxx FY18 Period10"/>
    <n v="1.1100000000000001"/>
    <n v="1.1100000000000001"/>
    <s v="USD"/>
    <n v="1"/>
    <d v="2018-07-31T00:00:00"/>
    <n v="23737"/>
    <n v="11783"/>
    <s v="JVU"/>
    <s v="JTM"/>
    <s v="Nxxx FY18 Period10"/>
    <s v="SLD"/>
    <s v="N1001"/>
    <s v="85000"/>
    <s v="#"/>
    <s v="USAO0351"/>
    <s v="#"/>
    <s v="95.31.01"/>
    <s v="S17"/>
    <s v="#"/>
    <s v="SOM"/>
    <x v="1"/>
  </r>
  <r>
    <s v="A"/>
    <s v="S209945"/>
    <s v="2018/010"/>
    <s v="Nxxx FY18 Period10"/>
    <n v="5.25"/>
    <n v="5.25"/>
    <s v="USD"/>
    <n v="1"/>
    <d v="2018-07-31T00:00:00"/>
    <n v="23737"/>
    <n v="11822"/>
    <s v="JVU"/>
    <s v="JTM"/>
    <s v="Nxxx FY18 Period10"/>
    <s v="DOL"/>
    <s v="N1003"/>
    <s v="85000"/>
    <s v="#"/>
    <s v="USAO0351"/>
    <s v="#"/>
    <s v="95.31.01"/>
    <s v="S17"/>
    <s v="#"/>
    <s v="SOM"/>
    <x v="1"/>
  </r>
  <r>
    <s v="A"/>
    <s v="S209945"/>
    <s v="2018/010"/>
    <s v="Nxxx FY18 Period10"/>
    <n v="0.05"/>
    <n v="0.05"/>
    <s v="USD"/>
    <n v="1"/>
    <d v="2018-07-31T00:00:00"/>
    <n v="23737"/>
    <n v="11867"/>
    <s v="JVU"/>
    <s v="JTM"/>
    <s v="Nxxx FY18 Period10"/>
    <s v="NRB"/>
    <s v="N1003"/>
    <s v="85000"/>
    <s v="#"/>
    <s v="USAO0351"/>
    <s v="#"/>
    <s v="95.31.01"/>
    <s v="S17"/>
    <s v="#"/>
    <s v="SOM"/>
    <x v="1"/>
  </r>
  <r>
    <s v="A"/>
    <s v="S209945"/>
    <s v="2018/010"/>
    <s v="Nxxx FY18 Period10"/>
    <n v="0.27"/>
    <n v="0.27"/>
    <s v="USD"/>
    <n v="1"/>
    <d v="2018-07-31T00:00:00"/>
    <n v="23737"/>
    <n v="11927"/>
    <s v="JVU"/>
    <s v="JTM"/>
    <s v="Nxxx FY18 Period10"/>
    <s v="SLD"/>
    <s v="N1003"/>
    <s v="85000"/>
    <s v="#"/>
    <s v="USAO0351"/>
    <s v="#"/>
    <s v="95.31.01"/>
    <s v="S17"/>
    <s v="#"/>
    <s v="SOM"/>
    <x v="1"/>
  </r>
  <r>
    <s v="A"/>
    <s v="S209945"/>
    <s v="2018/010"/>
    <s v="Nxxx FY18 Period10"/>
    <n v="0.69"/>
    <n v="0.69"/>
    <s v="USD"/>
    <n v="1"/>
    <d v="2018-07-31T00:00:00"/>
    <n v="23737"/>
    <n v="11963"/>
    <s v="JVU"/>
    <s v="JTM"/>
    <s v="Nxxx FY18 Period10"/>
    <s v="DOL"/>
    <s v="N1004"/>
    <s v="85000"/>
    <s v="#"/>
    <s v="USAO0351"/>
    <s v="#"/>
    <s v="95.31.01"/>
    <s v="S17"/>
    <s v="#"/>
    <s v="SOM"/>
    <x v="1"/>
  </r>
  <r>
    <s v="A"/>
    <s v="S209945"/>
    <s v="2018/010"/>
    <s v="Nxxx FY18 Period10"/>
    <n v="0.01"/>
    <n v="0.01"/>
    <s v="USD"/>
    <n v="1"/>
    <d v="2018-07-31T00:00:00"/>
    <n v="23737"/>
    <n v="12002"/>
    <s v="JVU"/>
    <s v="JTM"/>
    <s v="Nxxx FY18 Period10"/>
    <s v="NRB"/>
    <s v="N1004"/>
    <s v="85000"/>
    <s v="#"/>
    <s v="USAO0351"/>
    <s v="#"/>
    <s v="95.31.01"/>
    <s v="S17"/>
    <s v="#"/>
    <s v="SOM"/>
    <x v="1"/>
  </r>
  <r>
    <s v="A"/>
    <s v="S209945"/>
    <s v="2018/010"/>
    <s v="Nxxx FY18 Period10"/>
    <n v="0.04"/>
    <n v="0.04"/>
    <s v="USD"/>
    <n v="1"/>
    <d v="2018-07-31T00:00:00"/>
    <n v="23737"/>
    <n v="12056"/>
    <s v="JVU"/>
    <s v="JTM"/>
    <s v="Nxxx FY18 Period10"/>
    <s v="SLD"/>
    <s v="N1004"/>
    <s v="85000"/>
    <s v="#"/>
    <s v="USAO0351"/>
    <s v="#"/>
    <s v="95.31.01"/>
    <s v="S17"/>
    <s v="#"/>
    <s v="SOM"/>
    <x v="1"/>
  </r>
  <r>
    <s v="A"/>
    <s v="S209945"/>
    <s v="2018/010"/>
    <s v="Nxxx FY18 Period10"/>
    <n v="17.66"/>
    <n v="17.66"/>
    <s v="USD"/>
    <n v="1"/>
    <d v="2018-07-31T00:00:00"/>
    <n v="23737"/>
    <n v="12097"/>
    <s v="JVU"/>
    <s v="JTM"/>
    <s v="Nxxx FY18 Period10"/>
    <s v="DOL"/>
    <s v="N1101"/>
    <s v="85000"/>
    <s v="#"/>
    <s v="USAO0351"/>
    <s v="#"/>
    <s v="95.31.01"/>
    <s v="S17"/>
    <s v="#"/>
    <s v="TSC"/>
    <x v="1"/>
  </r>
  <r>
    <s v="A"/>
    <s v="S209945"/>
    <s v="2018/010"/>
    <s v="Nxxx FY18 Period10"/>
    <n v="0.17"/>
    <n v="0.17"/>
    <s v="USD"/>
    <n v="1"/>
    <d v="2018-07-31T00:00:00"/>
    <n v="23737"/>
    <n v="12142"/>
    <s v="JVU"/>
    <s v="JTM"/>
    <s v="Nxxx FY18 Period10"/>
    <s v="NRB"/>
    <s v="N1101"/>
    <s v="85000"/>
    <s v="#"/>
    <s v="USAO0351"/>
    <s v="#"/>
    <s v="95.31.01"/>
    <s v="S17"/>
    <s v="#"/>
    <s v="TSC"/>
    <x v="1"/>
  </r>
  <r>
    <s v="A"/>
    <s v="S209945"/>
    <s v="2018/010"/>
    <s v="Nxxx FY18 Period10"/>
    <n v="0.89"/>
    <n v="0.89"/>
    <s v="USD"/>
    <n v="1"/>
    <d v="2018-07-31T00:00:00"/>
    <n v="23737"/>
    <n v="12202"/>
    <s v="JVU"/>
    <s v="JTM"/>
    <s v="Nxxx FY18 Period10"/>
    <s v="SLD"/>
    <s v="N1101"/>
    <s v="85000"/>
    <s v="#"/>
    <s v="USAO0351"/>
    <s v="#"/>
    <s v="95.31.01"/>
    <s v="S17"/>
    <s v="#"/>
    <s v="TSC"/>
    <x v="1"/>
  </r>
  <r>
    <s v="A"/>
    <s v="S209945"/>
    <s v="2018/010"/>
    <s v="Nxxx FY18 Period10"/>
    <n v="1.49"/>
    <n v="1.49"/>
    <s v="USD"/>
    <n v="1"/>
    <d v="2018-07-31T00:00:00"/>
    <n v="23737"/>
    <n v="12240"/>
    <s v="JVU"/>
    <s v="JTM"/>
    <s v="Nxxx FY18 Period10"/>
    <s v="DOL"/>
    <s v="N1202"/>
    <s v="85000"/>
    <s v="#"/>
    <s v="USAO0351"/>
    <s v="#"/>
    <s v="95.31.01"/>
    <s v="S17"/>
    <s v="#"/>
    <s v="TSC"/>
    <x v="1"/>
  </r>
  <r>
    <s v="A"/>
    <s v="S209945"/>
    <s v="2018/010"/>
    <s v="Nxxx FY18 Period10"/>
    <n v="0.01"/>
    <n v="0.01"/>
    <s v="USD"/>
    <n v="1"/>
    <d v="2018-07-31T00:00:00"/>
    <n v="23737"/>
    <n v="12282"/>
    <s v="JVU"/>
    <s v="JTM"/>
    <s v="Nxxx FY18 Period10"/>
    <s v="NRB"/>
    <s v="N1202"/>
    <s v="85000"/>
    <s v="#"/>
    <s v="USAO0351"/>
    <s v="#"/>
    <s v="95.31.01"/>
    <s v="S17"/>
    <s v="#"/>
    <s v="TSC"/>
    <x v="1"/>
  </r>
  <r>
    <s v="A"/>
    <s v="S209945"/>
    <s v="2018/010"/>
    <s v="Nxxx FY18 Period10"/>
    <n v="0.08"/>
    <n v="0.08"/>
    <s v="USD"/>
    <n v="1"/>
    <d v="2018-07-31T00:00:00"/>
    <n v="23737"/>
    <n v="12338"/>
    <s v="JVU"/>
    <s v="JTM"/>
    <s v="Nxxx FY18 Period10"/>
    <s v="SLD"/>
    <s v="N1202"/>
    <s v="85000"/>
    <s v="#"/>
    <s v="USAO0351"/>
    <s v="#"/>
    <s v="95.31.01"/>
    <s v="S17"/>
    <s v="#"/>
    <s v="TSC"/>
    <x v="1"/>
  </r>
  <r>
    <s v="A"/>
    <s v="S209945"/>
    <s v="2018/010"/>
    <s v="Nxxx FY18 Period10"/>
    <n v="3.98"/>
    <n v="3.98"/>
    <s v="USD"/>
    <n v="1"/>
    <d v="2018-07-31T00:00:00"/>
    <n v="23737"/>
    <n v="12377"/>
    <s v="JVU"/>
    <s v="JTM"/>
    <s v="Nxxx FY18 Period10"/>
    <s v="DOL"/>
    <s v="N1401"/>
    <s v="85000"/>
    <s v="#"/>
    <s v="USAO0351"/>
    <s v="#"/>
    <s v="95.31.01"/>
    <s v="S17"/>
    <s v="#"/>
    <s v="PSC"/>
    <x v="1"/>
  </r>
  <r>
    <s v="A"/>
    <s v="S209945"/>
    <s v="2018/010"/>
    <s v="Nxxx FY18 Period10"/>
    <n v="0.04"/>
    <n v="0.04"/>
    <s v="USD"/>
    <n v="1"/>
    <d v="2018-07-31T00:00:00"/>
    <n v="23737"/>
    <n v="12422"/>
    <s v="JVU"/>
    <s v="JTM"/>
    <s v="Nxxx FY18 Period10"/>
    <s v="NRB"/>
    <s v="N1401"/>
    <s v="85000"/>
    <s v="#"/>
    <s v="USAO0351"/>
    <s v="#"/>
    <s v="95.31.01"/>
    <s v="S17"/>
    <s v="#"/>
    <s v="PSC"/>
    <x v="1"/>
  </r>
  <r>
    <s v="A"/>
    <s v="S209945"/>
    <s v="2018/010"/>
    <s v="Nxxx FY18 Period10"/>
    <n v="0.2"/>
    <n v="0.2"/>
    <s v="USD"/>
    <n v="1"/>
    <d v="2018-07-31T00:00:00"/>
    <n v="23737"/>
    <n v="12482"/>
    <s v="JVU"/>
    <s v="JTM"/>
    <s v="Nxxx FY18 Period10"/>
    <s v="SLD"/>
    <s v="N1401"/>
    <s v="85000"/>
    <s v="#"/>
    <s v="USAO0351"/>
    <s v="#"/>
    <s v="95.31.01"/>
    <s v="S17"/>
    <s v="#"/>
    <s v="PSC"/>
    <x v="1"/>
  </r>
  <r>
    <s v="A"/>
    <s v="S209945"/>
    <s v="2018/010"/>
    <s v="Nxxx FY18 Period10"/>
    <n v="6.19"/>
    <n v="6.19"/>
    <s v="USD"/>
    <n v="1"/>
    <d v="2018-07-31T00:00:00"/>
    <n v="23737"/>
    <n v="12521"/>
    <s v="JVU"/>
    <s v="JTM"/>
    <s v="Nxxx FY18 Period10"/>
    <s v="DOL"/>
    <s v="N201"/>
    <s v="85000"/>
    <s v="#"/>
    <s v="USAO0351"/>
    <s v="#"/>
    <s v="95.31.01"/>
    <s v="S17"/>
    <s v="#"/>
    <s v="PSC"/>
    <x v="1"/>
  </r>
  <r>
    <s v="A"/>
    <s v="S209945"/>
    <s v="2018/010"/>
    <s v="Nxxx FY18 Period10"/>
    <n v="0.06"/>
    <n v="0.06"/>
    <s v="USD"/>
    <n v="1"/>
    <d v="2018-07-31T00:00:00"/>
    <n v="23737"/>
    <n v="12566"/>
    <s v="JVU"/>
    <s v="JTM"/>
    <s v="Nxxx FY18 Period10"/>
    <s v="NRB"/>
    <s v="N201"/>
    <s v="85000"/>
    <s v="#"/>
    <s v="USAO0351"/>
    <s v="#"/>
    <s v="95.31.01"/>
    <s v="S17"/>
    <s v="#"/>
    <s v="PSC"/>
    <x v="1"/>
  </r>
  <r>
    <s v="A"/>
    <s v="S209945"/>
    <s v="2018/010"/>
    <s v="Nxxx FY18 Period10"/>
    <n v="0.31"/>
    <n v="0.31"/>
    <s v="USD"/>
    <n v="1"/>
    <d v="2018-07-31T00:00:00"/>
    <n v="23737"/>
    <n v="12626"/>
    <s v="JVU"/>
    <s v="JTM"/>
    <s v="Nxxx FY18 Period10"/>
    <s v="SLD"/>
    <s v="N201"/>
    <s v="85000"/>
    <s v="#"/>
    <s v="USAO0351"/>
    <s v="#"/>
    <s v="95.31.01"/>
    <s v="S17"/>
    <s v="#"/>
    <s v="PSC"/>
    <x v="1"/>
  </r>
  <r>
    <s v="A"/>
    <s v="S209945"/>
    <s v="2018/010"/>
    <s v="Nxxx FY18 Period10"/>
    <n v="-1.59"/>
    <n v="-1.59"/>
    <s v="USD"/>
    <n v="1"/>
    <d v="2018-07-31T00:00:00"/>
    <n v="23737"/>
    <n v="12664"/>
    <s v="JVU"/>
    <s v="JTM"/>
    <s v="Nxxx FY18 Period10"/>
    <s v="DOL"/>
    <s v="N0702"/>
    <s v="85100"/>
    <s v="#"/>
    <s v="USAO0351"/>
    <s v="#"/>
    <s v="95.31.01"/>
    <s v="S17"/>
    <s v="#"/>
    <s v="PSC"/>
    <x v="1"/>
  </r>
  <r>
    <s v="A"/>
    <s v="S209945"/>
    <s v="2018/010"/>
    <s v="Nxxx FY18 Period10"/>
    <n v="-0.02"/>
    <n v="-0.02"/>
    <s v="USD"/>
    <n v="1"/>
    <d v="2018-07-31T00:00:00"/>
    <n v="23737"/>
    <n v="12706"/>
    <s v="JVU"/>
    <s v="JTM"/>
    <s v="Nxxx FY18 Period10"/>
    <s v="NRB"/>
    <s v="N0702"/>
    <s v="85100"/>
    <s v="#"/>
    <s v="USAO0351"/>
    <s v="#"/>
    <s v="95.31.01"/>
    <s v="S17"/>
    <s v="#"/>
    <s v="PSC"/>
    <x v="1"/>
  </r>
  <r>
    <s v="A"/>
    <s v="S209945"/>
    <s v="2018/010"/>
    <s v="Nxxx FY18 Period10"/>
    <n v="-0.08"/>
    <n v="-0.08"/>
    <s v="USD"/>
    <n v="1"/>
    <d v="2018-07-31T00:00:00"/>
    <n v="23737"/>
    <n v="12763"/>
    <s v="JVU"/>
    <s v="JTM"/>
    <s v="Nxxx FY18 Period10"/>
    <s v="SLD"/>
    <s v="N0702"/>
    <s v="85100"/>
    <s v="#"/>
    <s v="USAO0351"/>
    <s v="#"/>
    <s v="95.31.01"/>
    <s v="S17"/>
    <s v="#"/>
    <s v="PSC"/>
    <x v="1"/>
  </r>
  <r>
    <s v="A"/>
    <s v="S209945"/>
    <s v="2018/010"/>
    <s v="Nxxx FY18 Period10"/>
    <n v="0.67"/>
    <n v="0.67"/>
    <s v="USD"/>
    <n v="1"/>
    <d v="2018-07-31T00:00:00"/>
    <n v="23737"/>
    <n v="12799"/>
    <s v="JVU"/>
    <s v="JTM"/>
    <s v="Nxxx FY18 Period10"/>
    <s v="DOL"/>
    <s v="N0101"/>
    <s v="86000"/>
    <s v="#"/>
    <s v="USAO0351"/>
    <s v="#"/>
    <s v="95.31.01"/>
    <s v="S17"/>
    <s v="#"/>
    <s v="PSC"/>
    <x v="1"/>
  </r>
  <r>
    <s v="A"/>
    <s v="S209945"/>
    <s v="2018/010"/>
    <s v="Nxxx FY18 Period10"/>
    <n v="0.01"/>
    <n v="0.01"/>
    <s v="USD"/>
    <n v="1"/>
    <d v="2018-07-31T00:00:00"/>
    <n v="23737"/>
    <n v="12838"/>
    <s v="JVU"/>
    <s v="JTM"/>
    <s v="Nxxx FY18 Period10"/>
    <s v="NRB"/>
    <s v="N0101"/>
    <s v="86000"/>
    <s v="#"/>
    <s v="USAO0351"/>
    <s v="#"/>
    <s v="95.31.01"/>
    <s v="S17"/>
    <s v="#"/>
    <s v="PSC"/>
    <x v="1"/>
  </r>
  <r>
    <s v="A"/>
    <s v="S209945"/>
    <s v="2018/010"/>
    <s v="Nxxx FY18 Period10"/>
    <n v="0.03"/>
    <n v="0.03"/>
    <s v="USD"/>
    <n v="1"/>
    <d v="2018-07-31T00:00:00"/>
    <n v="23737"/>
    <n v="12892"/>
    <s v="JVU"/>
    <s v="JTM"/>
    <s v="Nxxx FY18 Period10"/>
    <s v="SLD"/>
    <s v="N0101"/>
    <s v="86000"/>
    <s v="#"/>
    <s v="USAO0351"/>
    <s v="#"/>
    <s v="95.31.01"/>
    <s v="S17"/>
    <s v="#"/>
    <s v="PSC"/>
    <x v="1"/>
  </r>
  <r>
    <s v="A"/>
    <s v="S209945"/>
    <s v="2018/010"/>
    <s v="Nxxx FY18 Period10"/>
    <n v="1.0900000000000001"/>
    <n v="1.0900000000000001"/>
    <s v="USD"/>
    <n v="1"/>
    <d v="2018-07-31T00:00:00"/>
    <n v="23737"/>
    <n v="12929"/>
    <s v="JVU"/>
    <s v="JTM"/>
    <s v="Nxxx FY18 Period10"/>
    <s v="DOL"/>
    <s v="N0401"/>
    <s v="86000"/>
    <s v="#"/>
    <s v="USAO0351"/>
    <s v="#"/>
    <s v="95.31.01"/>
    <s v="S17"/>
    <s v="#"/>
    <s v="PSC"/>
    <x v="1"/>
  </r>
  <r>
    <s v="A"/>
    <s v="S209945"/>
    <s v="2018/010"/>
    <s v="Nxxx FY18 Period10"/>
    <n v="0.01"/>
    <n v="0.01"/>
    <s v="USD"/>
    <n v="1"/>
    <d v="2018-07-31T00:00:00"/>
    <n v="23737"/>
    <n v="12971"/>
    <s v="JVU"/>
    <s v="JTM"/>
    <s v="Nxxx FY18 Period10"/>
    <s v="NRB"/>
    <s v="N0401"/>
    <s v="86000"/>
    <s v="#"/>
    <s v="USAO0351"/>
    <s v="#"/>
    <s v="95.31.01"/>
    <s v="S17"/>
    <s v="#"/>
    <s v="PSC"/>
    <x v="1"/>
  </r>
  <r>
    <s v="A"/>
    <s v="S209945"/>
    <s v="2018/010"/>
    <s v="Nxxx FY18 Period10"/>
    <n v="0.06"/>
    <n v="0.06"/>
    <s v="USD"/>
    <n v="1"/>
    <d v="2018-07-31T00:00:00"/>
    <n v="23737"/>
    <n v="13025"/>
    <s v="JVU"/>
    <s v="JTM"/>
    <s v="Nxxx FY18 Period10"/>
    <s v="SLD"/>
    <s v="N0401"/>
    <s v="86000"/>
    <s v="#"/>
    <s v="USAO0351"/>
    <s v="#"/>
    <s v="95.31.01"/>
    <s v="S17"/>
    <s v="#"/>
    <s v="PSC"/>
    <x v="1"/>
  </r>
  <r>
    <s v="A"/>
    <s v="S209945"/>
    <s v="2018/010"/>
    <s v="Nxxx FY18 Period10"/>
    <n v="3.49"/>
    <n v="3.49"/>
    <s v="USD"/>
    <n v="1"/>
    <d v="2018-07-31T00:00:00"/>
    <n v="23737"/>
    <n v="13064"/>
    <s v="JVU"/>
    <s v="JTM"/>
    <s v="Nxxx FY18 Period10"/>
    <s v="DOL"/>
    <s v="N0501"/>
    <s v="86000"/>
    <s v="#"/>
    <s v="USAO0351"/>
    <s v="#"/>
    <s v="95.31.01"/>
    <s v="S17"/>
    <s v="#"/>
    <s v="PSC"/>
    <x v="1"/>
  </r>
  <r>
    <s v="A"/>
    <s v="S209945"/>
    <s v="2018/010"/>
    <s v="Nxxx FY18 Period10"/>
    <n v="0.03"/>
    <n v="0.03"/>
    <s v="USD"/>
    <n v="1"/>
    <d v="2018-07-31T00:00:00"/>
    <n v="23737"/>
    <n v="13108"/>
    <s v="JVU"/>
    <s v="JTM"/>
    <s v="Nxxx FY18 Period10"/>
    <s v="NRB"/>
    <s v="N0501"/>
    <s v="86000"/>
    <s v="#"/>
    <s v="USAO0351"/>
    <s v="#"/>
    <s v="95.31.01"/>
    <s v="S17"/>
    <s v="#"/>
    <s v="PSC"/>
    <x v="1"/>
  </r>
  <r>
    <s v="A"/>
    <s v="S209945"/>
    <s v="2018/010"/>
    <s v="Nxxx FY18 Period10"/>
    <n v="0.18"/>
    <n v="0.18"/>
    <s v="USD"/>
    <n v="1"/>
    <d v="2018-07-31T00:00:00"/>
    <n v="23737"/>
    <n v="13167"/>
    <s v="JVU"/>
    <s v="JTM"/>
    <s v="Nxxx FY18 Period10"/>
    <s v="SLD"/>
    <s v="N0501"/>
    <s v="86000"/>
    <s v="#"/>
    <s v="USAO0351"/>
    <s v="#"/>
    <s v="95.31.01"/>
    <s v="S17"/>
    <s v="#"/>
    <s v="PSC"/>
    <x v="1"/>
  </r>
  <r>
    <s v="A"/>
    <s v="S209945"/>
    <s v="2018/010"/>
    <s v="Nxxx FY18 Period10"/>
    <n v="1.51"/>
    <n v="1.51"/>
    <s v="USD"/>
    <n v="1"/>
    <d v="2018-07-31T00:00:00"/>
    <n v="23737"/>
    <n v="13205"/>
    <s v="JVU"/>
    <s v="JTM"/>
    <s v="Nxxx FY18 Period10"/>
    <s v="DOL"/>
    <s v="N0601"/>
    <s v="86000"/>
    <s v="#"/>
    <s v="USAO0351"/>
    <s v="#"/>
    <s v="95.31.01"/>
    <s v="S17"/>
    <s v="#"/>
    <s v="PSC"/>
    <x v="1"/>
  </r>
  <r>
    <s v="A"/>
    <s v="S209945"/>
    <s v="2018/010"/>
    <s v="Nxxx FY18 Period10"/>
    <n v="0.01"/>
    <n v="0.01"/>
    <s v="USD"/>
    <n v="1"/>
    <d v="2018-07-31T00:00:00"/>
    <n v="23737"/>
    <n v="13247"/>
    <s v="JVU"/>
    <s v="JTM"/>
    <s v="Nxxx FY18 Period10"/>
    <s v="NRB"/>
    <s v="N0601"/>
    <s v="86000"/>
    <s v="#"/>
    <s v="USAO0351"/>
    <s v="#"/>
    <s v="95.31.01"/>
    <s v="S17"/>
    <s v="#"/>
    <s v="PSC"/>
    <x v="1"/>
  </r>
  <r>
    <s v="A"/>
    <s v="S209945"/>
    <s v="2018/010"/>
    <s v="Nxxx FY18 Period10"/>
    <n v="0.08"/>
    <n v="0.08"/>
    <s v="USD"/>
    <n v="1"/>
    <d v="2018-07-31T00:00:00"/>
    <n v="23737"/>
    <n v="13303"/>
    <s v="JVU"/>
    <s v="JTM"/>
    <s v="Nxxx FY18 Period10"/>
    <s v="SLD"/>
    <s v="N0601"/>
    <s v="86000"/>
    <s v="#"/>
    <s v="USAO0351"/>
    <s v="#"/>
    <s v="95.31.01"/>
    <s v="S17"/>
    <s v="#"/>
    <s v="PSC"/>
    <x v="1"/>
  </r>
  <r>
    <s v="A"/>
    <s v="S209945"/>
    <s v="2018/010"/>
    <s v="Nxxx FY18 Period10"/>
    <n v="1.72"/>
    <n v="1.72"/>
    <s v="USD"/>
    <n v="1"/>
    <d v="2018-07-31T00:00:00"/>
    <n v="23737"/>
    <n v="13341"/>
    <s v="JVU"/>
    <s v="JTM"/>
    <s v="Nxxx FY18 Period10"/>
    <s v="DOL"/>
    <s v="N0701"/>
    <s v="86000"/>
    <s v="#"/>
    <s v="USAO0351"/>
    <s v="#"/>
    <s v="95.31.01"/>
    <s v="S17"/>
    <s v="#"/>
    <s v="PSC"/>
    <x v="1"/>
  </r>
  <r>
    <s v="A"/>
    <s v="S209945"/>
    <s v="2018/010"/>
    <s v="Nxxx FY18 Period10"/>
    <n v="0.02"/>
    <n v="0.02"/>
    <s v="USD"/>
    <n v="1"/>
    <d v="2018-07-31T00:00:00"/>
    <n v="23737"/>
    <n v="13383"/>
    <s v="JVU"/>
    <s v="JTM"/>
    <s v="Nxxx FY18 Period10"/>
    <s v="NRB"/>
    <s v="N0701"/>
    <s v="86000"/>
    <s v="#"/>
    <s v="USAO0351"/>
    <s v="#"/>
    <s v="95.31.01"/>
    <s v="S17"/>
    <s v="#"/>
    <s v="PSC"/>
    <x v="1"/>
  </r>
  <r>
    <s v="A"/>
    <s v="S209945"/>
    <s v="2018/010"/>
    <s v="Nxxx FY18 Period10"/>
    <n v="0.09"/>
    <n v="0.09"/>
    <s v="USD"/>
    <n v="1"/>
    <d v="2018-07-31T00:00:00"/>
    <n v="23737"/>
    <n v="13440"/>
    <s v="JVU"/>
    <s v="JTM"/>
    <s v="Nxxx FY18 Period10"/>
    <s v="SLD"/>
    <s v="N0701"/>
    <s v="86000"/>
    <s v="#"/>
    <s v="USAO0351"/>
    <s v="#"/>
    <s v="95.31.01"/>
    <s v="S17"/>
    <s v="#"/>
    <s v="PSC"/>
    <x v="1"/>
  </r>
  <r>
    <s v="A"/>
    <s v="S209945"/>
    <s v="2018/010"/>
    <s v="Nxxx FY18 Period10"/>
    <n v="3.6"/>
    <n v="3.6"/>
    <s v="USD"/>
    <n v="1"/>
    <d v="2018-07-31T00:00:00"/>
    <n v="23737"/>
    <n v="13479"/>
    <s v="JVU"/>
    <s v="JTM"/>
    <s v="Nxxx FY18 Period10"/>
    <s v="DOL"/>
    <s v="N0702"/>
    <s v="86000"/>
    <s v="#"/>
    <s v="USAO0351"/>
    <s v="#"/>
    <s v="95.31.01"/>
    <s v="S17"/>
    <s v="#"/>
    <s v="PSC"/>
    <x v="1"/>
  </r>
  <r>
    <s v="A"/>
    <s v="S209945"/>
    <s v="2018/010"/>
    <s v="Nxxx FY18 Period10"/>
    <n v="0.03"/>
    <n v="0.03"/>
    <s v="USD"/>
    <n v="1"/>
    <d v="2018-07-31T00:00:00"/>
    <n v="23737"/>
    <n v="13523"/>
    <s v="JVU"/>
    <s v="JTM"/>
    <s v="Nxxx FY18 Period10"/>
    <s v="NRB"/>
    <s v="N0702"/>
    <s v="86000"/>
    <s v="#"/>
    <s v="USAO0351"/>
    <s v="#"/>
    <s v="95.31.01"/>
    <s v="S17"/>
    <s v="#"/>
    <s v="PSC"/>
    <x v="1"/>
  </r>
  <r>
    <s v="A"/>
    <s v="S209945"/>
    <s v="2018/010"/>
    <s v="Nxxx FY18 Period10"/>
    <n v="0.18"/>
    <n v="0.18"/>
    <s v="USD"/>
    <n v="1"/>
    <d v="2018-07-31T00:00:00"/>
    <n v="23737"/>
    <n v="13582"/>
    <s v="JVU"/>
    <s v="JTM"/>
    <s v="Nxxx FY18 Period10"/>
    <s v="SLD"/>
    <s v="N0702"/>
    <s v="86000"/>
    <s v="#"/>
    <s v="USAO0351"/>
    <s v="#"/>
    <s v="95.31.01"/>
    <s v="S17"/>
    <s v="#"/>
    <s v="PSC"/>
    <x v="1"/>
  </r>
  <r>
    <s v="A"/>
    <s v="S209945"/>
    <s v="2018/010"/>
    <s v="Nxxx FY18 Period10"/>
    <n v="1.01"/>
    <n v="1.01"/>
    <s v="USD"/>
    <n v="1"/>
    <d v="2018-07-31T00:00:00"/>
    <n v="23737"/>
    <n v="13619"/>
    <s v="JVU"/>
    <s v="JTM"/>
    <s v="Nxxx FY18 Period10"/>
    <s v="DOL"/>
    <s v="N0704"/>
    <s v="86000"/>
    <s v="#"/>
    <s v="USAO0351"/>
    <s v="#"/>
    <s v="95.31.01"/>
    <s v="S17"/>
    <s v="#"/>
    <s v="PSC"/>
    <x v="1"/>
  </r>
  <r>
    <s v="A"/>
    <s v="S209945"/>
    <s v="2018/010"/>
    <s v="Nxxx FY18 Period10"/>
    <n v="0.01"/>
    <n v="0.01"/>
    <s v="USD"/>
    <n v="1"/>
    <d v="2018-07-31T00:00:00"/>
    <n v="23737"/>
    <n v="13661"/>
    <s v="JVU"/>
    <s v="JTM"/>
    <s v="Nxxx FY18 Period10"/>
    <s v="NRB"/>
    <s v="N0704"/>
    <s v="86000"/>
    <s v="#"/>
    <s v="USAO0351"/>
    <s v="#"/>
    <s v="95.31.01"/>
    <s v="S17"/>
    <s v="#"/>
    <s v="PSC"/>
    <x v="1"/>
  </r>
  <r>
    <s v="A"/>
    <s v="S209945"/>
    <s v="2018/010"/>
    <s v="Nxxx FY18 Period10"/>
    <n v="0.05"/>
    <n v="0.05"/>
    <s v="USD"/>
    <n v="1"/>
    <d v="2018-07-31T00:00:00"/>
    <n v="23737"/>
    <n v="13715"/>
    <s v="JVU"/>
    <s v="JTM"/>
    <s v="Nxxx FY18 Period10"/>
    <s v="SLD"/>
    <s v="N0704"/>
    <s v="86000"/>
    <s v="#"/>
    <s v="USAO0351"/>
    <s v="#"/>
    <s v="95.31.01"/>
    <s v="S17"/>
    <s v="#"/>
    <s v="PSC"/>
    <x v="1"/>
  </r>
  <r>
    <s v="A"/>
    <s v="S209945"/>
    <s v="2018/010"/>
    <s v="Nxxx FY18 Period10"/>
    <n v="6.05"/>
    <n v="6.05"/>
    <s v="USD"/>
    <n v="1"/>
    <d v="2018-07-31T00:00:00"/>
    <n v="23737"/>
    <n v="13754"/>
    <s v="JVU"/>
    <s v="JTM"/>
    <s v="Nxxx FY18 Period10"/>
    <s v="DOL"/>
    <s v="N0801"/>
    <s v="86000"/>
    <s v="#"/>
    <s v="USAO0351"/>
    <s v="#"/>
    <s v="95.31.01"/>
    <s v="S17"/>
    <s v="#"/>
    <s v="PSC"/>
    <x v="1"/>
  </r>
  <r>
    <s v="A"/>
    <s v="S209945"/>
    <s v="2018/010"/>
    <s v="Nxxx FY18 Period10"/>
    <n v="0.06"/>
    <n v="0.06"/>
    <s v="USD"/>
    <n v="1"/>
    <d v="2018-07-31T00:00:00"/>
    <n v="23737"/>
    <n v="13799"/>
    <s v="JVU"/>
    <s v="JTM"/>
    <s v="Nxxx FY18 Period10"/>
    <s v="NRB"/>
    <s v="N0801"/>
    <s v="86000"/>
    <s v="#"/>
    <s v="USAO0351"/>
    <s v="#"/>
    <s v="95.31.01"/>
    <s v="S17"/>
    <s v="#"/>
    <s v="PSC"/>
    <x v="1"/>
  </r>
  <r>
    <s v="A"/>
    <s v="S209945"/>
    <s v="2018/010"/>
    <s v="Nxxx FY18 Period10"/>
    <n v="0.31"/>
    <n v="0.31"/>
    <s v="USD"/>
    <n v="1"/>
    <d v="2018-07-31T00:00:00"/>
    <n v="23737"/>
    <n v="13859"/>
    <s v="JVU"/>
    <s v="JTM"/>
    <s v="Nxxx FY18 Period10"/>
    <s v="SLD"/>
    <s v="N0801"/>
    <s v="86000"/>
    <s v="#"/>
    <s v="USAO0351"/>
    <s v="#"/>
    <s v="95.31.01"/>
    <s v="S17"/>
    <s v="#"/>
    <s v="PSC"/>
    <x v="1"/>
  </r>
  <r>
    <s v="A"/>
    <s v="S209945"/>
    <s v="2018/010"/>
    <s v="Nxxx FY18 Period10"/>
    <n v="2.6"/>
    <n v="2.6"/>
    <s v="USD"/>
    <n v="1"/>
    <d v="2018-07-31T00:00:00"/>
    <n v="23737"/>
    <n v="13897"/>
    <s v="JVU"/>
    <s v="JTM"/>
    <s v="Nxxx FY18 Period10"/>
    <s v="DOL"/>
    <s v="N0901"/>
    <s v="86000"/>
    <s v="#"/>
    <s v="USAO0351"/>
    <s v="#"/>
    <s v="95.31.01"/>
    <s v="S17"/>
    <s v="#"/>
    <s v="PSC"/>
    <x v="1"/>
  </r>
  <r>
    <s v="A"/>
    <s v="S209945"/>
    <s v="2018/010"/>
    <s v="Nxxx FY18 Period10"/>
    <n v="0.02"/>
    <n v="0.02"/>
    <s v="USD"/>
    <n v="1"/>
    <d v="2018-07-31T00:00:00"/>
    <n v="23737"/>
    <n v="13940"/>
    <s v="JVU"/>
    <s v="JTM"/>
    <s v="Nxxx FY18 Period10"/>
    <s v="NRB"/>
    <s v="N0901"/>
    <s v="86000"/>
    <s v="#"/>
    <s v="USAO0351"/>
    <s v="#"/>
    <s v="95.31.01"/>
    <s v="S17"/>
    <s v="#"/>
    <s v="PSC"/>
    <x v="1"/>
  </r>
  <r>
    <s v="A"/>
    <s v="S209945"/>
    <s v="2018/010"/>
    <s v="Nxxx FY18 Period10"/>
    <n v="0.13"/>
    <n v="0.13"/>
    <s v="USD"/>
    <n v="1"/>
    <d v="2018-07-31T00:00:00"/>
    <n v="23737"/>
    <n v="13998"/>
    <s v="JVU"/>
    <s v="JTM"/>
    <s v="Nxxx FY18 Period10"/>
    <s v="SLD"/>
    <s v="N0901"/>
    <s v="86000"/>
    <s v="#"/>
    <s v="USAO0351"/>
    <s v="#"/>
    <s v="95.31.01"/>
    <s v="S17"/>
    <s v="#"/>
    <s v="PSC"/>
    <x v="1"/>
  </r>
  <r>
    <s v="A"/>
    <s v="S209945"/>
    <s v="2018/010"/>
    <s v="Nxxx FY18 Period10"/>
    <n v="0.84"/>
    <n v="0.84"/>
    <s v="USD"/>
    <n v="1"/>
    <d v="2018-07-31T00:00:00"/>
    <n v="23737"/>
    <n v="14034"/>
    <s v="JVU"/>
    <s v="JTM"/>
    <s v="Nxxx FY18 Period10"/>
    <s v="DOL"/>
    <s v="N1001"/>
    <s v="86000"/>
    <s v="#"/>
    <s v="USAO0351"/>
    <s v="#"/>
    <s v="95.31.01"/>
    <s v="S17"/>
    <s v="#"/>
    <s v="SOM"/>
    <x v="1"/>
  </r>
  <r>
    <s v="A"/>
    <s v="S209945"/>
    <s v="2018/010"/>
    <s v="Nxxx FY18 Period10"/>
    <n v="0.01"/>
    <n v="0.01"/>
    <s v="USD"/>
    <n v="1"/>
    <d v="2018-07-31T00:00:00"/>
    <n v="23737"/>
    <n v="14074"/>
    <s v="JVU"/>
    <s v="JTM"/>
    <s v="Nxxx FY18 Period10"/>
    <s v="NRB"/>
    <s v="N1001"/>
    <s v="86000"/>
    <s v="#"/>
    <s v="USAO0351"/>
    <s v="#"/>
    <s v="95.31.01"/>
    <s v="S17"/>
    <s v="#"/>
    <s v="SOM"/>
    <x v="1"/>
  </r>
  <r>
    <s v="A"/>
    <s v="S209945"/>
    <s v="2018/010"/>
    <s v="Nxxx FY18 Period10"/>
    <n v="0.04"/>
    <n v="0.04"/>
    <s v="USD"/>
    <n v="1"/>
    <d v="2018-07-31T00:00:00"/>
    <n v="23737"/>
    <n v="14128"/>
    <s v="JVU"/>
    <s v="JTM"/>
    <s v="Nxxx FY18 Period10"/>
    <s v="SLD"/>
    <s v="N1001"/>
    <s v="86000"/>
    <s v="#"/>
    <s v="USAO0351"/>
    <s v="#"/>
    <s v="95.31.01"/>
    <s v="S17"/>
    <s v="#"/>
    <s v="SOM"/>
    <x v="1"/>
  </r>
  <r>
    <s v="A"/>
    <s v="S209945"/>
    <s v="2018/010"/>
    <s v="Nxxx FY18 Period10"/>
    <n v="4.5999999999999996"/>
    <n v="4.5999999999999996"/>
    <s v="USD"/>
    <n v="1"/>
    <d v="2018-07-31T00:00:00"/>
    <n v="23737"/>
    <n v="14167"/>
    <s v="JVU"/>
    <s v="JTM"/>
    <s v="Nxxx FY18 Period10"/>
    <s v="DOL"/>
    <s v="N1003"/>
    <s v="86000"/>
    <s v="#"/>
    <s v="USAO0351"/>
    <s v="#"/>
    <s v="95.31.01"/>
    <s v="S17"/>
    <s v="#"/>
    <s v="SOM"/>
    <x v="1"/>
  </r>
  <r>
    <s v="A"/>
    <s v="S209945"/>
    <s v="2018/010"/>
    <s v="Nxxx FY18 Period10"/>
    <n v="0.04"/>
    <n v="0.04"/>
    <s v="USD"/>
    <n v="1"/>
    <d v="2018-07-31T00:00:00"/>
    <n v="23737"/>
    <n v="14212"/>
    <s v="JVU"/>
    <s v="JTM"/>
    <s v="Nxxx FY18 Period10"/>
    <s v="NRB"/>
    <s v="N1003"/>
    <s v="86000"/>
    <s v="#"/>
    <s v="USAO0351"/>
    <s v="#"/>
    <s v="95.31.01"/>
    <s v="S17"/>
    <s v="#"/>
    <s v="SOM"/>
    <x v="1"/>
  </r>
  <r>
    <s v="A"/>
    <s v="S209945"/>
    <s v="2018/010"/>
    <s v="Nxxx FY18 Period10"/>
    <n v="0.23"/>
    <n v="0.23"/>
    <s v="USD"/>
    <n v="1"/>
    <d v="2018-07-31T00:00:00"/>
    <n v="23737"/>
    <n v="14272"/>
    <s v="JVU"/>
    <s v="JTM"/>
    <s v="Nxxx FY18 Period10"/>
    <s v="SLD"/>
    <s v="N1003"/>
    <s v="86000"/>
    <s v="#"/>
    <s v="USAO0351"/>
    <s v="#"/>
    <s v="95.31.01"/>
    <s v="S17"/>
    <s v="#"/>
    <s v="SOM"/>
    <x v="1"/>
  </r>
  <r>
    <s v="A"/>
    <s v="S209945"/>
    <s v="2018/010"/>
    <s v="Nxxx FY18 Period10"/>
    <n v="1.27"/>
    <n v="1.27"/>
    <s v="USD"/>
    <n v="1"/>
    <d v="2018-07-31T00:00:00"/>
    <n v="23737"/>
    <n v="14310"/>
    <s v="JVU"/>
    <s v="JTM"/>
    <s v="Nxxx FY18 Period10"/>
    <s v="DOL"/>
    <s v="N1101"/>
    <s v="86000"/>
    <s v="#"/>
    <s v="USAO0351"/>
    <s v="#"/>
    <s v="95.31.01"/>
    <s v="S17"/>
    <s v="#"/>
    <s v="TSC"/>
    <x v="1"/>
  </r>
  <r>
    <s v="A"/>
    <s v="S209945"/>
    <s v="2018/010"/>
    <s v="Nxxx FY18 Period10"/>
    <n v="0.01"/>
    <n v="0.01"/>
    <s v="USD"/>
    <n v="1"/>
    <d v="2018-07-31T00:00:00"/>
    <n v="23737"/>
    <n v="14352"/>
    <s v="JVU"/>
    <s v="JTM"/>
    <s v="Nxxx FY18 Period10"/>
    <s v="NRB"/>
    <s v="N1101"/>
    <s v="86000"/>
    <s v="#"/>
    <s v="USAO0351"/>
    <s v="#"/>
    <s v="95.31.01"/>
    <s v="S17"/>
    <s v="#"/>
    <s v="TSC"/>
    <x v="1"/>
  </r>
  <r>
    <s v="A"/>
    <s v="S209945"/>
    <s v="2018/010"/>
    <s v="Nxxx FY18 Period10"/>
    <n v="0.06"/>
    <n v="0.06"/>
    <s v="USD"/>
    <n v="1"/>
    <d v="2018-07-31T00:00:00"/>
    <n v="23737"/>
    <n v="14407"/>
    <s v="JVU"/>
    <s v="JTM"/>
    <s v="Nxxx FY18 Period10"/>
    <s v="SLD"/>
    <s v="N1101"/>
    <s v="86000"/>
    <s v="#"/>
    <s v="USAO0351"/>
    <s v="#"/>
    <s v="95.31.01"/>
    <s v="S17"/>
    <s v="#"/>
    <s v="TSC"/>
    <x v="1"/>
  </r>
  <r>
    <s v="A"/>
    <s v="S209945"/>
    <s v="2018/010"/>
    <s v="Nxxx FY18 Period10"/>
    <n v="1.51"/>
    <n v="1.51"/>
    <s v="USD"/>
    <n v="1"/>
    <d v="2018-07-31T00:00:00"/>
    <n v="23737"/>
    <n v="14445"/>
    <s v="JVU"/>
    <s v="JTM"/>
    <s v="Nxxx FY18 Period10"/>
    <s v="DOL"/>
    <s v="N1202"/>
    <s v="86000"/>
    <s v="#"/>
    <s v="USAO0351"/>
    <s v="#"/>
    <s v="95.31.01"/>
    <s v="S17"/>
    <s v="#"/>
    <s v="TSC"/>
    <x v="1"/>
  </r>
  <r>
    <s v="A"/>
    <s v="S209945"/>
    <s v="2018/010"/>
    <s v="Nxxx FY18 Period10"/>
    <n v="0.01"/>
    <n v="0.01"/>
    <s v="USD"/>
    <n v="1"/>
    <d v="2018-07-31T00:00:00"/>
    <n v="23737"/>
    <n v="14487"/>
    <s v="JVU"/>
    <s v="JTM"/>
    <s v="Nxxx FY18 Period10"/>
    <s v="NRB"/>
    <s v="N1202"/>
    <s v="86000"/>
    <s v="#"/>
    <s v="USAO0351"/>
    <s v="#"/>
    <s v="95.31.01"/>
    <s v="S17"/>
    <s v="#"/>
    <s v="TSC"/>
    <x v="1"/>
  </r>
  <r>
    <s v="A"/>
    <s v="S209945"/>
    <s v="2018/010"/>
    <s v="Nxxx FY18 Period10"/>
    <n v="0.08"/>
    <n v="0.08"/>
    <s v="USD"/>
    <n v="1"/>
    <d v="2018-07-31T00:00:00"/>
    <n v="23737"/>
    <n v="14543"/>
    <s v="JVU"/>
    <s v="JTM"/>
    <s v="Nxxx FY18 Period10"/>
    <s v="SLD"/>
    <s v="N1202"/>
    <s v="86000"/>
    <s v="#"/>
    <s v="USAO0351"/>
    <s v="#"/>
    <s v="95.31.01"/>
    <s v="S17"/>
    <s v="#"/>
    <s v="TSC"/>
    <x v="1"/>
  </r>
  <r>
    <s v="A"/>
    <s v="S209945"/>
    <s v="2018/010"/>
    <s v="Nxxx FY18 Period10"/>
    <n v="0.75"/>
    <n v="0.75"/>
    <s v="USD"/>
    <n v="1"/>
    <d v="2018-07-31T00:00:00"/>
    <n v="23737"/>
    <n v="14579"/>
    <s v="JVU"/>
    <s v="JTM"/>
    <s v="Nxxx FY18 Period10"/>
    <s v="DOL"/>
    <s v="N1401"/>
    <s v="86000"/>
    <s v="#"/>
    <s v="USAO0351"/>
    <s v="#"/>
    <s v="95.31.01"/>
    <s v="S17"/>
    <s v="#"/>
    <s v="PSC"/>
    <x v="1"/>
  </r>
  <r>
    <s v="A"/>
    <s v="S209945"/>
    <s v="2018/010"/>
    <s v="Nxxx FY18 Period10"/>
    <n v="0.01"/>
    <n v="0.01"/>
    <s v="USD"/>
    <n v="1"/>
    <d v="2018-07-31T00:00:00"/>
    <n v="23737"/>
    <n v="14618"/>
    <s v="JVU"/>
    <s v="JTM"/>
    <s v="Nxxx FY18 Period10"/>
    <s v="NRB"/>
    <s v="N1401"/>
    <s v="86000"/>
    <s v="#"/>
    <s v="USAO0351"/>
    <s v="#"/>
    <s v="95.31.01"/>
    <s v="S17"/>
    <s v="#"/>
    <s v="PSC"/>
    <x v="1"/>
  </r>
  <r>
    <s v="A"/>
    <s v="S209945"/>
    <s v="2018/010"/>
    <s v="Nxxx FY18 Period10"/>
    <n v="0.04"/>
    <n v="0.04"/>
    <s v="USD"/>
    <n v="1"/>
    <d v="2018-07-31T00:00:00"/>
    <n v="23737"/>
    <n v="14672"/>
    <s v="JVU"/>
    <s v="JTM"/>
    <s v="Nxxx FY18 Period10"/>
    <s v="SLD"/>
    <s v="N1401"/>
    <s v="86000"/>
    <s v="#"/>
    <s v="USAO0351"/>
    <s v="#"/>
    <s v="95.31.01"/>
    <s v="S17"/>
    <s v="#"/>
    <s v="PSC"/>
    <x v="1"/>
  </r>
  <r>
    <s v="A"/>
    <s v="S209945"/>
    <s v="2018/010"/>
    <s v="Nxxx FY18 Period10"/>
    <n v="0.34"/>
    <n v="0.34"/>
    <s v="USD"/>
    <n v="1"/>
    <d v="2018-07-31T00:00:00"/>
    <n v="23737"/>
    <n v="14706"/>
    <s v="JVU"/>
    <s v="JTM"/>
    <s v="Nxxx FY18 Period10"/>
    <s v="DOL"/>
    <s v="N201"/>
    <s v="86000"/>
    <s v="#"/>
    <s v="USAO0351"/>
    <s v="#"/>
    <s v="95.31.01"/>
    <s v="S17"/>
    <s v="#"/>
    <s v="PSC"/>
    <x v="1"/>
  </r>
  <r>
    <s v="A"/>
    <s v="S209945"/>
    <s v="2018/010"/>
    <s v="Nxxx FY18 Period10"/>
    <n v="0.02"/>
    <n v="0.02"/>
    <s v="USD"/>
    <n v="1"/>
    <d v="2018-07-31T00:00:00"/>
    <n v="23737"/>
    <n v="14794"/>
    <s v="JVU"/>
    <s v="JTM"/>
    <s v="Nxxx FY18 Period10"/>
    <s v="SLD"/>
    <s v="N201"/>
    <s v="86000"/>
    <s v="#"/>
    <s v="USAO0351"/>
    <s v="#"/>
    <s v="95.31.01"/>
    <s v="S17"/>
    <s v="#"/>
    <s v="PSC"/>
    <x v="1"/>
  </r>
  <r>
    <s v="A"/>
    <s v="S209945"/>
    <s v="2018/010"/>
    <s v="Nxxx FY18 Period10"/>
    <n v="0.5"/>
    <n v="0.5"/>
    <s v="USD"/>
    <n v="1"/>
    <d v="2018-07-31T00:00:00"/>
    <n v="23737"/>
    <n v="14829"/>
    <s v="JVU"/>
    <s v="JTM"/>
    <s v="Nxxx FY18 Period10"/>
    <s v="DOL"/>
    <s v="N0101"/>
    <s v="86400"/>
    <s v="#"/>
    <s v="USAO0351"/>
    <s v="#"/>
    <s v="95.31.01"/>
    <s v="S17"/>
    <s v="#"/>
    <s v="PSC"/>
    <x v="1"/>
  </r>
  <r>
    <s v="A"/>
    <s v="S209945"/>
    <s v="2018/010"/>
    <s v="Nxxx FY18 Period10"/>
    <n v="0.03"/>
    <n v="0.03"/>
    <s v="USD"/>
    <n v="1"/>
    <d v="2018-07-31T00:00:00"/>
    <n v="23737"/>
    <n v="14920"/>
    <s v="JVU"/>
    <s v="JTM"/>
    <s v="Nxxx FY18 Period10"/>
    <s v="SLD"/>
    <s v="N0101"/>
    <s v="86400"/>
    <s v="#"/>
    <s v="USAO0351"/>
    <s v="#"/>
    <s v="95.31.01"/>
    <s v="S17"/>
    <s v="#"/>
    <s v="PSC"/>
    <x v="1"/>
  </r>
  <r>
    <s v="A"/>
    <s v="S209945"/>
    <s v="2018/010"/>
    <s v="Nxxx FY18 Period10"/>
    <n v="37.15"/>
    <n v="37.15"/>
    <s v="USD"/>
    <n v="1"/>
    <d v="2018-07-31T00:00:00"/>
    <n v="23737"/>
    <n v="14962"/>
    <s v="JVU"/>
    <s v="JTM"/>
    <s v="Nxxx FY18 Period10"/>
    <s v="DOL"/>
    <s v="N0401"/>
    <s v="86400"/>
    <s v="#"/>
    <s v="USAO0351"/>
    <s v="#"/>
    <s v="95.31.01"/>
    <s v="S17"/>
    <s v="#"/>
    <s v="PSC"/>
    <x v="1"/>
  </r>
  <r>
    <s v="A"/>
    <s v="S209945"/>
    <s v="2018/010"/>
    <s v="Nxxx FY18 Period10"/>
    <n v="0.36"/>
    <n v="0.36"/>
    <s v="USD"/>
    <n v="1"/>
    <d v="2018-07-31T00:00:00"/>
    <n v="23737"/>
    <n v="15009"/>
    <s v="JVU"/>
    <s v="JTM"/>
    <s v="Nxxx FY18 Period10"/>
    <s v="NRB"/>
    <s v="N0401"/>
    <s v="86400"/>
    <s v="#"/>
    <s v="USAO0351"/>
    <s v="#"/>
    <s v="95.31.01"/>
    <s v="S17"/>
    <s v="#"/>
    <s v="PSC"/>
    <x v="1"/>
  </r>
  <r>
    <s v="A"/>
    <s v="S209945"/>
    <s v="2018/010"/>
    <s v="Nxxx FY18 Period10"/>
    <n v="1.88"/>
    <n v="1.88"/>
    <s v="USD"/>
    <n v="1"/>
    <d v="2018-07-31T00:00:00"/>
    <n v="23737"/>
    <n v="15069"/>
    <s v="JVU"/>
    <s v="JTM"/>
    <s v="Nxxx FY18 Period10"/>
    <s v="SLD"/>
    <s v="N0401"/>
    <s v="86400"/>
    <s v="#"/>
    <s v="USAO0351"/>
    <s v="#"/>
    <s v="95.31.01"/>
    <s v="S17"/>
    <s v="#"/>
    <s v="PSC"/>
    <x v="1"/>
  </r>
  <r>
    <s v="A"/>
    <s v="S209945"/>
    <s v="2018/010"/>
    <s v="Nxxx FY18 Period10"/>
    <n v="10.58"/>
    <n v="10.58"/>
    <s v="USD"/>
    <n v="1"/>
    <d v="2018-07-31T00:00:00"/>
    <n v="23737"/>
    <n v="15110"/>
    <s v="JVU"/>
    <s v="JTM"/>
    <s v="Nxxx FY18 Period10"/>
    <s v="DOL"/>
    <s v="N0501"/>
    <s v="86400"/>
    <s v="#"/>
    <s v="USAO0351"/>
    <s v="#"/>
    <s v="95.31.01"/>
    <s v="S17"/>
    <s v="#"/>
    <s v="PSC"/>
    <x v="1"/>
  </r>
  <r>
    <s v="A"/>
    <s v="S209945"/>
    <s v="2018/010"/>
    <s v="Nxxx FY18 Period10"/>
    <n v="0.1"/>
    <n v="0.1"/>
    <s v="USD"/>
    <n v="1"/>
    <d v="2018-07-31T00:00:00"/>
    <n v="23737"/>
    <n v="15155"/>
    <s v="JVU"/>
    <s v="JTM"/>
    <s v="Nxxx FY18 Period10"/>
    <s v="NRB"/>
    <s v="N0501"/>
    <s v="86400"/>
    <s v="#"/>
    <s v="USAO0351"/>
    <s v="#"/>
    <s v="95.31.01"/>
    <s v="S17"/>
    <s v="#"/>
    <s v="PSC"/>
    <x v="1"/>
  </r>
  <r>
    <s v="A"/>
    <s v="S209945"/>
    <s v="2018/010"/>
    <s v="Nxxx FY18 Period10"/>
    <n v="0.53"/>
    <n v="0.53"/>
    <s v="USD"/>
    <n v="1"/>
    <d v="2018-07-31T00:00:00"/>
    <n v="23737"/>
    <n v="15215"/>
    <s v="JVU"/>
    <s v="JTM"/>
    <s v="Nxxx FY18 Period10"/>
    <s v="SLD"/>
    <s v="N0501"/>
    <s v="86400"/>
    <s v="#"/>
    <s v="USAO0351"/>
    <s v="#"/>
    <s v="95.31.01"/>
    <s v="S17"/>
    <s v="#"/>
    <s v="PSC"/>
    <x v="1"/>
  </r>
  <r>
    <s v="A"/>
    <s v="S209945"/>
    <s v="2018/010"/>
    <s v="Nxxx FY18 Period10"/>
    <n v="5.75"/>
    <n v="5.75"/>
    <s v="USD"/>
    <n v="1"/>
    <d v="2018-07-31T00:00:00"/>
    <n v="23737"/>
    <n v="15254"/>
    <s v="JVU"/>
    <s v="JTM"/>
    <s v="Nxxx FY18 Period10"/>
    <s v="DOL"/>
    <s v="N1001"/>
    <s v="86400"/>
    <s v="#"/>
    <s v="USAO0351"/>
    <s v="#"/>
    <s v="95.31.01"/>
    <s v="S17"/>
    <s v="#"/>
    <s v="SOM"/>
    <x v="1"/>
  </r>
  <r>
    <s v="A"/>
    <s v="S209945"/>
    <s v="2018/010"/>
    <s v="Nxxx FY18 Period10"/>
    <n v="0.05"/>
    <n v="0.05"/>
    <s v="USD"/>
    <n v="1"/>
    <d v="2018-07-31T00:00:00"/>
    <n v="23737"/>
    <n v="15299"/>
    <s v="JVU"/>
    <s v="JTM"/>
    <s v="Nxxx FY18 Period10"/>
    <s v="NRB"/>
    <s v="N1001"/>
    <s v="86400"/>
    <s v="#"/>
    <s v="USAO0351"/>
    <s v="#"/>
    <s v="95.31.01"/>
    <s v="S17"/>
    <s v="#"/>
    <s v="SOM"/>
    <x v="1"/>
  </r>
  <r>
    <s v="A"/>
    <s v="S209945"/>
    <s v="2018/010"/>
    <s v="Nxxx FY18 Period10"/>
    <n v="0.28999999999999998"/>
    <n v="0.28999999999999998"/>
    <s v="USD"/>
    <n v="1"/>
    <d v="2018-07-31T00:00:00"/>
    <n v="23737"/>
    <n v="15359"/>
    <s v="JVU"/>
    <s v="JTM"/>
    <s v="Nxxx FY18 Period10"/>
    <s v="SLD"/>
    <s v="N1001"/>
    <s v="86400"/>
    <s v="#"/>
    <s v="USAO0351"/>
    <s v="#"/>
    <s v="95.31.01"/>
    <s v="S17"/>
    <s v="#"/>
    <s v="SOM"/>
    <x v="1"/>
  </r>
  <r>
    <s v="A"/>
    <s v="S209945"/>
    <s v="2018/010"/>
    <s v="Nxxx FY18 Period10"/>
    <n v="5.75"/>
    <n v="5.75"/>
    <s v="USD"/>
    <n v="1"/>
    <d v="2018-07-31T00:00:00"/>
    <n v="23737"/>
    <n v="15398"/>
    <s v="JVU"/>
    <s v="JTM"/>
    <s v="Nxxx FY18 Period10"/>
    <s v="DOL"/>
    <s v="N201"/>
    <s v="86400"/>
    <s v="#"/>
    <s v="USAO0351"/>
    <s v="#"/>
    <s v="95.31.01"/>
    <s v="S17"/>
    <s v="#"/>
    <s v="PSC"/>
    <x v="1"/>
  </r>
  <r>
    <s v="A"/>
    <s v="S209945"/>
    <s v="2018/010"/>
    <s v="Nxxx FY18 Period10"/>
    <n v="0.05"/>
    <n v="0.05"/>
    <s v="USD"/>
    <n v="1"/>
    <d v="2018-07-31T00:00:00"/>
    <n v="23737"/>
    <n v="15443"/>
    <s v="JVU"/>
    <s v="JTM"/>
    <s v="Nxxx FY18 Period10"/>
    <s v="NRB"/>
    <s v="N201"/>
    <s v="86400"/>
    <s v="#"/>
    <s v="USAO0351"/>
    <s v="#"/>
    <s v="95.31.01"/>
    <s v="S17"/>
    <s v="#"/>
    <s v="PSC"/>
    <x v="1"/>
  </r>
  <r>
    <s v="A"/>
    <s v="S209945"/>
    <s v="2018/010"/>
    <s v="Nxxx FY18 Period10"/>
    <n v="0.28999999999999998"/>
    <n v="0.28999999999999998"/>
    <s v="USD"/>
    <n v="1"/>
    <d v="2018-07-31T00:00:00"/>
    <n v="23737"/>
    <n v="15503"/>
    <s v="JVU"/>
    <s v="JTM"/>
    <s v="Nxxx FY18 Period10"/>
    <s v="SLD"/>
    <s v="N201"/>
    <s v="86400"/>
    <s v="#"/>
    <s v="USAO0351"/>
    <s v="#"/>
    <s v="95.31.01"/>
    <s v="S17"/>
    <s v="#"/>
    <s v="PSC"/>
    <x v="1"/>
  </r>
  <r>
    <s v="A"/>
    <s v="S209945"/>
    <s v="2018/010"/>
    <s v="Nxxx FY18 Period10"/>
    <n v="37.47"/>
    <n v="37.47"/>
    <s v="USD"/>
    <n v="1"/>
    <d v="2018-07-31T00:00:00"/>
    <n v="23737"/>
    <n v="15545"/>
    <s v="JVU"/>
    <s v="JTM"/>
    <s v="Nxxx FY18 Period10"/>
    <s v="DOL"/>
    <s v="N1003"/>
    <s v="86500"/>
    <s v="#"/>
    <s v="USAO0351"/>
    <s v="#"/>
    <s v="95.31.01"/>
    <s v="S17"/>
    <s v="#"/>
    <s v="SOM"/>
    <x v="1"/>
  </r>
  <r>
    <s v="A"/>
    <s v="S209945"/>
    <s v="2018/010"/>
    <s v="Nxxx FY18 Period10"/>
    <n v="0.36"/>
    <n v="0.36"/>
    <s v="USD"/>
    <n v="1"/>
    <d v="2018-07-31T00:00:00"/>
    <n v="23737"/>
    <n v="15592"/>
    <s v="JVU"/>
    <s v="JTM"/>
    <s v="Nxxx FY18 Period10"/>
    <s v="NRB"/>
    <s v="N1003"/>
    <s v="86500"/>
    <s v="#"/>
    <s v="USAO0351"/>
    <s v="#"/>
    <s v="95.31.01"/>
    <s v="S17"/>
    <s v="#"/>
    <s v="SOM"/>
    <x v="1"/>
  </r>
  <r>
    <s v="A"/>
    <s v="S209945"/>
    <s v="2018/010"/>
    <s v="Nxxx FY18 Period10"/>
    <n v="1.89"/>
    <n v="1.89"/>
    <s v="USD"/>
    <n v="1"/>
    <d v="2018-07-31T00:00:00"/>
    <n v="23737"/>
    <n v="15652"/>
    <s v="JVU"/>
    <s v="JTM"/>
    <s v="Nxxx FY18 Period10"/>
    <s v="SLD"/>
    <s v="N1003"/>
    <s v="86500"/>
    <s v="#"/>
    <s v="USAO0351"/>
    <s v="#"/>
    <s v="95.31.01"/>
    <s v="S17"/>
    <s v="#"/>
    <s v="SOM"/>
    <x v="1"/>
  </r>
  <r>
    <s v="A"/>
    <s v="S209945"/>
    <s v="2018/010"/>
    <s v="Nxxx FY18 Period10"/>
    <n v="18.79"/>
    <n v="18.79"/>
    <s v="USD"/>
    <n v="1"/>
    <d v="2018-07-31T00:00:00"/>
    <n v="23737"/>
    <n v="15693"/>
    <s v="JVU"/>
    <s v="JTM"/>
    <s v="Nxxx FY18 Period10"/>
    <s v="DOL"/>
    <s v="N0702"/>
    <s v="87000"/>
    <s v="#"/>
    <s v="USAO0351"/>
    <s v="#"/>
    <s v="95.31.01"/>
    <s v="S17"/>
    <s v="#"/>
    <s v="PSC"/>
    <x v="1"/>
  </r>
  <r>
    <s v="A"/>
    <s v="S209945"/>
    <s v="2018/010"/>
    <s v="Nxxx FY18 Period10"/>
    <n v="0.18"/>
    <n v="0.18"/>
    <s v="USD"/>
    <n v="1"/>
    <d v="2018-07-31T00:00:00"/>
    <n v="23737"/>
    <n v="15738"/>
    <s v="JVU"/>
    <s v="JTM"/>
    <s v="Nxxx FY18 Period10"/>
    <s v="NRB"/>
    <s v="N0702"/>
    <s v="87000"/>
    <s v="#"/>
    <s v="USAO0351"/>
    <s v="#"/>
    <s v="95.31.01"/>
    <s v="S17"/>
    <s v="#"/>
    <s v="PSC"/>
    <x v="1"/>
  </r>
  <r>
    <s v="A"/>
    <s v="S209945"/>
    <s v="2018/010"/>
    <s v="Nxxx FY18 Period10"/>
    <n v="0.95"/>
    <n v="0.95"/>
    <s v="USD"/>
    <n v="1"/>
    <d v="2018-07-31T00:00:00"/>
    <n v="23737"/>
    <n v="15798"/>
    <s v="JVU"/>
    <s v="JTM"/>
    <s v="Nxxx FY18 Period10"/>
    <s v="SLD"/>
    <s v="N0702"/>
    <s v="87000"/>
    <s v="#"/>
    <s v="USAO0351"/>
    <s v="#"/>
    <s v="95.31.01"/>
    <s v="S17"/>
    <s v="#"/>
    <s v="PSC"/>
    <x v="1"/>
  </r>
  <r>
    <s v="A"/>
    <s v="S209945"/>
    <s v="2018/010"/>
    <s v="Nxxx FY18 Period10"/>
    <n v="12.77"/>
    <n v="12.77"/>
    <s v="USD"/>
    <n v="1"/>
    <d v="2018-07-31T00:00:00"/>
    <n v="23737"/>
    <n v="15839"/>
    <s v="JVU"/>
    <s v="JTM"/>
    <s v="Nxxx FY18 Period10"/>
    <s v="DOL"/>
    <s v="N0801"/>
    <s v="87000"/>
    <s v="#"/>
    <s v="USAO0351"/>
    <s v="#"/>
    <s v="95.31.01"/>
    <s v="S17"/>
    <s v="#"/>
    <s v="PSC"/>
    <x v="1"/>
  </r>
  <r>
    <s v="A"/>
    <s v="S209945"/>
    <s v="2018/010"/>
    <s v="Nxxx FY18 Period10"/>
    <n v="0.12"/>
    <n v="0.12"/>
    <s v="USD"/>
    <n v="1"/>
    <d v="2018-07-31T00:00:00"/>
    <n v="23737"/>
    <n v="15884"/>
    <s v="JVU"/>
    <s v="JTM"/>
    <s v="Nxxx FY18 Period10"/>
    <s v="NRB"/>
    <s v="N0801"/>
    <s v="87000"/>
    <s v="#"/>
    <s v="USAO0351"/>
    <s v="#"/>
    <s v="95.31.01"/>
    <s v="S17"/>
    <s v="#"/>
    <s v="PSC"/>
    <x v="1"/>
  </r>
  <r>
    <s v="A"/>
    <s v="S209945"/>
    <s v="2018/010"/>
    <s v="Nxxx FY18 Period10"/>
    <n v="0.64"/>
    <n v="0.64"/>
    <s v="USD"/>
    <n v="1"/>
    <d v="2018-07-31T00:00:00"/>
    <n v="23737"/>
    <n v="15944"/>
    <s v="JVU"/>
    <s v="JTM"/>
    <s v="Nxxx FY18 Period10"/>
    <s v="SLD"/>
    <s v="N0801"/>
    <s v="87000"/>
    <s v="#"/>
    <s v="USAO0351"/>
    <s v="#"/>
    <s v="95.31.01"/>
    <s v="S17"/>
    <s v="#"/>
    <s v="PSC"/>
    <x v="1"/>
  </r>
  <r>
    <s v="A"/>
    <s v="S209945"/>
    <s v="2018/010"/>
    <s v="Nxxx FY18 Period10"/>
    <n v="1.43"/>
    <n v="1.43"/>
    <s v="USD"/>
    <n v="1"/>
    <d v="2018-07-31T00:00:00"/>
    <n v="23737"/>
    <n v="15982"/>
    <s v="JVU"/>
    <s v="JTM"/>
    <s v="Nxxx FY18 Period10"/>
    <s v="DOL"/>
    <s v="N1001"/>
    <s v="87000"/>
    <s v="#"/>
    <s v="USAO0351"/>
    <s v="#"/>
    <s v="95.31.01"/>
    <s v="S17"/>
    <s v="#"/>
    <s v="SOM"/>
    <x v="1"/>
  </r>
  <r>
    <s v="A"/>
    <s v="S209945"/>
    <s v="2018/010"/>
    <s v="Nxxx FY18 Period10"/>
    <n v="0.01"/>
    <n v="0.01"/>
    <s v="USD"/>
    <n v="1"/>
    <d v="2018-07-31T00:00:00"/>
    <n v="23737"/>
    <n v="16024"/>
    <s v="JVU"/>
    <s v="JTM"/>
    <s v="Nxxx FY18 Period10"/>
    <s v="NRB"/>
    <s v="N1001"/>
    <s v="87000"/>
    <s v="#"/>
    <s v="USAO0351"/>
    <s v="#"/>
    <s v="95.31.01"/>
    <s v="S17"/>
    <s v="#"/>
    <s v="SOM"/>
    <x v="1"/>
  </r>
  <r>
    <s v="A"/>
    <s v="S209945"/>
    <s v="2018/010"/>
    <s v="Nxxx FY18 Period10"/>
    <n v="7.0000000000000007E-2"/>
    <n v="7.0000000000000007E-2"/>
    <s v="USD"/>
    <n v="1"/>
    <d v="2018-07-31T00:00:00"/>
    <n v="23737"/>
    <n v="16080"/>
    <s v="JVU"/>
    <s v="JTM"/>
    <s v="Nxxx FY18 Period10"/>
    <s v="SLD"/>
    <s v="N1001"/>
    <s v="87000"/>
    <s v="#"/>
    <s v="USAO0351"/>
    <s v="#"/>
    <s v="95.31.01"/>
    <s v="S17"/>
    <s v="#"/>
    <s v="SOM"/>
    <x v="1"/>
  </r>
  <r>
    <s v="A"/>
    <s v="S209945"/>
    <s v="2018/010"/>
    <s v="Revaluation"/>
    <n v="0"/>
    <n v="0"/>
    <s v="USD"/>
    <n v="0"/>
    <d v="2018-08-08T00:00:00"/>
    <n v="23725"/>
    <n v="94"/>
    <s v="SYSTM"/>
    <s v="REVAL"/>
    <s v="System - Revaluation"/>
    <s v="DOL"/>
    <s v="#"/>
    <s v="80112"/>
    <s v="M22391"/>
    <s v="USAO0351"/>
    <s v="#"/>
    <s v="01.01.01"/>
    <s v="S09"/>
    <s v="#"/>
    <s v="DPC"/>
    <x v="0"/>
  </r>
  <r>
    <s v="A"/>
    <s v="S209945"/>
    <s v="2018/010"/>
    <s v="Revaluation"/>
    <n v="0"/>
    <n v="0"/>
    <s v="USD"/>
    <n v="0"/>
    <d v="2018-08-08T00:00:00"/>
    <n v="23725"/>
    <n v="95"/>
    <s v="SYSTM"/>
    <s v="REVAL"/>
    <s v="System - Revaluation"/>
    <s v="SLD"/>
    <s v="#"/>
    <s v="80112"/>
    <s v="M9209"/>
    <s v="USAO0351"/>
    <s v="#"/>
    <s v="01.01.01"/>
    <s v="S09"/>
    <s v="#"/>
    <s v="DPC"/>
    <x v="0"/>
  </r>
  <r>
    <s v="A"/>
    <s v="S209945"/>
    <s v="2018/011"/>
    <s v="Ibrahim Mo.Airtime fr Aug"/>
    <n v="60"/>
    <n v="60"/>
    <s v="USD"/>
    <n v="1"/>
    <d v="2018-08-05T00:00:00"/>
    <n v="24262"/>
    <n v="4"/>
    <s v="CVU"/>
    <s v="PNY"/>
    <s v="BAYC11001U"/>
    <s v="DOL"/>
    <s v="#"/>
    <s v="85001"/>
    <s v="#"/>
    <s v="USAO0351"/>
    <s v="#"/>
    <s v="02.02.12"/>
    <s v="S09"/>
    <s v="#"/>
    <s v="DPC"/>
    <x v="2"/>
  </r>
  <r>
    <s v="A"/>
    <s v="S209945"/>
    <s v="2018/011"/>
    <s v="Gullie.Airtime fr Aug 18"/>
    <n v="60"/>
    <n v="60"/>
    <s v="USD"/>
    <n v="1"/>
    <d v="2018-08-05T00:00:00"/>
    <n v="24262"/>
    <n v="27"/>
    <s v="CVU"/>
    <s v="PNY"/>
    <s v="BAYC11001U"/>
    <s v="DOL"/>
    <s v="#"/>
    <s v="85001"/>
    <s v="#"/>
    <s v="USAO0351"/>
    <s v="#"/>
    <s v="02.02.12"/>
    <s v="S09"/>
    <s v="#"/>
    <s v="DPC"/>
    <x v="2"/>
  </r>
  <r>
    <s v="A"/>
    <s v="S209945"/>
    <s v="2018/011"/>
    <s v="M.subow.Airtime fr Aug 18"/>
    <n v="60"/>
    <n v="60"/>
    <s v="USD"/>
    <n v="1"/>
    <d v="2018-08-05T00:00:00"/>
    <n v="24262"/>
    <n v="28"/>
    <s v="CVU"/>
    <s v="PNY"/>
    <s v="BAYC11001U"/>
    <s v="DOL"/>
    <s v="#"/>
    <s v="85001"/>
    <s v="#"/>
    <s v="USAO0351"/>
    <s v="#"/>
    <s v="02.02.12"/>
    <s v="S09"/>
    <s v="#"/>
    <s v="DPC"/>
    <x v="2"/>
  </r>
  <r>
    <s v="A"/>
    <s v="S209945"/>
    <s v="2018/011"/>
    <s v="Andrew M.Airtime fr Aug 1"/>
    <n v="100"/>
    <n v="100"/>
    <s v="USD"/>
    <n v="1"/>
    <d v="2018-08-05T00:00:00"/>
    <n v="24262"/>
    <n v="30"/>
    <s v="CVU"/>
    <s v="PNY"/>
    <s v="BAYC11001U"/>
    <s v="DOL"/>
    <s v="#"/>
    <s v="85001"/>
    <s v="#"/>
    <s v="USAO0351"/>
    <s v="#"/>
    <s v="02.02.12"/>
    <s v="S09"/>
    <s v="#"/>
    <s v="DPC"/>
    <x v="2"/>
  </r>
  <r>
    <s v="A"/>
    <s v="S209945"/>
    <s v="2018/011"/>
    <s v="Asrat Bak. Airtime fr Aug"/>
    <n v="100"/>
    <n v="100"/>
    <s v="USD"/>
    <n v="1"/>
    <d v="2018-08-05T00:00:00"/>
    <n v="24262"/>
    <n v="32"/>
    <s v="CVU"/>
    <s v="PNY"/>
    <s v="BAYC11001U"/>
    <s v="DOL"/>
    <s v="#"/>
    <s v="85001"/>
    <s v="#"/>
    <s v="USAO0351"/>
    <s v="#"/>
    <s v="02.02.12"/>
    <s v="S09"/>
    <s v="#"/>
    <s v="DPC"/>
    <x v="2"/>
  </r>
  <r>
    <s v="A"/>
    <s v="S209945"/>
    <s v="2018/011"/>
    <s v="charles Ot Airt for Aug"/>
    <n v="150"/>
    <n v="150"/>
    <s v="USD"/>
    <n v="1"/>
    <d v="2018-08-05T00:00:00"/>
    <n v="24262"/>
    <n v="39"/>
    <s v="CVU"/>
    <s v="PNY"/>
    <s v="BAYC11001U"/>
    <s v="DOL"/>
    <s v="#"/>
    <s v="85001"/>
    <s v="#"/>
    <s v="USAO0351"/>
    <s v="#"/>
    <s v="02.02.12"/>
    <s v="S09"/>
    <s v="#"/>
    <s v="DPC"/>
    <x v="2"/>
  </r>
  <r>
    <s v="A"/>
    <s v="S209945"/>
    <s v="2018/011"/>
    <s v="Eddie Pau.Airtime fr Aug"/>
    <n v="150"/>
    <n v="150"/>
    <s v="USD"/>
    <n v="1"/>
    <d v="2018-08-05T00:00:00"/>
    <n v="24262"/>
    <n v="44"/>
    <s v="CVU"/>
    <s v="PNY"/>
    <s v="BAYC11001U"/>
    <s v="DOL"/>
    <s v="#"/>
    <s v="85001"/>
    <s v="#"/>
    <s v="USAO0351"/>
    <s v="#"/>
    <s v="02.02.12"/>
    <s v="S09"/>
    <s v="#"/>
    <s v="DPC"/>
    <x v="2"/>
  </r>
  <r>
    <s v="A"/>
    <s v="S209945"/>
    <s v="2018/011"/>
    <s v="Casual Cleaner G/Hse-Jul"/>
    <n v="80.5"/>
    <n v="80.5"/>
    <s v="USD"/>
    <n v="1"/>
    <d v="2018-08-05T00:00:00"/>
    <n v="24262"/>
    <n v="708"/>
    <s v="CVU"/>
    <s v="PNY"/>
    <s v="DOLC11009U"/>
    <s v="DOL"/>
    <s v="#"/>
    <s v="80004"/>
    <s v="#"/>
    <s v="USAO0351"/>
    <s v="#"/>
    <s v="03.03.04"/>
    <s v="S09"/>
    <s v="#"/>
    <s v="DPC"/>
    <x v="2"/>
  </r>
  <r>
    <s v="A"/>
    <s v="S209945"/>
    <s v="2018/011"/>
    <s v="Vehicle rent- for Gift C"/>
    <n v="1800"/>
    <n v="1800"/>
    <s v="USD"/>
    <n v="1"/>
    <d v="2018-08-07T00:00:00"/>
    <n v="24262"/>
    <n v="734"/>
    <s v="CVU"/>
    <s v="PNY"/>
    <s v="DOLC11017U"/>
    <s v="DOL"/>
    <s v="#"/>
    <s v="82105"/>
    <s v="#"/>
    <s v="USAO0351"/>
    <s v="#"/>
    <s v="03.01.01"/>
    <s v="S09"/>
    <s v="#"/>
    <s v="DPC"/>
    <x v="4"/>
  </r>
  <r>
    <s v="A"/>
    <s v="S209945"/>
    <s v="2018/011"/>
    <s v="Bank Charge"/>
    <n v="5.4"/>
    <n v="5.4"/>
    <s v="USD"/>
    <n v="1"/>
    <d v="2018-08-07T00:00:00"/>
    <n v="24262"/>
    <n v="735"/>
    <s v="CVU"/>
    <s v="PNY"/>
    <s v="DOLC11017U"/>
    <s v="DOL"/>
    <s v="#"/>
    <s v="87002"/>
    <s v="#"/>
    <s v="USAO0351"/>
    <s v="#"/>
    <s v="03.03.02"/>
    <s v="S09"/>
    <s v="#"/>
    <s v="DPC"/>
    <x v="2"/>
  </r>
  <r>
    <s v="A"/>
    <s v="S209945"/>
    <s v="2018/011"/>
    <s v="Perdiem while S4T sctor t"/>
    <n v="220"/>
    <n v="220"/>
    <s v="USD"/>
    <n v="1"/>
    <d v="2018-08-07T00:00:00"/>
    <n v="24262"/>
    <n v="740"/>
    <s v="CVU"/>
    <s v="PNY"/>
    <s v="DOLC11019U"/>
    <s v="DOL"/>
    <s v="#"/>
    <s v="82001"/>
    <s v="#"/>
    <s v="USAO0351"/>
    <s v="#"/>
    <s v="03.01.01"/>
    <s v="S09"/>
    <s v="#"/>
    <s v="DPC"/>
    <x v="12"/>
  </r>
  <r>
    <s v="A"/>
    <s v="S209945"/>
    <s v="2018/011"/>
    <s v="Bank charge"/>
    <n v="0.66"/>
    <n v="0.66"/>
    <s v="USD"/>
    <n v="1"/>
    <d v="2018-08-07T00:00:00"/>
    <n v="24262"/>
    <n v="741"/>
    <s v="CVU"/>
    <s v="PNY"/>
    <s v="DOLC11019U"/>
    <s v="DOL"/>
    <s v="#"/>
    <s v="87002"/>
    <s v="#"/>
    <s v="USAO0351"/>
    <s v="#"/>
    <s v="03.03.02"/>
    <s v="S09"/>
    <s v="#"/>
    <s v="DPC"/>
    <x v="2"/>
  </r>
  <r>
    <s v="A"/>
    <s v="S209945"/>
    <s v="2018/011"/>
    <s v="Casual Vehicle used Gift"/>
    <n v="80"/>
    <n v="80"/>
    <s v="USD"/>
    <n v="1"/>
    <d v="2018-08-08T00:00:00"/>
    <n v="24262"/>
    <n v="749"/>
    <s v="CVU"/>
    <s v="PNY"/>
    <s v="DOLC11022U"/>
    <s v="DOL"/>
    <s v="#"/>
    <s v="82105"/>
    <s v="#"/>
    <s v="USAO0351"/>
    <s v="#"/>
    <s v="03.01.01"/>
    <s v="S09"/>
    <s v="#"/>
    <s v="DPC"/>
    <x v="2"/>
  </r>
  <r>
    <s v="A"/>
    <s v="S209945"/>
    <s v="2018/011"/>
    <s v="Bank charge"/>
    <n v="0.24"/>
    <n v="0.24"/>
    <s v="USD"/>
    <n v="1"/>
    <d v="2018-08-08T00:00:00"/>
    <n v="24262"/>
    <n v="750"/>
    <s v="CVU"/>
    <s v="PNY"/>
    <s v="DOLC11022U"/>
    <s v="DOL"/>
    <s v="#"/>
    <s v="87002"/>
    <s v="#"/>
    <s v="USAO0351"/>
    <s v="#"/>
    <s v="03.03.02"/>
    <s v="S09"/>
    <s v="#"/>
    <s v="DPC"/>
    <x v="2"/>
  </r>
  <r>
    <s v="A"/>
    <s v="S209945"/>
    <s v="2018/011"/>
    <s v="R&amp;R Allowance - Asrat Bekele"/>
    <n v="480"/>
    <n v="480"/>
    <s v="USD"/>
    <n v="1"/>
    <d v="2018-08-15T00:00:00"/>
    <n v="23967"/>
    <n v="2"/>
    <s v="CVU"/>
    <s v="KSY"/>
    <s v="NRBC11016G"/>
    <s v="DOL"/>
    <s v="#"/>
    <s v="80199"/>
    <s v="M111892"/>
    <s v="USAO0351"/>
    <s v="#"/>
    <s v="01.01.01"/>
    <s v="S09"/>
    <s v="#"/>
    <s v="DPC"/>
    <x v="0"/>
  </r>
  <r>
    <s v="A"/>
    <s v="S209945"/>
    <s v="2018/011"/>
    <s v="Staff I.D  for  Adan Gulie"/>
    <n v="4.04"/>
    <n v="406"/>
    <s v="KES"/>
    <n v="1"/>
    <d v="2018-08-20T00:00:00"/>
    <n v="24227"/>
    <n v="38"/>
    <s v="CVL"/>
    <s v="JOS"/>
    <s v="NRBC11033B"/>
    <s v="DOL"/>
    <s v="#"/>
    <s v="81001"/>
    <s v="#"/>
    <s v="USAO0351"/>
    <s v="#"/>
    <s v="01.01.01"/>
    <s v="S09"/>
    <s v="#"/>
    <s v="DPC"/>
    <x v="2"/>
  </r>
  <r>
    <s v="A"/>
    <s v="S209945"/>
    <s v="2018/011"/>
    <s v="Accomo&amp;Transpot allaw DRR"/>
    <n v="2565"/>
    <n v="2565"/>
    <s v="USD"/>
    <n v="1"/>
    <d v="2018-08-26T00:00:00"/>
    <n v="24262"/>
    <n v="779"/>
    <s v="CVU"/>
    <s v="PNY"/>
    <s v="DOLC11032U"/>
    <s v="DOL"/>
    <s v="#"/>
    <s v="81507"/>
    <s v="#"/>
    <s v="USAO0351"/>
    <s v="#"/>
    <s v="01.01.06"/>
    <s v="S09"/>
    <s v="#"/>
    <s v="DPC"/>
    <x v="12"/>
  </r>
  <r>
    <s v="A"/>
    <s v="S209945"/>
    <s v="2018/011"/>
    <s v="Bank charge"/>
    <n v="7.7"/>
    <n v="7.7"/>
    <s v="USD"/>
    <n v="1"/>
    <d v="2018-08-26T00:00:00"/>
    <n v="24262"/>
    <n v="780"/>
    <s v="CVU"/>
    <s v="PNY"/>
    <s v="DOLC11032U"/>
    <s v="DOL"/>
    <s v="#"/>
    <s v="87002"/>
    <s v="#"/>
    <s v="USAO0351"/>
    <s v="#"/>
    <s v="03.03.02"/>
    <s v="S09"/>
    <s v="#"/>
    <s v="DPC"/>
    <x v="2"/>
  </r>
  <r>
    <s v="A"/>
    <s v="S209945"/>
    <s v="2018/011"/>
    <s v="Mariam Dahir-Sal Aug'18"/>
    <n v="138.4"/>
    <n v="138.4"/>
    <s v="USD"/>
    <n v="1"/>
    <d v="2018-08-28T00:00:00"/>
    <n v="24262"/>
    <n v="466"/>
    <s v="CVU"/>
    <s v="PNY"/>
    <s v="BAYC11041U"/>
    <s v="DOL"/>
    <s v="#"/>
    <s v="80001"/>
    <s v="M208348"/>
    <s v="USAO0351"/>
    <s v="#"/>
    <s v="02.02.06"/>
    <s v="S09"/>
    <s v="#"/>
    <s v="DPC"/>
    <x v="0"/>
  </r>
  <r>
    <s v="A"/>
    <s v="S209945"/>
    <s v="2018/011"/>
    <s v="Abdi Jelle Sal Aug'18"/>
    <n v="340"/>
    <n v="340"/>
    <s v="USD"/>
    <n v="1"/>
    <d v="2018-08-28T00:00:00"/>
    <n v="24262"/>
    <n v="470"/>
    <s v="CVU"/>
    <s v="PNY"/>
    <s v="BAYC11041U"/>
    <s v="DOL"/>
    <s v="#"/>
    <s v="80001"/>
    <s v="M208356"/>
    <s v="USAO0351"/>
    <s v="#"/>
    <s v="02.02.06"/>
    <s v="S09"/>
    <s v="#"/>
    <s v="DPC"/>
    <x v="0"/>
  </r>
  <r>
    <s v="A"/>
    <s v="S209945"/>
    <s v="2018/011"/>
    <s v="Adan A/llahi Sal -Aug'18"/>
    <n v="384.5"/>
    <n v="384.5"/>
    <s v="USD"/>
    <n v="1"/>
    <d v="2018-08-28T00:00:00"/>
    <n v="24262"/>
    <n v="475"/>
    <s v="CVU"/>
    <s v="PNY"/>
    <s v="BAYC11041U"/>
    <s v="DOL"/>
    <s v="#"/>
    <s v="80001"/>
    <s v="M116838"/>
    <s v="USAO0351"/>
    <s v="#"/>
    <s v="02.02.06"/>
    <s v="S09"/>
    <s v="#"/>
    <s v="DPC"/>
    <x v="0"/>
  </r>
  <r>
    <s v="A"/>
    <s v="S209945"/>
    <s v="2018/011"/>
    <s v="Said Hade Sal Aug'18"/>
    <n v="350"/>
    <n v="350"/>
    <s v="USD"/>
    <n v="1"/>
    <d v="2018-08-28T00:00:00"/>
    <n v="24262"/>
    <n v="479"/>
    <s v="CVU"/>
    <s v="PNY"/>
    <s v="BAYC11041U"/>
    <s v="DOL"/>
    <s v="#"/>
    <s v="80001"/>
    <s v="M191151"/>
    <s v="USAO0351"/>
    <s v="#"/>
    <s v="02.02.06"/>
    <s v="S09"/>
    <s v="#"/>
    <s v="DPC"/>
    <x v="0"/>
  </r>
  <r>
    <s v="A"/>
    <s v="S209945"/>
    <s v="2018/011"/>
    <s v="Ali Dakane sal Aug'18"/>
    <n v="200"/>
    <n v="200"/>
    <s v="USD"/>
    <n v="1"/>
    <d v="2018-08-28T00:00:00"/>
    <n v="24262"/>
    <n v="487"/>
    <s v="CVU"/>
    <s v="PNY"/>
    <s v="BAYC11041U"/>
    <s v="DOL"/>
    <s v="#"/>
    <s v="80001"/>
    <s v="M142070"/>
    <s v="USAO0351"/>
    <s v="#"/>
    <s v="01.01.05"/>
    <s v="S09"/>
    <s v="#"/>
    <s v="DPC"/>
    <x v="0"/>
  </r>
  <r>
    <s v="A"/>
    <s v="S209945"/>
    <s v="2018/011"/>
    <s v="Hani A. Ahmed sal Aug'18"/>
    <n v="961"/>
    <n v="961"/>
    <s v="USD"/>
    <n v="1"/>
    <d v="2018-08-28T00:00:00"/>
    <n v="24262"/>
    <n v="498"/>
    <s v="CVU"/>
    <s v="PNY"/>
    <s v="BAYC11041U"/>
    <s v="DOL"/>
    <s v="#"/>
    <s v="80001"/>
    <s v="M103412"/>
    <s v="USAO0351"/>
    <s v="#"/>
    <s v="01.01.06"/>
    <s v="S09"/>
    <s v="#"/>
    <s v="DPC"/>
    <x v="0"/>
  </r>
  <r>
    <s v="A"/>
    <s v="S209945"/>
    <s v="2018/011"/>
    <s v="Adan Guliye Sal Aug'18"/>
    <n v="865"/>
    <n v="865"/>
    <s v="USD"/>
    <n v="1"/>
    <d v="2018-08-28T00:00:00"/>
    <n v="24262"/>
    <n v="500"/>
    <s v="CVU"/>
    <s v="PNY"/>
    <s v="BAYC11041U"/>
    <s v="DOL"/>
    <s v="#"/>
    <s v="80001"/>
    <s v="M116735"/>
    <s v="USAO0351"/>
    <s v="#"/>
    <s v="01.03.16"/>
    <s v="S09"/>
    <s v="#"/>
    <s v="DPC"/>
    <x v="0"/>
  </r>
  <r>
    <s v="A"/>
    <s v="S209945"/>
    <s v="2018/011"/>
    <s v="Facilitataor- GC Village"/>
    <n v="150"/>
    <n v="150"/>
    <s v="USD"/>
    <n v="1"/>
    <d v="2018-08-28T00:00:00"/>
    <n v="24262"/>
    <n v="838"/>
    <s v="CVU"/>
    <s v="PNY"/>
    <s v="DOLC11050U"/>
    <s v="DOL"/>
    <s v="#"/>
    <s v="80004"/>
    <s v="#"/>
    <s v="USAO0351"/>
    <s v="#"/>
    <s v="03.01.01"/>
    <s v="S09"/>
    <s v="#"/>
    <s v="DPC"/>
    <x v="3"/>
  </r>
  <r>
    <s v="A"/>
    <s v="S209945"/>
    <s v="2018/011"/>
    <s v="Bank Charge"/>
    <n v="0.45"/>
    <n v="0.45"/>
    <s v="USD"/>
    <n v="1"/>
    <d v="2018-08-28T00:00:00"/>
    <n v="24262"/>
    <n v="839"/>
    <s v="CVU"/>
    <s v="PNY"/>
    <s v="DOLC11050U"/>
    <s v="DOL"/>
    <s v="#"/>
    <s v="87002"/>
    <s v="#"/>
    <s v="USAO0351"/>
    <s v="#"/>
    <s v="03.03.02"/>
    <s v="S09"/>
    <s v="#"/>
    <s v="DPC"/>
    <x v="2"/>
  </r>
  <r>
    <s v="A"/>
    <s v="S209945"/>
    <s v="2018/011"/>
    <s v="Gas, Curtains&amp; Cloth Hunger"/>
    <n v="628.79999999999995"/>
    <n v="628.79999999999995"/>
    <s v="USD"/>
    <n v="1"/>
    <d v="2018-08-29T00:00:00"/>
    <n v="24262"/>
    <n v="936"/>
    <s v="CVU"/>
    <s v="PNY"/>
    <s v="DOLC11076U"/>
    <s v="DOL"/>
    <s v="#"/>
    <s v="84099"/>
    <s v="#"/>
    <s v="USAO0351"/>
    <s v="#"/>
    <s v="03.03.04"/>
    <s v="S09"/>
    <s v="#"/>
    <s v="DPC"/>
    <x v="2"/>
  </r>
  <r>
    <s v="A"/>
    <s v="S209945"/>
    <s v="2018/011"/>
    <s v="Aug'18 Basic Salary - Ayieko"/>
    <n v="269.10000000000002"/>
    <n v="269.10000000000002"/>
    <s v="USD"/>
    <n v="1"/>
    <d v="2018-08-30T00:00:00"/>
    <n v="24246"/>
    <n v="7"/>
    <s v="JVU"/>
    <s v="EWA"/>
    <s v="NRBJ11057U"/>
    <s v="SLD"/>
    <s v="#"/>
    <s v="80002"/>
    <s v="M9209"/>
    <s v="USAO0351"/>
    <s v="#"/>
    <s v="01.01.01"/>
    <s v="S09"/>
    <s v="#"/>
    <s v="DPC"/>
    <x v="0"/>
  </r>
  <r>
    <s v="A"/>
    <s v="S209945"/>
    <s v="2018/011"/>
    <s v="Aug'18 Basic Salary - Bekele"/>
    <n v="4716"/>
    <n v="4716"/>
    <s v="USD"/>
    <n v="1"/>
    <d v="2018-08-30T00:00:00"/>
    <n v="24246"/>
    <n v="10"/>
    <s v="JVU"/>
    <s v="EWA"/>
    <s v="NRBJ11057U"/>
    <s v="DOL"/>
    <s v="#"/>
    <s v="80002"/>
    <s v="M111892"/>
    <s v="USAO0351"/>
    <s v="#"/>
    <s v="01.01.01"/>
    <s v="S09"/>
    <s v="#"/>
    <s v="DPC"/>
    <x v="0"/>
  </r>
  <r>
    <s v="A"/>
    <s v="S209945"/>
    <s v="2018/011"/>
    <s v="Aug'18 Basic Salary - Mugobo"/>
    <n v="2332.5"/>
    <n v="2332.5"/>
    <s v="USD"/>
    <n v="1"/>
    <d v="2018-08-30T00:00:00"/>
    <n v="24246"/>
    <n v="63"/>
    <s v="JVU"/>
    <s v="EWA"/>
    <s v="NRBJ11057U"/>
    <s v="DOL"/>
    <s v="#"/>
    <s v="80002"/>
    <s v="M24238"/>
    <s v="USAO0351"/>
    <s v="#"/>
    <s v="01.01.01"/>
    <s v="S09"/>
    <s v="#"/>
    <s v="DPC"/>
    <x v="0"/>
  </r>
  <r>
    <s v="A"/>
    <s v="S209945"/>
    <s v="2018/011"/>
    <s v="Aug'18 Basic Salary - Palula"/>
    <n v="1087.5"/>
    <n v="1087.5"/>
    <s v="USD"/>
    <n v="1"/>
    <d v="2018-08-30T00:00:00"/>
    <n v="24246"/>
    <n v="84"/>
    <s v="JVU"/>
    <s v="EWA"/>
    <s v="NRBJ11057U"/>
    <s v="DOL"/>
    <s v="#"/>
    <s v="80002"/>
    <s v="M22391"/>
    <s v="USAO0351"/>
    <s v="#"/>
    <s v="01.01.01"/>
    <s v="S09"/>
    <s v="#"/>
    <s v="DPC"/>
    <x v="0"/>
  </r>
  <r>
    <s v="A"/>
    <s v="S209945"/>
    <s v="2018/011"/>
    <s v="Aug'18 G&amp;S - Ayieko"/>
    <n v="75.05"/>
    <n v="75.05"/>
    <s v="USD"/>
    <n v="1"/>
    <d v="2018-08-30T00:00:00"/>
    <n v="24246"/>
    <n v="112"/>
    <s v="JVU"/>
    <s v="EWA"/>
    <s v="NRBJ11057U"/>
    <s v="SLD"/>
    <s v="#"/>
    <s v="80112"/>
    <s v="M9209"/>
    <s v="USAO0351"/>
    <s v="#"/>
    <s v="01.01.01"/>
    <s v="S09"/>
    <s v="#"/>
    <s v="DPC"/>
    <x v="0"/>
  </r>
  <r>
    <s v="A"/>
    <s v="S209945"/>
    <s v="2018/011"/>
    <s v="Aug'18 G&amp;S - Bekele"/>
    <n v="1336.15"/>
    <n v="1336.15"/>
    <s v="USD"/>
    <n v="1"/>
    <d v="2018-08-30T00:00:00"/>
    <n v="24246"/>
    <n v="115"/>
    <s v="JVU"/>
    <s v="EWA"/>
    <s v="NRBJ11057U"/>
    <s v="DOL"/>
    <s v="#"/>
    <s v="80112"/>
    <s v="M111892"/>
    <s v="USAO0351"/>
    <s v="#"/>
    <s v="01.01.01"/>
    <s v="S09"/>
    <s v="#"/>
    <s v="DPC"/>
    <x v="0"/>
  </r>
  <r>
    <s v="A"/>
    <s v="S209945"/>
    <s v="2018/011"/>
    <s v="Aug'18 Basic Salary - Mugobo"/>
    <n v="658.19"/>
    <n v="658.19"/>
    <s v="USD"/>
    <n v="1"/>
    <d v="2018-08-30T00:00:00"/>
    <n v="24246"/>
    <n v="168"/>
    <s v="JVU"/>
    <s v="EWA"/>
    <s v="NRBJ11057U"/>
    <s v="DOL"/>
    <s v="#"/>
    <s v="80002"/>
    <s v="M24238"/>
    <s v="USAO0351"/>
    <s v="#"/>
    <s v="01.01.01"/>
    <s v="S09"/>
    <s v="#"/>
    <s v="DPC"/>
    <x v="0"/>
  </r>
  <r>
    <s v="A"/>
    <s v="S209945"/>
    <s v="2018/011"/>
    <s v="Aug'18 G&amp;S - Palula"/>
    <n v="309.32"/>
    <n v="309.32"/>
    <s v="USD"/>
    <n v="1"/>
    <d v="2018-08-30T00:00:00"/>
    <n v="24246"/>
    <n v="189"/>
    <s v="JVU"/>
    <s v="EWA"/>
    <s v="NRBJ11057U"/>
    <s v="DOL"/>
    <s v="#"/>
    <s v="80112"/>
    <s v="M22391"/>
    <s v="USAO0351"/>
    <s v="#"/>
    <s v="01.01.01"/>
    <s v="S09"/>
    <s v="#"/>
    <s v="DPC"/>
    <x v="0"/>
  </r>
  <r>
    <s v="A"/>
    <s v="S209945"/>
    <s v="2018/011"/>
    <s v="Aug'18 Hardship Allow. - Ayieko"/>
    <n v="62.5"/>
    <n v="62.5"/>
    <s v="USD"/>
    <n v="1"/>
    <d v="2018-08-30T00:00:00"/>
    <n v="24246"/>
    <n v="217"/>
    <s v="JVU"/>
    <s v="EWA"/>
    <s v="NRBJ11057U"/>
    <s v="SLD"/>
    <s v="#"/>
    <s v="80199"/>
    <s v="M9209"/>
    <s v="USAO0351"/>
    <s v="#"/>
    <s v="01.01.01"/>
    <s v="S09"/>
    <s v="#"/>
    <s v="DPC"/>
    <x v="0"/>
  </r>
  <r>
    <s v="A"/>
    <s v="S209945"/>
    <s v="2018/011"/>
    <s v="Aug'18 Hardship Allow. - Bekele"/>
    <n v="1250"/>
    <n v="1250"/>
    <s v="USD"/>
    <n v="1"/>
    <d v="2018-08-30T00:00:00"/>
    <n v="24246"/>
    <n v="219"/>
    <s v="JVU"/>
    <s v="EWA"/>
    <s v="NRBJ11057U"/>
    <s v="DOL"/>
    <s v="#"/>
    <s v="80199"/>
    <s v="M111892"/>
    <s v="USAO0351"/>
    <s v="#"/>
    <s v="01.01.01"/>
    <s v="S09"/>
    <s v="#"/>
    <s v="DPC"/>
    <x v="0"/>
  </r>
  <r>
    <s v="A"/>
    <s v="S209945"/>
    <s v="2018/011"/>
    <s v="Aug'18 Hardship Allow. - Mugobo"/>
    <n v="625"/>
    <n v="625"/>
    <s v="USD"/>
    <n v="1"/>
    <d v="2018-08-30T00:00:00"/>
    <n v="24246"/>
    <n v="266"/>
    <s v="JVU"/>
    <s v="EWA"/>
    <s v="NRBJ11057U"/>
    <s v="DOL"/>
    <s v="#"/>
    <s v="80199"/>
    <s v="M24238"/>
    <s v="USAO0351"/>
    <s v="#"/>
    <s v="01.01.01"/>
    <s v="S09"/>
    <s v="#"/>
    <s v="DPC"/>
    <x v="0"/>
  </r>
  <r>
    <s v="A"/>
    <s v="S209945"/>
    <s v="2018/011"/>
    <s v="Aug'18 Hardship Allow. - Palula"/>
    <n v="312.5"/>
    <n v="312.5"/>
    <s v="USD"/>
    <n v="1"/>
    <d v="2018-08-30T00:00:00"/>
    <n v="24246"/>
    <n v="287"/>
    <s v="JVU"/>
    <s v="EWA"/>
    <s v="NRBJ11057U"/>
    <s v="DOL"/>
    <s v="#"/>
    <s v="80199"/>
    <s v="M22391"/>
    <s v="USAO0351"/>
    <s v="#"/>
    <s v="01.01.01"/>
    <s v="S09"/>
    <s v="#"/>
    <s v="DPC"/>
    <x v="0"/>
  </r>
  <r>
    <s v="A"/>
    <s v="S209945"/>
    <s v="2018/011"/>
    <s v="Aug'18 Wire Transfer Reimbursement - Ayieko"/>
    <n v="1.5"/>
    <n v="1.5"/>
    <s v="USD"/>
    <n v="1"/>
    <d v="2018-08-30T00:00:00"/>
    <n v="24246"/>
    <n v="311"/>
    <s v="JVU"/>
    <s v="EWA"/>
    <s v="NRBJ11057U"/>
    <s v="DOL"/>
    <s v="#"/>
    <s v="80199"/>
    <s v="M9209"/>
    <s v="USAO0351"/>
    <s v="#"/>
    <s v="01.01.01"/>
    <s v="S09"/>
    <s v="#"/>
    <s v="DPC"/>
    <x v="0"/>
  </r>
  <r>
    <s v="A"/>
    <s v="S209945"/>
    <s v="2018/011"/>
    <s v="Aug'18 Wire Transfer Reimbursement - Mugobo"/>
    <n v="25"/>
    <n v="25"/>
    <s v="USD"/>
    <n v="1"/>
    <d v="2018-08-30T00:00:00"/>
    <n v="24246"/>
    <n v="334"/>
    <s v="JVU"/>
    <s v="EWA"/>
    <s v="NRBJ11057U"/>
    <s v="DOL"/>
    <s v="#"/>
    <s v="80199"/>
    <s v="M24238"/>
    <s v="USAO0351"/>
    <s v="#"/>
    <s v="01.01.01"/>
    <s v="S09"/>
    <s v="#"/>
    <s v="DPC"/>
    <x v="0"/>
  </r>
  <r>
    <s v="A"/>
    <s v="S209945"/>
    <s v="2018/011"/>
    <s v="Aug'18 Shelter - Ayieko"/>
    <n v="-6"/>
    <n v="-6"/>
    <s v="USD"/>
    <n v="1"/>
    <d v="2018-08-30T00:00:00"/>
    <n v="24246"/>
    <n v="354"/>
    <s v="JVU"/>
    <s v="EWA"/>
    <s v="NRBJ11057U"/>
    <s v="DOL"/>
    <s v="#"/>
    <s v="80114"/>
    <s v="M9209"/>
    <s v="USAO0351"/>
    <s v="#"/>
    <s v="01.01.01"/>
    <s v="S09"/>
    <s v="#"/>
    <s v="DPC"/>
    <x v="0"/>
  </r>
  <r>
    <s v="A"/>
    <s v="S209945"/>
    <s v="2018/011"/>
    <s v="Aug'18 Shelter - Bekele"/>
    <n v="-120"/>
    <n v="-120"/>
    <s v="USD"/>
    <n v="1"/>
    <d v="2018-08-30T00:00:00"/>
    <n v="24246"/>
    <n v="357"/>
    <s v="JVU"/>
    <s v="EWA"/>
    <s v="NRBJ11057U"/>
    <s v="DOL"/>
    <s v="#"/>
    <s v="80114"/>
    <s v="M111892"/>
    <s v="USAO0351"/>
    <s v="#"/>
    <s v="01.01.01"/>
    <s v="S09"/>
    <s v="#"/>
    <s v="DPC"/>
    <x v="0"/>
  </r>
  <r>
    <s v="A"/>
    <s v="S209945"/>
    <s v="2018/011"/>
    <s v="Aug'18 Shelter - Mugobo"/>
    <n v="-60"/>
    <n v="-60"/>
    <s v="USD"/>
    <n v="1"/>
    <d v="2018-08-30T00:00:00"/>
    <n v="24246"/>
    <n v="409"/>
    <s v="JVU"/>
    <s v="EWA"/>
    <s v="NRBJ11057U"/>
    <s v="DOL"/>
    <s v="#"/>
    <s v="80114"/>
    <s v="M24238"/>
    <s v="USAO0351"/>
    <s v="#"/>
    <s v="01.01.01"/>
    <s v="S09"/>
    <s v="#"/>
    <s v="DPC"/>
    <x v="0"/>
  </r>
  <r>
    <s v="A"/>
    <s v="S209945"/>
    <s v="2018/011"/>
    <s v="Aug'18 Shelter - Palula"/>
    <n v="-30"/>
    <n v="-30"/>
    <s v="USD"/>
    <n v="1"/>
    <d v="2018-08-30T00:00:00"/>
    <n v="24246"/>
    <n v="430"/>
    <s v="JVU"/>
    <s v="EWA"/>
    <s v="NRBJ11057U"/>
    <s v="DOL"/>
    <s v="#"/>
    <s v="80114"/>
    <s v="M22391"/>
    <s v="USAO0351"/>
    <s v="#"/>
    <s v="01.01.01"/>
    <s v="S09"/>
    <s v="#"/>
    <s v="DPC"/>
    <x v="0"/>
  </r>
  <r>
    <s v="A"/>
    <s v="S209945"/>
    <s v="2018/011"/>
    <s v="Aug'18 Benfit - Ayieko"/>
    <n v="53.82"/>
    <n v="53.82"/>
    <s v="USD"/>
    <n v="1"/>
    <d v="2018-08-30T00:00:00"/>
    <n v="24246"/>
    <n v="462"/>
    <s v="JVU"/>
    <s v="EWA"/>
    <s v="NRBJ11057U"/>
    <s v="DOL"/>
    <s v="#"/>
    <s v="80107"/>
    <s v="M9209"/>
    <s v="USAO0351"/>
    <s v="#"/>
    <s v="01.01.01"/>
    <s v="S09"/>
    <s v="#"/>
    <s v="DPC"/>
    <x v="0"/>
  </r>
  <r>
    <s v="A"/>
    <s v="S209945"/>
    <s v="2018/011"/>
    <s v="Aug'18 Benfit - Bekele"/>
    <n v="943.2"/>
    <n v="943.2"/>
    <s v="USD"/>
    <n v="1"/>
    <d v="2018-08-30T00:00:00"/>
    <n v="24246"/>
    <n v="465"/>
    <s v="JVU"/>
    <s v="EWA"/>
    <s v="NRBJ11057U"/>
    <s v="DOL"/>
    <s v="#"/>
    <s v="80107"/>
    <s v="M111892"/>
    <s v="USAO0351"/>
    <s v="#"/>
    <s v="01.01.01"/>
    <s v="S09"/>
    <s v="#"/>
    <s v="DPC"/>
    <x v="0"/>
  </r>
  <r>
    <s v="A"/>
    <s v="S209945"/>
    <s v="2018/011"/>
    <s v="Aug'18 Benfit - Mugobo"/>
    <n v="466.5"/>
    <n v="466.5"/>
    <s v="USD"/>
    <n v="1"/>
    <d v="2018-08-30T00:00:00"/>
    <n v="24246"/>
    <n v="518"/>
    <s v="JVU"/>
    <s v="EWA"/>
    <s v="NRBJ11057U"/>
    <s v="DOL"/>
    <s v="#"/>
    <s v="80107"/>
    <s v="M24238"/>
    <s v="USAO0351"/>
    <s v="#"/>
    <s v="01.01.01"/>
    <s v="S09"/>
    <s v="#"/>
    <s v="DPC"/>
    <x v="0"/>
  </r>
  <r>
    <s v="A"/>
    <s v="S209945"/>
    <s v="2018/011"/>
    <s v="Aug'18 Benfit - Palula"/>
    <n v="217.5"/>
    <n v="217.5"/>
    <s v="USD"/>
    <n v="1"/>
    <d v="2018-08-30T00:00:00"/>
    <n v="24246"/>
    <n v="539"/>
    <s v="JVU"/>
    <s v="EWA"/>
    <s v="NRBJ11057U"/>
    <s v="DOL"/>
    <s v="#"/>
    <s v="80107"/>
    <s v="M22391"/>
    <s v="USAO0351"/>
    <s v="#"/>
    <s v="01.01.01"/>
    <s v="S09"/>
    <s v="#"/>
    <s v="DPC"/>
    <x v="0"/>
  </r>
  <r>
    <s v="A"/>
    <s v="S209945"/>
    <s v="2018/011"/>
    <s v="Mariam Dahir-Sal July'18"/>
    <n v="-207.6"/>
    <n v="-207.6"/>
    <s v="USD"/>
    <n v="1"/>
    <d v="2018-08-31T00:00:00"/>
    <n v="24261"/>
    <n v="15"/>
    <s v="JVU"/>
    <s v="PNY"/>
    <s v="BAYJ11006U"/>
    <s v="DOL"/>
    <s v="#"/>
    <s v="80001"/>
    <s v="M208348"/>
    <s v="USAO0351"/>
    <s v="#"/>
    <s v="02.02.06"/>
    <s v="S09"/>
    <s v="#"/>
    <s v="DPC"/>
    <x v="10"/>
  </r>
  <r>
    <s v="A"/>
    <s v="S209945"/>
    <s v="2018/011"/>
    <s v="Adan A/llahi Sal -July'18"/>
    <n v="-576.75"/>
    <n v="-576.75"/>
    <s v="USD"/>
    <n v="1"/>
    <d v="2018-08-31T00:00:00"/>
    <n v="24261"/>
    <n v="16"/>
    <s v="JVU"/>
    <s v="PNY"/>
    <s v="BAYJ11006U"/>
    <s v="DOL"/>
    <s v="#"/>
    <s v="80001"/>
    <s v="M116838"/>
    <s v="USAO0351"/>
    <s v="#"/>
    <s v="02.02.06"/>
    <s v="S09"/>
    <s v="#"/>
    <s v="DPC"/>
    <x v="10"/>
  </r>
  <r>
    <s v="A"/>
    <s v="S209945"/>
    <s v="2018/011"/>
    <s v="Said Hade Sal July'18"/>
    <n v="-525"/>
    <n v="-525"/>
    <s v="USD"/>
    <n v="1"/>
    <d v="2018-08-31T00:00:00"/>
    <n v="24261"/>
    <n v="17"/>
    <s v="JVU"/>
    <s v="PNY"/>
    <s v="BAYJ11006U"/>
    <s v="DOL"/>
    <s v="#"/>
    <s v="80001"/>
    <s v="M191151"/>
    <s v="USAO0351"/>
    <s v="#"/>
    <s v="02.02.06"/>
    <s v="S09"/>
    <s v="#"/>
    <s v="DPC"/>
    <x v="10"/>
  </r>
  <r>
    <s v="A"/>
    <s v="S209945"/>
    <s v="2018/011"/>
    <s v="Ali Dakane sal July'18"/>
    <n v="-300"/>
    <n v="-300"/>
    <s v="USD"/>
    <n v="1"/>
    <d v="2018-08-31T00:00:00"/>
    <n v="24261"/>
    <n v="18"/>
    <s v="JVU"/>
    <s v="PNY"/>
    <s v="BAYJ11006U"/>
    <s v="DOL"/>
    <s v="#"/>
    <s v="80001"/>
    <s v="M142070"/>
    <s v="USAO0351"/>
    <s v="#"/>
    <s v="01.01.05"/>
    <s v="S09"/>
    <s v="#"/>
    <s v="DPC"/>
    <x v="10"/>
  </r>
  <r>
    <s v="A"/>
    <s v="S209945"/>
    <s v="2018/011"/>
    <s v="Supply of Goates fr Gc pr"/>
    <n v="11274.75"/>
    <n v="11274.75"/>
    <s v="USD"/>
    <n v="1"/>
    <d v="2018-08-31T00:00:00"/>
    <n v="24262"/>
    <n v="985"/>
    <s v="CVU"/>
    <s v="PNY"/>
    <s v="DOLC11083U"/>
    <s v="DOL"/>
    <s v="#"/>
    <s v="81501"/>
    <s v="#"/>
    <s v="USAO0351"/>
    <s v="#"/>
    <s v="01.01.01"/>
    <s v="S09"/>
    <s v="#"/>
    <s v="DPC"/>
    <x v="6"/>
  </r>
  <r>
    <s v="A"/>
    <s v="S209945"/>
    <s v="2018/011"/>
    <s v="Bank charge"/>
    <n v="33.82"/>
    <n v="33.82"/>
    <s v="USD"/>
    <n v="1"/>
    <d v="2018-08-31T00:00:00"/>
    <n v="24262"/>
    <n v="986"/>
    <s v="CVU"/>
    <s v="PNY"/>
    <s v="DOLC11083U"/>
    <s v="DOL"/>
    <s v="#"/>
    <s v="87002"/>
    <s v="#"/>
    <s v="USAO0351"/>
    <s v="#"/>
    <s v="03.03.02"/>
    <s v="S09"/>
    <s v="#"/>
    <s v="DPC"/>
    <x v="2"/>
  </r>
  <r>
    <s v="A"/>
    <s v="S209945"/>
    <s v="2018/011"/>
    <s v="Supply of Goates fr Gc pr"/>
    <n v="11274.75"/>
    <n v="11274.75"/>
    <s v="USD"/>
    <n v="1"/>
    <d v="2018-08-31T00:00:00"/>
    <n v="24262"/>
    <n v="988"/>
    <s v="CVU"/>
    <s v="PNY"/>
    <s v="DOLC11084U"/>
    <s v="DOL"/>
    <s v="#"/>
    <s v="81501"/>
    <s v="#"/>
    <s v="USAO0351"/>
    <s v="#"/>
    <s v="01.01.01"/>
    <s v="S09"/>
    <s v="#"/>
    <s v="DPC"/>
    <x v="6"/>
  </r>
  <r>
    <s v="A"/>
    <s v="S209945"/>
    <s v="2018/011"/>
    <s v="Bank charge"/>
    <n v="33.82"/>
    <n v="33.82"/>
    <s v="USD"/>
    <n v="1"/>
    <d v="2018-08-31T00:00:00"/>
    <n v="24262"/>
    <n v="989"/>
    <s v="CVU"/>
    <s v="PNY"/>
    <s v="DOLC11084U"/>
    <s v="DOL"/>
    <s v="#"/>
    <s v="87002"/>
    <s v="#"/>
    <s v="USAO0351"/>
    <s v="#"/>
    <s v="03.03.02"/>
    <s v="S09"/>
    <s v="#"/>
    <s v="DPC"/>
    <x v="2"/>
  </r>
  <r>
    <s v="A"/>
    <s v="S209945"/>
    <s v="2018/011"/>
    <s v="Supply of Goates fr Gc pr"/>
    <n v="11274.75"/>
    <n v="11274.75"/>
    <s v="USD"/>
    <n v="1"/>
    <d v="2018-08-31T00:00:00"/>
    <n v="24262"/>
    <n v="991"/>
    <s v="CVU"/>
    <s v="PNY"/>
    <s v="DOLC11085U"/>
    <s v="DOL"/>
    <s v="#"/>
    <s v="81501"/>
    <s v="#"/>
    <s v="USAO0351"/>
    <s v="#"/>
    <s v="01.01.01"/>
    <s v="S09"/>
    <s v="#"/>
    <s v="DPC"/>
    <x v="6"/>
  </r>
  <r>
    <s v="A"/>
    <s v="S209945"/>
    <s v="2018/011"/>
    <s v="Bank charge"/>
    <n v="33.82"/>
    <n v="33.82"/>
    <s v="USD"/>
    <n v="1"/>
    <d v="2018-08-31T00:00:00"/>
    <n v="24262"/>
    <n v="992"/>
    <s v="CVU"/>
    <s v="PNY"/>
    <s v="DOLC11085U"/>
    <s v="DOL"/>
    <s v="#"/>
    <s v="87002"/>
    <s v="#"/>
    <s v="USAO0351"/>
    <s v="#"/>
    <s v="03.03.02"/>
    <s v="S09"/>
    <s v="#"/>
    <s v="DPC"/>
    <x v="2"/>
  </r>
  <r>
    <s v="A"/>
    <s v="S209945"/>
    <s v="2018/011"/>
    <s v="Supply of Goates fr Gc pr"/>
    <n v="11274.75"/>
    <n v="11274.75"/>
    <s v="USD"/>
    <n v="1"/>
    <d v="2018-08-31T00:00:00"/>
    <n v="24262"/>
    <n v="994"/>
    <s v="CVU"/>
    <s v="PNY"/>
    <s v="DOLC11086U"/>
    <s v="DOL"/>
    <s v="#"/>
    <s v="81501"/>
    <s v="#"/>
    <s v="USAO0351"/>
    <s v="#"/>
    <s v="01.01.01"/>
    <s v="S09"/>
    <s v="#"/>
    <s v="DPC"/>
    <x v="6"/>
  </r>
  <r>
    <s v="A"/>
    <s v="S209945"/>
    <s v="2018/011"/>
    <s v="Bank charge"/>
    <n v="33.82"/>
    <n v="33.82"/>
    <s v="USD"/>
    <n v="1"/>
    <d v="2018-08-31T00:00:00"/>
    <n v="24262"/>
    <n v="995"/>
    <s v="CVU"/>
    <s v="PNY"/>
    <s v="DOLC11086U"/>
    <s v="DOL"/>
    <s v="#"/>
    <s v="87002"/>
    <s v="#"/>
    <s v="USAO0351"/>
    <s v="#"/>
    <s v="03.03.02"/>
    <s v="S09"/>
    <s v="#"/>
    <s v="DPC"/>
    <x v="2"/>
  </r>
  <r>
    <s v="A"/>
    <s v="S209945"/>
    <s v="2018/011"/>
    <s v="Team Hse Supplies-Water"/>
    <n v="200"/>
    <n v="200"/>
    <s v="USD"/>
    <n v="1"/>
    <d v="2018-08-31T00:00:00"/>
    <n v="24262"/>
    <n v="1024"/>
    <s v="CVU"/>
    <s v="PNY"/>
    <s v="DOLC11095U"/>
    <s v="DOL"/>
    <s v="#"/>
    <s v="84099"/>
    <s v="#"/>
    <s v="USAO0351"/>
    <s v="#"/>
    <s v="03.03.04"/>
    <s v="S09"/>
    <s v="#"/>
    <s v="DPC"/>
    <x v="2"/>
  </r>
  <r>
    <s v="A"/>
    <s v="S209945"/>
    <s v="2018/011"/>
    <s v="SOM FY18 Period11"/>
    <n v="1575.19"/>
    <n v="1575.19"/>
    <s v="USD"/>
    <n v="1"/>
    <d v="2018-08-31T00:00:00"/>
    <n v="24291"/>
    <n v="311"/>
    <s v="JVU"/>
    <s v="KML"/>
    <s v="SOM FY18 Period11"/>
    <s v="DOL"/>
    <s v="S2601"/>
    <s v="80000"/>
    <s v="#"/>
    <s v="USAO0351"/>
    <s v="#"/>
    <s v="95.21.01"/>
    <s v="S17"/>
    <s v="#"/>
    <s v="SOM"/>
    <x v="1"/>
  </r>
  <r>
    <s v="A"/>
    <s v="S209945"/>
    <s v="2018/011"/>
    <s v="SOM FY18 Period11"/>
    <n v="146.61000000000001"/>
    <n v="146.61000000000001"/>
    <s v="USD"/>
    <n v="1"/>
    <d v="2018-08-31T00:00:00"/>
    <n v="24291"/>
    <n v="312"/>
    <s v="JVU"/>
    <s v="KML"/>
    <s v="SOM FY18 Period11"/>
    <s v="DOL"/>
    <s v="S2601"/>
    <s v="80100"/>
    <s v="#"/>
    <s v="USAO0351"/>
    <s v="#"/>
    <s v="95.21.01"/>
    <s v="S17"/>
    <s v="#"/>
    <s v="SOM"/>
    <x v="1"/>
  </r>
  <r>
    <s v="A"/>
    <s v="S209945"/>
    <s v="2018/011"/>
    <s v="SOM FY18 Period11"/>
    <n v="231.06"/>
    <n v="231.06"/>
    <s v="USD"/>
    <n v="1"/>
    <d v="2018-08-31T00:00:00"/>
    <n v="24291"/>
    <n v="313"/>
    <s v="JVU"/>
    <s v="KML"/>
    <s v="SOM FY18 Period11"/>
    <s v="DOL"/>
    <s v="S2601"/>
    <s v="81000"/>
    <s v="#"/>
    <s v="USAO0351"/>
    <s v="#"/>
    <s v="95.21.01"/>
    <s v="S17"/>
    <s v="#"/>
    <s v="SOM"/>
    <x v="1"/>
  </r>
  <r>
    <s v="A"/>
    <s v="S209945"/>
    <s v="2018/011"/>
    <s v="SOM FY18 Period11"/>
    <n v="1054.6199999999999"/>
    <n v="1054.6199999999999"/>
    <s v="USD"/>
    <n v="1"/>
    <d v="2018-08-31T00:00:00"/>
    <n v="24291"/>
    <n v="314"/>
    <s v="JVU"/>
    <s v="KML"/>
    <s v="SOM FY18 Period11"/>
    <s v="DOL"/>
    <s v="S2601"/>
    <s v="82000"/>
    <s v="#"/>
    <s v="USAO0351"/>
    <s v="#"/>
    <s v="95.21.01"/>
    <s v="S17"/>
    <s v="#"/>
    <s v="SOM"/>
    <x v="1"/>
  </r>
  <r>
    <s v="A"/>
    <s v="S209945"/>
    <s v="2018/011"/>
    <s v="SOM FY18 Period11"/>
    <n v="1221.7"/>
    <n v="1221.7"/>
    <s v="USD"/>
    <n v="1"/>
    <d v="2018-08-31T00:00:00"/>
    <n v="24291"/>
    <n v="315"/>
    <s v="JVU"/>
    <s v="KML"/>
    <s v="SOM FY18 Period11"/>
    <s v="DOL"/>
    <s v="S2601"/>
    <s v="84000"/>
    <s v="#"/>
    <s v="USAO0351"/>
    <s v="#"/>
    <s v="95.21.01"/>
    <s v="S17"/>
    <s v="#"/>
    <s v="SOM"/>
    <x v="1"/>
  </r>
  <r>
    <s v="A"/>
    <s v="S209945"/>
    <s v="2018/011"/>
    <s v="SOM FY18 Period11"/>
    <n v="835.06"/>
    <n v="835.06"/>
    <s v="USD"/>
    <n v="1"/>
    <d v="2018-08-31T00:00:00"/>
    <n v="24291"/>
    <n v="316"/>
    <s v="JVU"/>
    <s v="KML"/>
    <s v="SOM FY18 Period11"/>
    <s v="DOL"/>
    <s v="S2601"/>
    <s v="85000"/>
    <s v="#"/>
    <s v="USAO0351"/>
    <s v="#"/>
    <s v="95.21.01"/>
    <s v="S17"/>
    <s v="#"/>
    <s v="SOM"/>
    <x v="1"/>
  </r>
  <r>
    <s v="A"/>
    <s v="S209945"/>
    <s v="2018/011"/>
    <s v="SOM FY18 Period11"/>
    <n v="30.53"/>
    <n v="30.53"/>
    <s v="USD"/>
    <n v="1"/>
    <d v="2018-08-31T00:00:00"/>
    <n v="24291"/>
    <n v="317"/>
    <s v="JVU"/>
    <s v="KML"/>
    <s v="SOM FY18 Period11"/>
    <s v="DOL"/>
    <s v="S2601"/>
    <s v="87000"/>
    <s v="#"/>
    <s v="USAO0351"/>
    <s v="#"/>
    <s v="95.21.01"/>
    <s v="S17"/>
    <s v="#"/>
    <s v="SOM"/>
    <x v="1"/>
  </r>
  <r>
    <s v="A"/>
    <s v="S209945"/>
    <s v="2018/011"/>
    <s v="SOM FY18 Period11"/>
    <n v="12.2"/>
    <n v="12.2"/>
    <s v="USD"/>
    <n v="1"/>
    <d v="2018-08-31T00:00:00"/>
    <n v="24291"/>
    <n v="1037"/>
    <s v="JVU"/>
    <s v="KML"/>
    <s v="SOM FY18 Period11"/>
    <s v="SLD"/>
    <s v="S2603"/>
    <s v="80000"/>
    <s v="#"/>
    <s v="USAO0351"/>
    <s v="#"/>
    <s v="95.21.01"/>
    <s v="S17"/>
    <s v="#"/>
    <s v="SOM"/>
    <x v="1"/>
  </r>
  <r>
    <s v="A"/>
    <s v="S209945"/>
    <s v="2018/011"/>
    <s v="SOM FY18 Period11"/>
    <n v="0.43"/>
    <n v="0.43"/>
    <s v="USD"/>
    <n v="1"/>
    <d v="2018-08-31T00:00:00"/>
    <n v="24291"/>
    <n v="1038"/>
    <s v="JVU"/>
    <s v="KML"/>
    <s v="SOM FY18 Period11"/>
    <s v="SLD"/>
    <s v="S2603"/>
    <s v="80100"/>
    <s v="#"/>
    <s v="USAO0351"/>
    <s v="#"/>
    <s v="95.21.01"/>
    <s v="S17"/>
    <s v="#"/>
    <s v="SOM"/>
    <x v="1"/>
  </r>
  <r>
    <s v="A"/>
    <s v="S209945"/>
    <s v="2018/011"/>
    <s v="SOM FY18 Period11"/>
    <n v="0.13"/>
    <n v="0.13"/>
    <s v="USD"/>
    <n v="1"/>
    <d v="2018-08-31T00:00:00"/>
    <n v="24291"/>
    <n v="1039"/>
    <s v="JVU"/>
    <s v="KML"/>
    <s v="SOM FY18 Period11"/>
    <s v="SLD"/>
    <s v="S2603"/>
    <s v="80200"/>
    <s v="#"/>
    <s v="USAO0351"/>
    <s v="#"/>
    <s v="95.21.01"/>
    <s v="S17"/>
    <s v="#"/>
    <s v="SOM"/>
    <x v="1"/>
  </r>
  <r>
    <s v="A"/>
    <s v="S209945"/>
    <s v="2018/011"/>
    <s v="SOM FY18 Period11"/>
    <n v="0.04"/>
    <n v="0.04"/>
    <s v="USD"/>
    <n v="1"/>
    <d v="2018-08-31T00:00:00"/>
    <n v="24291"/>
    <n v="1040"/>
    <s v="JVU"/>
    <s v="KML"/>
    <s v="SOM FY18 Period11"/>
    <s v="SLD"/>
    <s v="S2603"/>
    <s v="81000"/>
    <s v="#"/>
    <s v="USAO0351"/>
    <s v="#"/>
    <s v="95.21.01"/>
    <s v="S17"/>
    <s v="#"/>
    <s v="SOM"/>
    <x v="1"/>
  </r>
  <r>
    <s v="A"/>
    <s v="S209945"/>
    <s v="2018/011"/>
    <s v="SOM FY18 Period11"/>
    <n v="1.1499999999999999"/>
    <n v="1.1499999999999999"/>
    <s v="USD"/>
    <n v="1"/>
    <d v="2018-08-31T00:00:00"/>
    <n v="24291"/>
    <n v="1041"/>
    <s v="JVU"/>
    <s v="KML"/>
    <s v="SOM FY18 Period11"/>
    <s v="SLD"/>
    <s v="S2603"/>
    <s v="81100"/>
    <s v="#"/>
    <s v="USAO0351"/>
    <s v="#"/>
    <s v="95.21.01"/>
    <s v="S17"/>
    <s v="#"/>
    <s v="SOM"/>
    <x v="1"/>
  </r>
  <r>
    <s v="A"/>
    <s v="S209945"/>
    <s v="2018/011"/>
    <s v="SOM FY18 Period11"/>
    <n v="2.77"/>
    <n v="2.77"/>
    <s v="USD"/>
    <n v="1"/>
    <d v="2018-08-31T00:00:00"/>
    <n v="24291"/>
    <n v="1042"/>
    <s v="JVU"/>
    <s v="KML"/>
    <s v="SOM FY18 Period11"/>
    <s v="SLD"/>
    <s v="S2603"/>
    <s v="82000"/>
    <s v="#"/>
    <s v="USAO0351"/>
    <s v="#"/>
    <s v="95.21.01"/>
    <s v="S17"/>
    <s v="#"/>
    <s v="SOM"/>
    <x v="1"/>
  </r>
  <r>
    <s v="A"/>
    <s v="S209945"/>
    <s v="2018/011"/>
    <s v="SOM FY18 Period11"/>
    <n v="3.96"/>
    <n v="3.96"/>
    <s v="USD"/>
    <n v="1"/>
    <d v="2018-08-31T00:00:00"/>
    <n v="24291"/>
    <n v="1043"/>
    <s v="JVU"/>
    <s v="KML"/>
    <s v="SOM FY18 Period11"/>
    <s v="SLD"/>
    <s v="S2603"/>
    <s v="82100"/>
    <s v="#"/>
    <s v="USAO0351"/>
    <s v="#"/>
    <s v="95.21.01"/>
    <s v="S17"/>
    <s v="#"/>
    <s v="SOM"/>
    <x v="1"/>
  </r>
  <r>
    <s v="A"/>
    <s v="S209945"/>
    <s v="2018/011"/>
    <s v="SOM FY18 Period11"/>
    <n v="8.34"/>
    <n v="8.34"/>
    <s v="USD"/>
    <n v="1"/>
    <d v="2018-08-31T00:00:00"/>
    <n v="24291"/>
    <n v="1044"/>
    <s v="JVU"/>
    <s v="KML"/>
    <s v="SOM FY18 Period11"/>
    <s v="SLD"/>
    <s v="S2603"/>
    <s v="84000"/>
    <s v="#"/>
    <s v="USAO0351"/>
    <s v="#"/>
    <s v="95.21.01"/>
    <s v="S17"/>
    <s v="#"/>
    <s v="SOM"/>
    <x v="1"/>
  </r>
  <r>
    <s v="A"/>
    <s v="S209945"/>
    <s v="2018/011"/>
    <s v="SOM FY18 Period11"/>
    <n v="2.2799999999999998"/>
    <n v="2.2799999999999998"/>
    <s v="USD"/>
    <n v="1"/>
    <d v="2018-08-31T00:00:00"/>
    <n v="24291"/>
    <n v="1045"/>
    <s v="JVU"/>
    <s v="KML"/>
    <s v="SOM FY18 Period11"/>
    <s v="SLD"/>
    <s v="S2603"/>
    <s v="85000"/>
    <s v="#"/>
    <s v="USAO0351"/>
    <s v="#"/>
    <s v="95.21.01"/>
    <s v="S17"/>
    <s v="#"/>
    <s v="SOM"/>
    <x v="1"/>
  </r>
  <r>
    <s v="A"/>
    <s v="S209945"/>
    <s v="2018/011"/>
    <s v="SOM FY18 Period11"/>
    <n v="0.03"/>
    <n v="0.03"/>
    <s v="USD"/>
    <n v="1"/>
    <d v="2018-08-31T00:00:00"/>
    <n v="24291"/>
    <n v="1046"/>
    <s v="JVU"/>
    <s v="KML"/>
    <s v="SOM FY18 Period11"/>
    <s v="SLD"/>
    <s v="S2603"/>
    <s v="86400"/>
    <s v="#"/>
    <s v="USAO0351"/>
    <s v="#"/>
    <s v="95.21.01"/>
    <s v="S17"/>
    <s v="#"/>
    <s v="SOM"/>
    <x v="1"/>
  </r>
  <r>
    <s v="A"/>
    <s v="S209945"/>
    <s v="2018/011"/>
    <s v="SOM FY18 Period11"/>
    <n v="0.11"/>
    <n v="0.11"/>
    <s v="USD"/>
    <n v="1"/>
    <d v="2018-08-31T00:00:00"/>
    <n v="24291"/>
    <n v="1047"/>
    <s v="JVU"/>
    <s v="KML"/>
    <s v="SOM FY18 Period11"/>
    <s v="SLD"/>
    <s v="S2603"/>
    <s v="86500"/>
    <s v="#"/>
    <s v="USAO0351"/>
    <s v="#"/>
    <s v="95.21.01"/>
    <s v="S17"/>
    <s v="#"/>
    <s v="SOM"/>
    <x v="1"/>
  </r>
  <r>
    <s v="A"/>
    <s v="S209945"/>
    <s v="2018/011"/>
    <s v="SOM FY18 Period11"/>
    <n v="0.32"/>
    <n v="0.32"/>
    <s v="USD"/>
    <n v="1"/>
    <d v="2018-08-31T00:00:00"/>
    <n v="24291"/>
    <n v="1048"/>
    <s v="JVU"/>
    <s v="KML"/>
    <s v="SOM FY18 Period11"/>
    <s v="SLD"/>
    <s v="S2603"/>
    <s v="87000"/>
    <s v="#"/>
    <s v="USAO0351"/>
    <s v="#"/>
    <s v="95.21.01"/>
    <s v="S17"/>
    <s v="#"/>
    <s v="SOM"/>
    <x v="1"/>
  </r>
  <r>
    <s v="A"/>
    <s v="S209945"/>
    <s v="2018/011"/>
    <s v="Nxxx FY18 Period11"/>
    <n v="394.08"/>
    <n v="394.08"/>
    <s v="USD"/>
    <n v="1"/>
    <d v="2018-08-31T00:00:00"/>
    <n v="24292"/>
    <n v="43"/>
    <s v="JVU"/>
    <s v="KML"/>
    <s v="Nxxx FY18 Period11"/>
    <s v="DOL"/>
    <s v="N0101"/>
    <s v="80000"/>
    <s v="#"/>
    <s v="USAO0351"/>
    <s v="#"/>
    <s v="95.31.01"/>
    <s v="S17"/>
    <s v="#"/>
    <s v="PSC"/>
    <x v="1"/>
  </r>
  <r>
    <s v="A"/>
    <s v="S209945"/>
    <s v="2018/011"/>
    <s v="Nxxx FY18 Period11"/>
    <n v="4.07"/>
    <n v="4.07"/>
    <s v="USD"/>
    <n v="1"/>
    <d v="2018-08-31T00:00:00"/>
    <n v="24292"/>
    <n v="122"/>
    <s v="JVU"/>
    <s v="KML"/>
    <s v="Nxxx FY18 Period11"/>
    <s v="NRB"/>
    <s v="N0101"/>
    <s v="80000"/>
    <s v="#"/>
    <s v="USAO0351"/>
    <s v="#"/>
    <s v="95.31.01"/>
    <s v="S17"/>
    <s v="#"/>
    <s v="PSC"/>
    <x v="1"/>
  </r>
  <r>
    <s v="A"/>
    <s v="S209945"/>
    <s v="2018/011"/>
    <s v="Nxxx FY18 Period11"/>
    <n v="2.37"/>
    <n v="2.37"/>
    <s v="USD"/>
    <n v="1"/>
    <d v="2018-08-31T00:00:00"/>
    <n v="24292"/>
    <n v="193"/>
    <s v="JVU"/>
    <s v="KML"/>
    <s v="Nxxx FY18 Period11"/>
    <s v="SLD"/>
    <s v="N0101"/>
    <s v="80000"/>
    <s v="#"/>
    <s v="USAO0351"/>
    <s v="#"/>
    <s v="95.31.01"/>
    <s v="S17"/>
    <s v="#"/>
    <s v="PSC"/>
    <x v="1"/>
  </r>
  <r>
    <s v="A"/>
    <s v="S209945"/>
    <s v="2018/011"/>
    <s v="Nxxx FY18 Period11"/>
    <n v="196.42"/>
    <n v="196.42"/>
    <s v="USD"/>
    <n v="1"/>
    <d v="2018-08-31T00:00:00"/>
    <n v="24292"/>
    <n v="238"/>
    <s v="JVU"/>
    <s v="KML"/>
    <s v="Nxxx FY18 Period11"/>
    <s v="DOL"/>
    <s v="N0401"/>
    <s v="80000"/>
    <s v="#"/>
    <s v="USAO0351"/>
    <s v="#"/>
    <s v="95.31.01"/>
    <s v="S17"/>
    <s v="#"/>
    <s v="PSC"/>
    <x v="1"/>
  </r>
  <r>
    <s v="A"/>
    <s v="S209945"/>
    <s v="2018/011"/>
    <s v="Nxxx FY18 Period11"/>
    <n v="2.0299999999999998"/>
    <n v="2.0299999999999998"/>
    <s v="USD"/>
    <n v="1"/>
    <d v="2018-08-31T00:00:00"/>
    <n v="24292"/>
    <n v="317"/>
    <s v="JVU"/>
    <s v="KML"/>
    <s v="Nxxx FY18 Period11"/>
    <s v="NRB"/>
    <s v="N0401"/>
    <s v="80000"/>
    <s v="#"/>
    <s v="USAO0351"/>
    <s v="#"/>
    <s v="95.31.01"/>
    <s v="S17"/>
    <s v="#"/>
    <s v="PSC"/>
    <x v="1"/>
  </r>
  <r>
    <s v="A"/>
    <s v="S209945"/>
    <s v="2018/011"/>
    <s v="Nxxx FY18 Period11"/>
    <n v="1.18"/>
    <n v="1.18"/>
    <s v="USD"/>
    <n v="1"/>
    <d v="2018-08-31T00:00:00"/>
    <n v="24292"/>
    <n v="388"/>
    <s v="JVU"/>
    <s v="KML"/>
    <s v="Nxxx FY18 Period11"/>
    <s v="SLD"/>
    <s v="N0401"/>
    <s v="80000"/>
    <s v="#"/>
    <s v="USAO0351"/>
    <s v="#"/>
    <s v="95.31.01"/>
    <s v="S17"/>
    <s v="#"/>
    <s v="PSC"/>
    <x v="1"/>
  </r>
  <r>
    <s v="A"/>
    <s v="S209945"/>
    <s v="2018/011"/>
    <s v="Nxxx FY18 Period11"/>
    <n v="107.25"/>
    <n v="107.25"/>
    <s v="USD"/>
    <n v="1"/>
    <d v="2018-08-31T00:00:00"/>
    <n v="24292"/>
    <n v="432"/>
    <s v="JVU"/>
    <s v="KML"/>
    <s v="Nxxx FY18 Period11"/>
    <s v="DOL"/>
    <s v="N0501"/>
    <s v="80000"/>
    <s v="#"/>
    <s v="USAO0351"/>
    <s v="#"/>
    <s v="95.31.01"/>
    <s v="S17"/>
    <s v="#"/>
    <s v="PSC"/>
    <x v="1"/>
  </r>
  <r>
    <s v="A"/>
    <s v="S209945"/>
    <s v="2018/011"/>
    <s v="Nxxx FY18 Period11"/>
    <n v="1.1100000000000001"/>
    <n v="1.1100000000000001"/>
    <s v="USD"/>
    <n v="1"/>
    <d v="2018-08-31T00:00:00"/>
    <n v="24292"/>
    <n v="511"/>
    <s v="JVU"/>
    <s v="KML"/>
    <s v="Nxxx FY18 Period11"/>
    <s v="NRB"/>
    <s v="N0501"/>
    <s v="80000"/>
    <s v="#"/>
    <s v="USAO0351"/>
    <s v="#"/>
    <s v="95.31.01"/>
    <s v="S17"/>
    <s v="#"/>
    <s v="PSC"/>
    <x v="1"/>
  </r>
  <r>
    <s v="A"/>
    <s v="S209945"/>
    <s v="2018/011"/>
    <s v="Nxxx FY18 Period11"/>
    <n v="0.64"/>
    <n v="0.64"/>
    <s v="USD"/>
    <n v="1"/>
    <d v="2018-08-31T00:00:00"/>
    <n v="24292"/>
    <n v="580"/>
    <s v="JVU"/>
    <s v="KML"/>
    <s v="Nxxx FY18 Period11"/>
    <s v="SLD"/>
    <s v="N0501"/>
    <s v="80000"/>
    <s v="#"/>
    <s v="USAO0351"/>
    <s v="#"/>
    <s v="95.31.01"/>
    <s v="S17"/>
    <s v="#"/>
    <s v="PSC"/>
    <x v="1"/>
  </r>
  <r>
    <s v="A"/>
    <s v="S209945"/>
    <s v="2018/011"/>
    <s v="Nxxx FY18 Period11"/>
    <n v="97.24"/>
    <n v="97.24"/>
    <s v="USD"/>
    <n v="1"/>
    <d v="2018-08-31T00:00:00"/>
    <n v="24292"/>
    <n v="624"/>
    <s v="JVU"/>
    <s v="KML"/>
    <s v="Nxxx FY18 Period11"/>
    <s v="DOL"/>
    <s v="N0601"/>
    <s v="80000"/>
    <s v="#"/>
    <s v="USAO0351"/>
    <s v="#"/>
    <s v="95.31.01"/>
    <s v="S17"/>
    <s v="#"/>
    <s v="PSC"/>
    <x v="1"/>
  </r>
  <r>
    <s v="A"/>
    <s v="S209945"/>
    <s v="2018/011"/>
    <s v="Nxxx FY18 Period11"/>
    <n v="1"/>
    <n v="1"/>
    <s v="USD"/>
    <n v="1"/>
    <d v="2018-08-31T00:00:00"/>
    <n v="24292"/>
    <n v="702"/>
    <s v="JVU"/>
    <s v="KML"/>
    <s v="Nxxx FY18 Period11"/>
    <s v="NRB"/>
    <s v="N0601"/>
    <s v="80000"/>
    <s v="#"/>
    <s v="USAO0351"/>
    <s v="#"/>
    <s v="95.31.01"/>
    <s v="S17"/>
    <s v="#"/>
    <s v="PSC"/>
    <x v="1"/>
  </r>
  <r>
    <s v="A"/>
    <s v="S209945"/>
    <s v="2018/011"/>
    <s v="Nxxx FY18 Period11"/>
    <n v="0.57999999999999996"/>
    <n v="0.57999999999999996"/>
    <s v="USD"/>
    <n v="1"/>
    <d v="2018-08-31T00:00:00"/>
    <n v="24292"/>
    <n v="771"/>
    <s v="JVU"/>
    <s v="KML"/>
    <s v="Nxxx FY18 Period11"/>
    <s v="SLD"/>
    <s v="N0601"/>
    <s v="80000"/>
    <s v="#"/>
    <s v="USAO0351"/>
    <s v="#"/>
    <s v="95.31.01"/>
    <s v="S17"/>
    <s v="#"/>
    <s v="PSC"/>
    <x v="1"/>
  </r>
  <r>
    <s v="A"/>
    <s v="S209945"/>
    <s v="2018/011"/>
    <s v="Nxxx FY18 Period11"/>
    <n v="333.67"/>
    <n v="333.67"/>
    <s v="USD"/>
    <n v="1"/>
    <d v="2018-08-31T00:00:00"/>
    <n v="24292"/>
    <n v="817"/>
    <s v="JVU"/>
    <s v="KML"/>
    <s v="Nxxx FY18 Period11"/>
    <s v="DOL"/>
    <s v="N0701"/>
    <s v="80000"/>
    <s v="#"/>
    <s v="USAO0351"/>
    <s v="#"/>
    <s v="95.31.01"/>
    <s v="S17"/>
    <s v="#"/>
    <s v="PSC"/>
    <x v="1"/>
  </r>
  <r>
    <s v="A"/>
    <s v="S209945"/>
    <s v="2018/011"/>
    <s v="Nxxx FY18 Period11"/>
    <n v="3.45"/>
    <n v="3.45"/>
    <s v="USD"/>
    <n v="1"/>
    <d v="2018-08-31T00:00:00"/>
    <n v="24292"/>
    <n v="896"/>
    <s v="JVU"/>
    <s v="KML"/>
    <s v="Nxxx FY18 Period11"/>
    <s v="NRB"/>
    <s v="N0701"/>
    <s v="80000"/>
    <s v="#"/>
    <s v="USAO0351"/>
    <s v="#"/>
    <s v="95.31.01"/>
    <s v="S17"/>
    <s v="#"/>
    <s v="PSC"/>
    <x v="1"/>
  </r>
  <r>
    <s v="A"/>
    <s v="S209945"/>
    <s v="2018/011"/>
    <s v="Nxxx FY18 Period11"/>
    <n v="2"/>
    <n v="2"/>
    <s v="USD"/>
    <n v="1"/>
    <d v="2018-08-31T00:00:00"/>
    <n v="24292"/>
    <n v="967"/>
    <s v="JVU"/>
    <s v="KML"/>
    <s v="Nxxx FY18 Period11"/>
    <s v="SLD"/>
    <s v="N0701"/>
    <s v="80000"/>
    <s v="#"/>
    <s v="USAO0351"/>
    <s v="#"/>
    <s v="95.31.01"/>
    <s v="S17"/>
    <s v="#"/>
    <s v="PSC"/>
    <x v="1"/>
  </r>
  <r>
    <s v="A"/>
    <s v="S209945"/>
    <s v="2018/011"/>
    <s v="Nxxx FY18 Period11"/>
    <n v="267.98"/>
    <n v="267.98"/>
    <s v="USD"/>
    <n v="1"/>
    <d v="2018-08-31T00:00:00"/>
    <n v="24292"/>
    <n v="1012"/>
    <s v="JVU"/>
    <s v="KML"/>
    <s v="Nxxx FY18 Period11"/>
    <s v="DOL"/>
    <s v="N0702"/>
    <s v="80000"/>
    <s v="#"/>
    <s v="USAO0351"/>
    <s v="#"/>
    <s v="95.31.01"/>
    <s v="S17"/>
    <s v="#"/>
    <s v="PSC"/>
    <x v="1"/>
  </r>
  <r>
    <s v="A"/>
    <s v="S209945"/>
    <s v="2018/011"/>
    <s v="Nxxx FY18 Period11"/>
    <n v="2.77"/>
    <n v="2.77"/>
    <s v="USD"/>
    <n v="1"/>
    <d v="2018-08-31T00:00:00"/>
    <n v="24292"/>
    <n v="1091"/>
    <s v="JVU"/>
    <s v="KML"/>
    <s v="Nxxx FY18 Period11"/>
    <s v="NRB"/>
    <s v="N0702"/>
    <s v="80000"/>
    <s v="#"/>
    <s v="USAO0351"/>
    <s v="#"/>
    <s v="95.31.01"/>
    <s v="S17"/>
    <s v="#"/>
    <s v="PSC"/>
    <x v="1"/>
  </r>
  <r>
    <s v="A"/>
    <s v="S209945"/>
    <s v="2018/011"/>
    <s v="Nxxx FY18 Period11"/>
    <n v="1.61"/>
    <n v="1.61"/>
    <s v="USD"/>
    <n v="1"/>
    <d v="2018-08-31T00:00:00"/>
    <n v="24292"/>
    <n v="1162"/>
    <s v="JVU"/>
    <s v="KML"/>
    <s v="Nxxx FY18 Period11"/>
    <s v="SLD"/>
    <s v="N0702"/>
    <s v="80000"/>
    <s v="#"/>
    <s v="USAO0351"/>
    <s v="#"/>
    <s v="95.31.01"/>
    <s v="S17"/>
    <s v="#"/>
    <s v="PSC"/>
    <x v="1"/>
  </r>
  <r>
    <s v="A"/>
    <s v="S209945"/>
    <s v="2018/011"/>
    <s v="Nxxx FY18 Period11"/>
    <n v="86.41"/>
    <n v="86.41"/>
    <s v="USD"/>
    <n v="1"/>
    <d v="2018-08-31T00:00:00"/>
    <n v="24292"/>
    <n v="1206"/>
    <s v="JVU"/>
    <s v="KML"/>
    <s v="Nxxx FY18 Period11"/>
    <s v="DOL"/>
    <s v="N0704"/>
    <s v="80000"/>
    <s v="#"/>
    <s v="USAO0351"/>
    <s v="#"/>
    <s v="95.31.01"/>
    <s v="S17"/>
    <s v="#"/>
    <s v="PSC"/>
    <x v="1"/>
  </r>
  <r>
    <s v="A"/>
    <s v="S209945"/>
    <s v="2018/011"/>
    <s v="Nxxx FY18 Period11"/>
    <n v="0.89"/>
    <n v="0.89"/>
    <s v="USD"/>
    <n v="1"/>
    <d v="2018-08-31T00:00:00"/>
    <n v="24292"/>
    <n v="1284"/>
    <s v="JVU"/>
    <s v="KML"/>
    <s v="Nxxx FY18 Period11"/>
    <s v="NRB"/>
    <s v="N0704"/>
    <s v="80000"/>
    <s v="#"/>
    <s v="USAO0351"/>
    <s v="#"/>
    <s v="95.31.01"/>
    <s v="S17"/>
    <s v="#"/>
    <s v="PSC"/>
    <x v="1"/>
  </r>
  <r>
    <s v="A"/>
    <s v="S209945"/>
    <s v="2018/011"/>
    <s v="Nxxx FY18 Period11"/>
    <n v="0.52"/>
    <n v="0.52"/>
    <s v="USD"/>
    <n v="1"/>
    <d v="2018-08-31T00:00:00"/>
    <n v="24292"/>
    <n v="1352"/>
    <s v="JVU"/>
    <s v="KML"/>
    <s v="Nxxx FY18 Period11"/>
    <s v="SLD"/>
    <s v="N0704"/>
    <s v="80000"/>
    <s v="#"/>
    <s v="USAO0351"/>
    <s v="#"/>
    <s v="95.31.01"/>
    <s v="S17"/>
    <s v="#"/>
    <s v="PSC"/>
    <x v="1"/>
  </r>
  <r>
    <s v="A"/>
    <s v="S209945"/>
    <s v="2018/011"/>
    <s v="Nxxx FY18 Period11"/>
    <n v="341.41"/>
    <n v="341.41"/>
    <s v="USD"/>
    <n v="1"/>
    <d v="2018-08-31T00:00:00"/>
    <n v="24292"/>
    <n v="1399"/>
    <s v="JVU"/>
    <s v="KML"/>
    <s v="Nxxx FY18 Period11"/>
    <s v="DOL"/>
    <s v="N0801"/>
    <s v="80000"/>
    <s v="#"/>
    <s v="USAO0351"/>
    <s v="#"/>
    <s v="95.31.01"/>
    <s v="S17"/>
    <s v="#"/>
    <s v="PSC"/>
    <x v="1"/>
  </r>
  <r>
    <s v="A"/>
    <s v="S209945"/>
    <s v="2018/011"/>
    <s v="Nxxx FY18 Period11"/>
    <n v="3.53"/>
    <n v="3.53"/>
    <s v="USD"/>
    <n v="1"/>
    <d v="2018-08-31T00:00:00"/>
    <n v="24292"/>
    <n v="1478"/>
    <s v="JVU"/>
    <s v="KML"/>
    <s v="Nxxx FY18 Period11"/>
    <s v="NRB"/>
    <s v="N0801"/>
    <s v="80000"/>
    <s v="#"/>
    <s v="USAO0351"/>
    <s v="#"/>
    <s v="95.31.01"/>
    <s v="S17"/>
    <s v="#"/>
    <s v="PSC"/>
    <x v="1"/>
  </r>
  <r>
    <s v="A"/>
    <s v="S209945"/>
    <s v="2018/011"/>
    <s v="Nxxx FY18 Period11"/>
    <n v="2.0499999999999998"/>
    <n v="2.0499999999999998"/>
    <s v="USD"/>
    <n v="1"/>
    <d v="2018-08-31T00:00:00"/>
    <n v="24292"/>
    <n v="1549"/>
    <s v="JVU"/>
    <s v="KML"/>
    <s v="Nxxx FY18 Period11"/>
    <s v="SLD"/>
    <s v="N0801"/>
    <s v="80000"/>
    <s v="#"/>
    <s v="USAO0351"/>
    <s v="#"/>
    <s v="95.31.01"/>
    <s v="S17"/>
    <s v="#"/>
    <s v="PSC"/>
    <x v="1"/>
  </r>
  <r>
    <s v="A"/>
    <s v="S209945"/>
    <s v="2018/011"/>
    <s v="Nxxx FY18 Period11"/>
    <n v="228.46"/>
    <n v="228.46"/>
    <s v="USD"/>
    <n v="1"/>
    <d v="2018-08-31T00:00:00"/>
    <n v="24292"/>
    <n v="1594"/>
    <s v="JVU"/>
    <s v="KML"/>
    <s v="Nxxx FY18 Period11"/>
    <s v="DOL"/>
    <s v="N0901"/>
    <s v="80000"/>
    <s v="#"/>
    <s v="USAO0351"/>
    <s v="#"/>
    <s v="95.31.01"/>
    <s v="S17"/>
    <s v="#"/>
    <s v="PSC"/>
    <x v="1"/>
  </r>
  <r>
    <s v="A"/>
    <s v="S209945"/>
    <s v="2018/011"/>
    <s v="Nxxx FY18 Period11"/>
    <n v="2.36"/>
    <n v="2.36"/>
    <s v="USD"/>
    <n v="1"/>
    <d v="2018-08-31T00:00:00"/>
    <n v="24292"/>
    <n v="1673"/>
    <s v="JVU"/>
    <s v="KML"/>
    <s v="Nxxx FY18 Period11"/>
    <s v="NRB"/>
    <s v="N0901"/>
    <s v="80000"/>
    <s v="#"/>
    <s v="USAO0351"/>
    <s v="#"/>
    <s v="95.31.01"/>
    <s v="S17"/>
    <s v="#"/>
    <s v="PSC"/>
    <x v="1"/>
  </r>
  <r>
    <s v="A"/>
    <s v="S209945"/>
    <s v="2018/011"/>
    <s v="Nxxx FY18 Period11"/>
    <n v="1.37"/>
    <n v="1.37"/>
    <s v="USD"/>
    <n v="1"/>
    <d v="2018-08-31T00:00:00"/>
    <n v="24292"/>
    <n v="1744"/>
    <s v="JVU"/>
    <s v="KML"/>
    <s v="Nxxx FY18 Period11"/>
    <s v="SLD"/>
    <s v="N0901"/>
    <s v="80000"/>
    <s v="#"/>
    <s v="USAO0351"/>
    <s v="#"/>
    <s v="95.31.01"/>
    <s v="S17"/>
    <s v="#"/>
    <s v="PSC"/>
    <x v="1"/>
  </r>
  <r>
    <s v="A"/>
    <s v="S209945"/>
    <s v="2018/011"/>
    <s v="Nxxx FY18 Period11"/>
    <n v="470.64"/>
    <n v="470.64"/>
    <s v="USD"/>
    <n v="1"/>
    <d v="2018-08-31T00:00:00"/>
    <n v="24292"/>
    <n v="1790"/>
    <s v="JVU"/>
    <s v="KML"/>
    <s v="Nxxx FY18 Period11"/>
    <s v="DOL"/>
    <s v="N1001"/>
    <s v="80000"/>
    <s v="#"/>
    <s v="USAO0351"/>
    <s v="#"/>
    <s v="95.31.01"/>
    <s v="S17"/>
    <s v="#"/>
    <s v="SOM"/>
    <x v="1"/>
  </r>
  <r>
    <s v="A"/>
    <s v="S209945"/>
    <s v="2018/011"/>
    <s v="Nxxx FY18 Period11"/>
    <n v="4.8600000000000003"/>
    <n v="4.8600000000000003"/>
    <s v="USD"/>
    <n v="1"/>
    <d v="2018-08-31T00:00:00"/>
    <n v="24292"/>
    <n v="1869"/>
    <s v="JVU"/>
    <s v="KML"/>
    <s v="Nxxx FY18 Period11"/>
    <s v="NRB"/>
    <s v="N1001"/>
    <s v="80000"/>
    <s v="#"/>
    <s v="USAO0351"/>
    <s v="#"/>
    <s v="95.31.01"/>
    <s v="S17"/>
    <s v="#"/>
    <s v="SOM"/>
    <x v="1"/>
  </r>
  <r>
    <s v="A"/>
    <s v="S209945"/>
    <s v="2018/011"/>
    <s v="Nxxx FY18 Period11"/>
    <n v="2.83"/>
    <n v="2.83"/>
    <s v="USD"/>
    <n v="1"/>
    <d v="2018-08-31T00:00:00"/>
    <n v="24292"/>
    <n v="1940"/>
    <s v="JVU"/>
    <s v="KML"/>
    <s v="Nxxx FY18 Period11"/>
    <s v="SLD"/>
    <s v="N1001"/>
    <s v="80000"/>
    <s v="#"/>
    <s v="USAO0351"/>
    <s v="#"/>
    <s v="95.31.01"/>
    <s v="S17"/>
    <s v="#"/>
    <s v="SOM"/>
    <x v="1"/>
  </r>
  <r>
    <s v="A"/>
    <s v="S209945"/>
    <s v="2018/011"/>
    <s v="Nxxx FY18 Period11"/>
    <n v="247.68"/>
    <n v="247.68"/>
    <s v="USD"/>
    <n v="1"/>
    <d v="2018-08-31T00:00:00"/>
    <n v="24292"/>
    <n v="1985"/>
    <s v="JVU"/>
    <s v="KML"/>
    <s v="Nxxx FY18 Period11"/>
    <s v="DOL"/>
    <s v="N1003"/>
    <s v="80000"/>
    <s v="#"/>
    <s v="USAO0351"/>
    <s v="#"/>
    <s v="95.31.01"/>
    <s v="S17"/>
    <s v="#"/>
    <s v="SOM"/>
    <x v="1"/>
  </r>
  <r>
    <s v="A"/>
    <s v="S209945"/>
    <s v="2018/011"/>
    <s v="Nxxx FY18 Period11"/>
    <n v="2.56"/>
    <n v="2.56"/>
    <s v="USD"/>
    <n v="1"/>
    <d v="2018-08-31T00:00:00"/>
    <n v="24292"/>
    <n v="2064"/>
    <s v="JVU"/>
    <s v="KML"/>
    <s v="Nxxx FY18 Period11"/>
    <s v="NRB"/>
    <s v="N1003"/>
    <s v="80000"/>
    <s v="#"/>
    <s v="USAO0351"/>
    <s v="#"/>
    <s v="95.31.01"/>
    <s v="S17"/>
    <s v="#"/>
    <s v="SOM"/>
    <x v="1"/>
  </r>
  <r>
    <s v="A"/>
    <s v="S209945"/>
    <s v="2018/011"/>
    <s v="Nxxx FY18 Period11"/>
    <n v="1.49"/>
    <n v="1.49"/>
    <s v="USD"/>
    <n v="1"/>
    <d v="2018-08-31T00:00:00"/>
    <n v="24292"/>
    <n v="2135"/>
    <s v="JVU"/>
    <s v="KML"/>
    <s v="Nxxx FY18 Period11"/>
    <s v="SLD"/>
    <s v="N1003"/>
    <s v="80000"/>
    <s v="#"/>
    <s v="USAO0351"/>
    <s v="#"/>
    <s v="95.31.01"/>
    <s v="S17"/>
    <s v="#"/>
    <s v="SOM"/>
    <x v="1"/>
  </r>
  <r>
    <s v="A"/>
    <s v="S209945"/>
    <s v="2018/011"/>
    <s v="Nxxx FY18 Period11"/>
    <n v="108.18"/>
    <n v="108.18"/>
    <s v="USD"/>
    <n v="1"/>
    <d v="2018-08-31T00:00:00"/>
    <n v="24292"/>
    <n v="2179"/>
    <s v="JVU"/>
    <s v="KML"/>
    <s v="Nxxx FY18 Period11"/>
    <s v="DOL"/>
    <s v="N1004"/>
    <s v="80000"/>
    <s v="#"/>
    <s v="USAO0351"/>
    <s v="#"/>
    <s v="95.31.01"/>
    <s v="S17"/>
    <s v="#"/>
    <s v="SOM"/>
    <x v="1"/>
  </r>
  <r>
    <s v="A"/>
    <s v="S209945"/>
    <s v="2018/011"/>
    <s v="Nxxx FY18 Period11"/>
    <n v="1.1200000000000001"/>
    <n v="1.1200000000000001"/>
    <s v="USD"/>
    <n v="1"/>
    <d v="2018-08-31T00:00:00"/>
    <n v="24292"/>
    <n v="2258"/>
    <s v="JVU"/>
    <s v="KML"/>
    <s v="Nxxx FY18 Period11"/>
    <s v="NRB"/>
    <s v="N1004"/>
    <s v="80000"/>
    <s v="#"/>
    <s v="USAO0351"/>
    <s v="#"/>
    <s v="95.31.01"/>
    <s v="S17"/>
    <s v="#"/>
    <s v="SOM"/>
    <x v="1"/>
  </r>
  <r>
    <s v="A"/>
    <s v="S209945"/>
    <s v="2018/011"/>
    <s v="Nxxx FY18 Period11"/>
    <n v="0.65"/>
    <n v="0.65"/>
    <s v="USD"/>
    <n v="1"/>
    <d v="2018-08-31T00:00:00"/>
    <n v="24292"/>
    <n v="2327"/>
    <s v="JVU"/>
    <s v="KML"/>
    <s v="Nxxx FY18 Period11"/>
    <s v="SLD"/>
    <s v="N1004"/>
    <s v="80000"/>
    <s v="#"/>
    <s v="USAO0351"/>
    <s v="#"/>
    <s v="95.31.01"/>
    <s v="S17"/>
    <s v="#"/>
    <s v="SOM"/>
    <x v="1"/>
  </r>
  <r>
    <s v="A"/>
    <s v="S209945"/>
    <s v="2018/011"/>
    <s v="Nxxx FY18 Period11"/>
    <n v="333.03"/>
    <n v="333.03"/>
    <s v="USD"/>
    <n v="1"/>
    <d v="2018-08-31T00:00:00"/>
    <n v="24292"/>
    <n v="2373"/>
    <s v="JVU"/>
    <s v="KML"/>
    <s v="Nxxx FY18 Period11"/>
    <s v="DOL"/>
    <s v="N1101"/>
    <s v="80000"/>
    <s v="#"/>
    <s v="USAO0351"/>
    <s v="#"/>
    <s v="95.31.01"/>
    <s v="S17"/>
    <s v="#"/>
    <s v="TSC"/>
    <x v="1"/>
  </r>
  <r>
    <s v="A"/>
    <s v="S209945"/>
    <s v="2018/011"/>
    <s v="Nxxx FY18 Period11"/>
    <n v="3.44"/>
    <n v="3.44"/>
    <s v="USD"/>
    <n v="1"/>
    <d v="2018-08-31T00:00:00"/>
    <n v="24292"/>
    <n v="2452"/>
    <s v="JVU"/>
    <s v="KML"/>
    <s v="Nxxx FY18 Period11"/>
    <s v="NRB"/>
    <s v="N1101"/>
    <s v="80000"/>
    <s v="#"/>
    <s v="USAO0351"/>
    <s v="#"/>
    <s v="95.31.01"/>
    <s v="S17"/>
    <s v="#"/>
    <s v="TSC"/>
    <x v="1"/>
  </r>
  <r>
    <s v="A"/>
    <s v="S209945"/>
    <s v="2018/011"/>
    <s v="Nxxx FY18 Period11"/>
    <n v="2"/>
    <n v="2"/>
    <s v="USD"/>
    <n v="1"/>
    <d v="2018-08-31T00:00:00"/>
    <n v="24292"/>
    <n v="2523"/>
    <s v="JVU"/>
    <s v="KML"/>
    <s v="Nxxx FY18 Period11"/>
    <s v="SLD"/>
    <s v="N1101"/>
    <s v="80000"/>
    <s v="#"/>
    <s v="USAO0351"/>
    <s v="#"/>
    <s v="95.31.01"/>
    <s v="S17"/>
    <s v="#"/>
    <s v="TSC"/>
    <x v="1"/>
  </r>
  <r>
    <s v="A"/>
    <s v="S209945"/>
    <s v="2018/011"/>
    <s v="Nxxx FY18 Period11"/>
    <n v="104.71"/>
    <n v="104.71"/>
    <s v="USD"/>
    <n v="1"/>
    <d v="2018-08-31T00:00:00"/>
    <n v="24292"/>
    <n v="2567"/>
    <s v="JVU"/>
    <s v="KML"/>
    <s v="Nxxx FY18 Period11"/>
    <s v="DOL"/>
    <s v="N1202"/>
    <s v="80000"/>
    <s v="#"/>
    <s v="USAO0351"/>
    <s v="#"/>
    <s v="95.31.01"/>
    <s v="S17"/>
    <s v="#"/>
    <s v="TSC"/>
    <x v="1"/>
  </r>
  <r>
    <s v="A"/>
    <s v="S209945"/>
    <s v="2018/011"/>
    <s v="Nxxx FY18 Period11"/>
    <n v="1.08"/>
    <n v="1.08"/>
    <s v="USD"/>
    <n v="1"/>
    <d v="2018-08-31T00:00:00"/>
    <n v="24292"/>
    <n v="2645"/>
    <s v="JVU"/>
    <s v="KML"/>
    <s v="Nxxx FY18 Period11"/>
    <s v="NRB"/>
    <s v="N1202"/>
    <s v="80000"/>
    <s v="#"/>
    <s v="USAO0351"/>
    <s v="#"/>
    <s v="95.31.01"/>
    <s v="S17"/>
    <s v="#"/>
    <s v="TSC"/>
    <x v="1"/>
  </r>
  <r>
    <s v="A"/>
    <s v="S209945"/>
    <s v="2018/011"/>
    <s v="Nxxx FY18 Period11"/>
    <n v="0.63"/>
    <n v="0.63"/>
    <s v="USD"/>
    <n v="1"/>
    <d v="2018-08-31T00:00:00"/>
    <n v="24292"/>
    <n v="2714"/>
    <s v="JVU"/>
    <s v="KML"/>
    <s v="Nxxx FY18 Period11"/>
    <s v="SLD"/>
    <s v="N1202"/>
    <s v="80000"/>
    <s v="#"/>
    <s v="USAO0351"/>
    <s v="#"/>
    <s v="95.31.01"/>
    <s v="S17"/>
    <s v="#"/>
    <s v="TSC"/>
    <x v="1"/>
  </r>
  <r>
    <s v="A"/>
    <s v="S209945"/>
    <s v="2018/011"/>
    <s v="Nxxx FY18 Period11"/>
    <n v="224.15"/>
    <n v="224.15"/>
    <s v="USD"/>
    <n v="1"/>
    <d v="2018-08-31T00:00:00"/>
    <n v="24292"/>
    <n v="2759"/>
    <s v="JVU"/>
    <s v="KML"/>
    <s v="Nxxx FY18 Period11"/>
    <s v="DOL"/>
    <s v="N1401"/>
    <s v="80000"/>
    <s v="#"/>
    <s v="USAO0351"/>
    <s v="#"/>
    <s v="95.31.01"/>
    <s v="S17"/>
    <s v="#"/>
    <s v="PSC"/>
    <x v="1"/>
  </r>
  <r>
    <s v="A"/>
    <s v="S209945"/>
    <s v="2018/011"/>
    <s v="Nxxx FY18 Period11"/>
    <n v="2.3199999999999998"/>
    <n v="2.3199999999999998"/>
    <s v="USD"/>
    <n v="1"/>
    <d v="2018-08-31T00:00:00"/>
    <n v="24292"/>
    <n v="2838"/>
    <s v="JVU"/>
    <s v="KML"/>
    <s v="Nxxx FY18 Period11"/>
    <s v="NRB"/>
    <s v="N1401"/>
    <s v="80000"/>
    <s v="#"/>
    <s v="USAO0351"/>
    <s v="#"/>
    <s v="95.31.01"/>
    <s v="S17"/>
    <s v="#"/>
    <s v="PSC"/>
    <x v="1"/>
  </r>
  <r>
    <s v="A"/>
    <s v="S209945"/>
    <s v="2018/011"/>
    <s v="Nxxx FY18 Period11"/>
    <n v="1.35"/>
    <n v="1.35"/>
    <s v="USD"/>
    <n v="1"/>
    <d v="2018-08-31T00:00:00"/>
    <n v="24292"/>
    <n v="2909"/>
    <s v="JVU"/>
    <s v="KML"/>
    <s v="Nxxx FY18 Period11"/>
    <s v="SLD"/>
    <s v="N1401"/>
    <s v="80000"/>
    <s v="#"/>
    <s v="USAO0351"/>
    <s v="#"/>
    <s v="95.31.01"/>
    <s v="S17"/>
    <s v="#"/>
    <s v="PSC"/>
    <x v="1"/>
  </r>
  <r>
    <s v="A"/>
    <s v="S209945"/>
    <s v="2018/011"/>
    <s v="Nxxx FY18 Period11"/>
    <n v="219.6"/>
    <n v="219.6"/>
    <s v="USD"/>
    <n v="1"/>
    <d v="2018-08-31T00:00:00"/>
    <n v="24292"/>
    <n v="2954"/>
    <s v="JVU"/>
    <s v="KML"/>
    <s v="Nxxx FY18 Period11"/>
    <s v="DOL"/>
    <s v="N201"/>
    <s v="80000"/>
    <s v="#"/>
    <s v="USAO0351"/>
    <s v="#"/>
    <s v="95.31.01"/>
    <s v="S17"/>
    <s v="#"/>
    <s v="PSC"/>
    <x v="1"/>
  </r>
  <r>
    <s v="A"/>
    <s v="S209945"/>
    <s v="2018/011"/>
    <s v="Nxxx FY18 Period11"/>
    <n v="2.27"/>
    <n v="2.27"/>
    <s v="USD"/>
    <n v="1"/>
    <d v="2018-08-31T00:00:00"/>
    <n v="24292"/>
    <n v="3033"/>
    <s v="JVU"/>
    <s v="KML"/>
    <s v="Nxxx FY18 Period11"/>
    <s v="NRB"/>
    <s v="N201"/>
    <s v="80000"/>
    <s v="#"/>
    <s v="USAO0351"/>
    <s v="#"/>
    <s v="95.31.01"/>
    <s v="S17"/>
    <s v="#"/>
    <s v="PSC"/>
    <x v="1"/>
  </r>
  <r>
    <s v="A"/>
    <s v="S209945"/>
    <s v="2018/011"/>
    <s v="Nxxx FY18 Period11"/>
    <n v="1.32"/>
    <n v="1.32"/>
    <s v="USD"/>
    <n v="1"/>
    <d v="2018-08-31T00:00:00"/>
    <n v="24292"/>
    <n v="3104"/>
    <s v="JVU"/>
    <s v="KML"/>
    <s v="Nxxx FY18 Period11"/>
    <s v="SLD"/>
    <s v="N201"/>
    <s v="80000"/>
    <s v="#"/>
    <s v="USAO0351"/>
    <s v="#"/>
    <s v="95.31.01"/>
    <s v="S17"/>
    <s v="#"/>
    <s v="PSC"/>
    <x v="1"/>
  </r>
  <r>
    <s v="A"/>
    <s v="S209945"/>
    <s v="2018/011"/>
    <s v="Nxxx FY18 Period11"/>
    <n v="115.56"/>
    <n v="115.56"/>
    <s v="USD"/>
    <n v="1"/>
    <d v="2018-08-31T00:00:00"/>
    <n v="24292"/>
    <n v="3148"/>
    <s v="JVU"/>
    <s v="KML"/>
    <s v="Nxxx FY18 Period11"/>
    <s v="DOL"/>
    <s v="N0101"/>
    <s v="80100"/>
    <s v="#"/>
    <s v="USAO0351"/>
    <s v="#"/>
    <s v="95.31.01"/>
    <s v="S17"/>
    <s v="#"/>
    <s v="PSC"/>
    <x v="1"/>
  </r>
  <r>
    <s v="A"/>
    <s v="S209945"/>
    <s v="2018/011"/>
    <s v="Nxxx FY18 Period11"/>
    <n v="1.19"/>
    <n v="1.19"/>
    <s v="USD"/>
    <n v="1"/>
    <d v="2018-08-31T00:00:00"/>
    <n v="24292"/>
    <n v="3227"/>
    <s v="JVU"/>
    <s v="KML"/>
    <s v="Nxxx FY18 Period11"/>
    <s v="NRB"/>
    <s v="N0101"/>
    <s v="80100"/>
    <s v="#"/>
    <s v="USAO0351"/>
    <s v="#"/>
    <s v="95.31.01"/>
    <s v="S17"/>
    <s v="#"/>
    <s v="PSC"/>
    <x v="1"/>
  </r>
  <r>
    <s v="A"/>
    <s v="S209945"/>
    <s v="2018/011"/>
    <s v="Nxxx FY18 Period11"/>
    <n v="0.69"/>
    <n v="0.69"/>
    <s v="USD"/>
    <n v="1"/>
    <d v="2018-08-31T00:00:00"/>
    <n v="24292"/>
    <n v="3296"/>
    <s v="JVU"/>
    <s v="KML"/>
    <s v="Nxxx FY18 Period11"/>
    <s v="SLD"/>
    <s v="N0101"/>
    <s v="80100"/>
    <s v="#"/>
    <s v="USAO0351"/>
    <s v="#"/>
    <s v="95.31.01"/>
    <s v="S17"/>
    <s v="#"/>
    <s v="PSC"/>
    <x v="1"/>
  </r>
  <r>
    <s v="A"/>
    <s v="S209945"/>
    <s v="2018/011"/>
    <s v="Nxxx FY18 Period11"/>
    <n v="57.17"/>
    <n v="57.17"/>
    <s v="USD"/>
    <n v="1"/>
    <d v="2018-08-31T00:00:00"/>
    <n v="24292"/>
    <n v="3339"/>
    <s v="JVU"/>
    <s v="KML"/>
    <s v="Nxxx FY18 Period11"/>
    <s v="DOL"/>
    <s v="N0401"/>
    <s v="80100"/>
    <s v="#"/>
    <s v="USAO0351"/>
    <s v="#"/>
    <s v="95.31.01"/>
    <s v="S17"/>
    <s v="#"/>
    <s v="PSC"/>
    <x v="1"/>
  </r>
  <r>
    <s v="A"/>
    <s v="S209945"/>
    <s v="2018/011"/>
    <s v="Nxxx FY18 Period11"/>
    <n v="0.59"/>
    <n v="0.59"/>
    <s v="USD"/>
    <n v="1"/>
    <d v="2018-08-31T00:00:00"/>
    <n v="24292"/>
    <n v="3417"/>
    <s v="JVU"/>
    <s v="KML"/>
    <s v="Nxxx FY18 Period11"/>
    <s v="NRB"/>
    <s v="N0401"/>
    <s v="80100"/>
    <s v="#"/>
    <s v="USAO0351"/>
    <s v="#"/>
    <s v="95.31.01"/>
    <s v="S17"/>
    <s v="#"/>
    <s v="PSC"/>
    <x v="1"/>
  </r>
  <r>
    <s v="A"/>
    <s v="S209945"/>
    <s v="2018/011"/>
    <s v="Nxxx FY18 Period11"/>
    <n v="0.34"/>
    <n v="0.34"/>
    <s v="USD"/>
    <n v="1"/>
    <d v="2018-08-31T00:00:00"/>
    <n v="24292"/>
    <n v="3485"/>
    <s v="JVU"/>
    <s v="KML"/>
    <s v="Nxxx FY18 Period11"/>
    <s v="SLD"/>
    <s v="N0401"/>
    <s v="80100"/>
    <s v="#"/>
    <s v="USAO0351"/>
    <s v="#"/>
    <s v="95.31.01"/>
    <s v="S17"/>
    <s v="#"/>
    <s v="PSC"/>
    <x v="1"/>
  </r>
  <r>
    <s v="A"/>
    <s v="S209945"/>
    <s v="2018/011"/>
    <s v="Nxxx FY18 Period11"/>
    <n v="47.77"/>
    <n v="47.77"/>
    <s v="USD"/>
    <n v="1"/>
    <d v="2018-08-31T00:00:00"/>
    <n v="24292"/>
    <n v="3528"/>
    <s v="JVU"/>
    <s v="KML"/>
    <s v="Nxxx FY18 Period11"/>
    <s v="DOL"/>
    <s v="N0501"/>
    <s v="80100"/>
    <s v="#"/>
    <s v="USAO0351"/>
    <s v="#"/>
    <s v="95.31.01"/>
    <s v="S17"/>
    <s v="#"/>
    <s v="PSC"/>
    <x v="1"/>
  </r>
  <r>
    <s v="A"/>
    <s v="S209945"/>
    <s v="2018/011"/>
    <s v="Nxxx FY18 Period11"/>
    <n v="0.49"/>
    <n v="0.49"/>
    <s v="USD"/>
    <n v="1"/>
    <d v="2018-08-31T00:00:00"/>
    <n v="24292"/>
    <n v="3606"/>
    <s v="JVU"/>
    <s v="KML"/>
    <s v="Nxxx FY18 Period11"/>
    <s v="NRB"/>
    <s v="N0501"/>
    <s v="80100"/>
    <s v="#"/>
    <s v="USAO0351"/>
    <s v="#"/>
    <s v="95.31.01"/>
    <s v="S17"/>
    <s v="#"/>
    <s v="PSC"/>
    <x v="1"/>
  </r>
  <r>
    <s v="A"/>
    <s v="S209945"/>
    <s v="2018/011"/>
    <s v="Nxxx FY18 Period11"/>
    <n v="0.28999999999999998"/>
    <n v="0.28999999999999998"/>
    <s v="USD"/>
    <n v="1"/>
    <d v="2018-08-31T00:00:00"/>
    <n v="24292"/>
    <n v="3674"/>
    <s v="JVU"/>
    <s v="KML"/>
    <s v="Nxxx FY18 Period11"/>
    <s v="SLD"/>
    <s v="N0501"/>
    <s v="80100"/>
    <s v="#"/>
    <s v="USAO0351"/>
    <s v="#"/>
    <s v="95.31.01"/>
    <s v="S17"/>
    <s v="#"/>
    <s v="PSC"/>
    <x v="1"/>
  </r>
  <r>
    <s v="A"/>
    <s v="S209945"/>
    <s v="2018/011"/>
    <s v="Nxxx FY18 Period11"/>
    <n v="42.91"/>
    <n v="42.91"/>
    <s v="USD"/>
    <n v="1"/>
    <d v="2018-08-31T00:00:00"/>
    <n v="24292"/>
    <n v="3717"/>
    <s v="JVU"/>
    <s v="KML"/>
    <s v="Nxxx FY18 Period11"/>
    <s v="DOL"/>
    <s v="N0601"/>
    <s v="80100"/>
    <s v="#"/>
    <s v="USAO0351"/>
    <s v="#"/>
    <s v="95.31.01"/>
    <s v="S17"/>
    <s v="#"/>
    <s v="PSC"/>
    <x v="1"/>
  </r>
  <r>
    <s v="A"/>
    <s v="S209945"/>
    <s v="2018/011"/>
    <s v="Nxxx FY18 Period11"/>
    <n v="0.44"/>
    <n v="0.44"/>
    <s v="USD"/>
    <n v="1"/>
    <d v="2018-08-31T00:00:00"/>
    <n v="24292"/>
    <n v="3795"/>
    <s v="JVU"/>
    <s v="KML"/>
    <s v="Nxxx FY18 Period11"/>
    <s v="NRB"/>
    <s v="N0601"/>
    <s v="80100"/>
    <s v="#"/>
    <s v="USAO0351"/>
    <s v="#"/>
    <s v="95.31.01"/>
    <s v="S17"/>
    <s v="#"/>
    <s v="PSC"/>
    <x v="1"/>
  </r>
  <r>
    <s v="A"/>
    <s v="S209945"/>
    <s v="2018/011"/>
    <s v="Nxxx FY18 Period11"/>
    <n v="0.26"/>
    <n v="0.26"/>
    <s v="USD"/>
    <n v="1"/>
    <d v="2018-08-31T00:00:00"/>
    <n v="24292"/>
    <n v="3863"/>
    <s v="JVU"/>
    <s v="KML"/>
    <s v="Nxxx FY18 Period11"/>
    <s v="SLD"/>
    <s v="N0601"/>
    <s v="80100"/>
    <s v="#"/>
    <s v="USAO0351"/>
    <s v="#"/>
    <s v="95.31.01"/>
    <s v="S17"/>
    <s v="#"/>
    <s v="PSC"/>
    <x v="1"/>
  </r>
  <r>
    <s v="A"/>
    <s v="S209945"/>
    <s v="2018/011"/>
    <s v="Nxxx FY18 Period11"/>
    <n v="111.81"/>
    <n v="111.81"/>
    <s v="USD"/>
    <n v="1"/>
    <d v="2018-08-31T00:00:00"/>
    <n v="24292"/>
    <n v="3907"/>
    <s v="JVU"/>
    <s v="KML"/>
    <s v="Nxxx FY18 Period11"/>
    <s v="DOL"/>
    <s v="N0701"/>
    <s v="80100"/>
    <s v="#"/>
    <s v="USAO0351"/>
    <s v="#"/>
    <s v="95.31.01"/>
    <s v="S17"/>
    <s v="#"/>
    <s v="PSC"/>
    <x v="1"/>
  </r>
  <r>
    <s v="A"/>
    <s v="S209945"/>
    <s v="2018/011"/>
    <s v="Nxxx FY18 Period11"/>
    <n v="1.1599999999999999"/>
    <n v="1.1599999999999999"/>
    <s v="USD"/>
    <n v="1"/>
    <d v="2018-08-31T00:00:00"/>
    <n v="24292"/>
    <n v="3986"/>
    <s v="JVU"/>
    <s v="KML"/>
    <s v="Nxxx FY18 Period11"/>
    <s v="NRB"/>
    <s v="N0701"/>
    <s v="80100"/>
    <s v="#"/>
    <s v="USAO0351"/>
    <s v="#"/>
    <s v="95.31.01"/>
    <s v="S17"/>
    <s v="#"/>
    <s v="PSC"/>
    <x v="1"/>
  </r>
  <r>
    <s v="A"/>
    <s v="S209945"/>
    <s v="2018/011"/>
    <s v="Nxxx FY18 Period11"/>
    <n v="0.67"/>
    <n v="0.67"/>
    <s v="USD"/>
    <n v="1"/>
    <d v="2018-08-31T00:00:00"/>
    <n v="24292"/>
    <n v="4055"/>
    <s v="JVU"/>
    <s v="KML"/>
    <s v="Nxxx FY18 Period11"/>
    <s v="SLD"/>
    <s v="N0701"/>
    <s v="80100"/>
    <s v="#"/>
    <s v="USAO0351"/>
    <s v="#"/>
    <s v="95.31.01"/>
    <s v="S17"/>
    <s v="#"/>
    <s v="PSC"/>
    <x v="1"/>
  </r>
  <r>
    <s v="A"/>
    <s v="S209945"/>
    <s v="2018/011"/>
    <s v="Nxxx FY18 Period11"/>
    <n v="95.55"/>
    <n v="95.55"/>
    <s v="USD"/>
    <n v="1"/>
    <d v="2018-08-31T00:00:00"/>
    <n v="24292"/>
    <n v="4099"/>
    <s v="JVU"/>
    <s v="KML"/>
    <s v="Nxxx FY18 Period11"/>
    <s v="DOL"/>
    <s v="N0702"/>
    <s v="80100"/>
    <s v="#"/>
    <s v="USAO0351"/>
    <s v="#"/>
    <s v="95.31.01"/>
    <s v="S17"/>
    <s v="#"/>
    <s v="PSC"/>
    <x v="1"/>
  </r>
  <r>
    <s v="A"/>
    <s v="S209945"/>
    <s v="2018/011"/>
    <s v="Nxxx FY18 Period11"/>
    <n v="0.99"/>
    <n v="0.99"/>
    <s v="USD"/>
    <n v="1"/>
    <d v="2018-08-31T00:00:00"/>
    <n v="24292"/>
    <n v="4177"/>
    <s v="JVU"/>
    <s v="KML"/>
    <s v="Nxxx FY18 Period11"/>
    <s v="NRB"/>
    <s v="N0702"/>
    <s v="80100"/>
    <s v="#"/>
    <s v="USAO0351"/>
    <s v="#"/>
    <s v="95.31.01"/>
    <s v="S17"/>
    <s v="#"/>
    <s v="PSC"/>
    <x v="1"/>
  </r>
  <r>
    <s v="A"/>
    <s v="S209945"/>
    <s v="2018/011"/>
    <s v="Nxxx FY18 Period11"/>
    <n v="0.56999999999999995"/>
    <n v="0.56999999999999995"/>
    <s v="USD"/>
    <n v="1"/>
    <d v="2018-08-31T00:00:00"/>
    <n v="24292"/>
    <n v="4246"/>
    <s v="JVU"/>
    <s v="KML"/>
    <s v="Nxxx FY18 Period11"/>
    <s v="SLD"/>
    <s v="N0702"/>
    <s v="80100"/>
    <s v="#"/>
    <s v="USAO0351"/>
    <s v="#"/>
    <s v="95.31.01"/>
    <s v="S17"/>
    <s v="#"/>
    <s v="PSC"/>
    <x v="1"/>
  </r>
  <r>
    <s v="A"/>
    <s v="S209945"/>
    <s v="2018/011"/>
    <s v="Nxxx FY18 Period11"/>
    <n v="34.96"/>
    <n v="34.96"/>
    <s v="USD"/>
    <n v="1"/>
    <d v="2018-08-31T00:00:00"/>
    <n v="24292"/>
    <n v="4289"/>
    <s v="JVU"/>
    <s v="KML"/>
    <s v="Nxxx FY18 Period11"/>
    <s v="DOL"/>
    <s v="N0704"/>
    <s v="80100"/>
    <s v="#"/>
    <s v="USAO0351"/>
    <s v="#"/>
    <s v="95.31.01"/>
    <s v="S17"/>
    <s v="#"/>
    <s v="PSC"/>
    <x v="1"/>
  </r>
  <r>
    <s v="A"/>
    <s v="S209945"/>
    <s v="2018/011"/>
    <s v="Nxxx FY18 Period11"/>
    <n v="0.36"/>
    <n v="0.36"/>
    <s v="USD"/>
    <n v="1"/>
    <d v="2018-08-31T00:00:00"/>
    <n v="24292"/>
    <n v="4367"/>
    <s v="JVU"/>
    <s v="KML"/>
    <s v="Nxxx FY18 Period11"/>
    <s v="NRB"/>
    <s v="N0704"/>
    <s v="80100"/>
    <s v="#"/>
    <s v="USAO0351"/>
    <s v="#"/>
    <s v="95.31.01"/>
    <s v="S17"/>
    <s v="#"/>
    <s v="PSC"/>
    <x v="1"/>
  </r>
  <r>
    <s v="A"/>
    <s v="S209945"/>
    <s v="2018/011"/>
    <s v="Nxxx FY18 Period11"/>
    <n v="0.21"/>
    <n v="0.21"/>
    <s v="USD"/>
    <n v="1"/>
    <d v="2018-08-31T00:00:00"/>
    <n v="24292"/>
    <n v="4434"/>
    <s v="JVU"/>
    <s v="KML"/>
    <s v="Nxxx FY18 Period11"/>
    <s v="SLD"/>
    <s v="N0704"/>
    <s v="80100"/>
    <s v="#"/>
    <s v="USAO0351"/>
    <s v="#"/>
    <s v="95.31.01"/>
    <s v="S17"/>
    <s v="#"/>
    <s v="PSC"/>
    <x v="1"/>
  </r>
  <r>
    <s v="A"/>
    <s v="S209945"/>
    <s v="2018/011"/>
    <s v="Nxxx FY18 Period11"/>
    <n v="0.24"/>
    <n v="0.24"/>
    <s v="USD"/>
    <n v="1"/>
    <d v="2018-08-31T00:00:00"/>
    <n v="24292"/>
    <n v="4464"/>
    <s v="JVU"/>
    <s v="KML"/>
    <s v="Nxxx FY18 Period11"/>
    <s v="DOL"/>
    <s v="N0706"/>
    <s v="80100"/>
    <s v="#"/>
    <s v="USAO0351"/>
    <s v="#"/>
    <s v="95.31.01"/>
    <s v="S17"/>
    <s v="#"/>
    <s v="PSC"/>
    <x v="1"/>
  </r>
  <r>
    <s v="A"/>
    <s v="S209945"/>
    <s v="2018/011"/>
    <s v="Nxxx FY18 Period11"/>
    <n v="100.52"/>
    <n v="100.52"/>
    <s v="USD"/>
    <n v="1"/>
    <d v="2018-08-31T00:00:00"/>
    <n v="24292"/>
    <n v="4608"/>
    <s v="JVU"/>
    <s v="KML"/>
    <s v="Nxxx FY18 Period11"/>
    <s v="DOL"/>
    <s v="N0801"/>
    <s v="80100"/>
    <s v="#"/>
    <s v="USAO0351"/>
    <s v="#"/>
    <s v="95.31.01"/>
    <s v="S17"/>
    <s v="#"/>
    <s v="PSC"/>
    <x v="1"/>
  </r>
  <r>
    <s v="A"/>
    <s v="S209945"/>
    <s v="2018/011"/>
    <s v="Nxxx FY18 Period11"/>
    <n v="1.04"/>
    <n v="1.04"/>
    <s v="USD"/>
    <n v="1"/>
    <d v="2018-08-31T00:00:00"/>
    <n v="24292"/>
    <n v="4686"/>
    <s v="JVU"/>
    <s v="KML"/>
    <s v="Nxxx FY18 Period11"/>
    <s v="NRB"/>
    <s v="N0801"/>
    <s v="80100"/>
    <s v="#"/>
    <s v="USAO0351"/>
    <s v="#"/>
    <s v="95.31.01"/>
    <s v="S17"/>
    <s v="#"/>
    <s v="PSC"/>
    <x v="1"/>
  </r>
  <r>
    <s v="A"/>
    <s v="S209945"/>
    <s v="2018/011"/>
    <s v="Nxxx FY18 Period11"/>
    <n v="0.6"/>
    <n v="0.6"/>
    <s v="USD"/>
    <n v="1"/>
    <d v="2018-08-31T00:00:00"/>
    <n v="24292"/>
    <n v="4755"/>
    <s v="JVU"/>
    <s v="KML"/>
    <s v="Nxxx FY18 Period11"/>
    <s v="SLD"/>
    <s v="N0801"/>
    <s v="80100"/>
    <s v="#"/>
    <s v="USAO0351"/>
    <s v="#"/>
    <s v="95.31.01"/>
    <s v="S17"/>
    <s v="#"/>
    <s v="PSC"/>
    <x v="1"/>
  </r>
  <r>
    <s v="A"/>
    <s v="S209945"/>
    <s v="2018/011"/>
    <s v="Nxxx FY18 Period11"/>
    <n v="160.18"/>
    <n v="160.18"/>
    <s v="USD"/>
    <n v="1"/>
    <d v="2018-08-31T00:00:00"/>
    <n v="24292"/>
    <n v="4799"/>
    <s v="JVU"/>
    <s v="KML"/>
    <s v="Nxxx FY18 Period11"/>
    <s v="DOL"/>
    <s v="N0901"/>
    <s v="80100"/>
    <s v="#"/>
    <s v="USAO0351"/>
    <s v="#"/>
    <s v="95.31.01"/>
    <s v="S17"/>
    <s v="#"/>
    <s v="PSC"/>
    <x v="1"/>
  </r>
  <r>
    <s v="A"/>
    <s v="S209945"/>
    <s v="2018/011"/>
    <s v="Nxxx FY18 Period11"/>
    <n v="1.66"/>
    <n v="1.66"/>
    <s v="USD"/>
    <n v="1"/>
    <d v="2018-08-31T00:00:00"/>
    <n v="24292"/>
    <n v="4878"/>
    <s v="JVU"/>
    <s v="KML"/>
    <s v="Nxxx FY18 Period11"/>
    <s v="NRB"/>
    <s v="N0901"/>
    <s v="80100"/>
    <s v="#"/>
    <s v="USAO0351"/>
    <s v="#"/>
    <s v="95.31.01"/>
    <s v="S17"/>
    <s v="#"/>
    <s v="PSC"/>
    <x v="1"/>
  </r>
  <r>
    <s v="A"/>
    <s v="S209945"/>
    <s v="2018/011"/>
    <s v="Nxxx FY18 Period11"/>
    <n v="0.96"/>
    <n v="0.96"/>
    <s v="USD"/>
    <n v="1"/>
    <d v="2018-08-31T00:00:00"/>
    <n v="24292"/>
    <n v="4947"/>
    <s v="JVU"/>
    <s v="KML"/>
    <s v="Nxxx FY18 Period11"/>
    <s v="SLD"/>
    <s v="N0901"/>
    <s v="80100"/>
    <s v="#"/>
    <s v="USAO0351"/>
    <s v="#"/>
    <s v="95.31.01"/>
    <s v="S17"/>
    <s v="#"/>
    <s v="PSC"/>
    <x v="1"/>
  </r>
  <r>
    <s v="A"/>
    <s v="S209945"/>
    <s v="2018/011"/>
    <s v="Nxxx FY18 Period11"/>
    <n v="115.18"/>
    <n v="115.18"/>
    <s v="USD"/>
    <n v="1"/>
    <d v="2018-08-31T00:00:00"/>
    <n v="24292"/>
    <n v="4991"/>
    <s v="JVU"/>
    <s v="KML"/>
    <s v="Nxxx FY18 Period11"/>
    <s v="DOL"/>
    <s v="N1001"/>
    <s v="80100"/>
    <s v="#"/>
    <s v="USAO0351"/>
    <s v="#"/>
    <s v="95.31.01"/>
    <s v="S17"/>
    <s v="#"/>
    <s v="SOM"/>
    <x v="1"/>
  </r>
  <r>
    <s v="A"/>
    <s v="S209945"/>
    <s v="2018/011"/>
    <s v="Nxxx FY18 Period11"/>
    <n v="1.19"/>
    <n v="1.19"/>
    <s v="USD"/>
    <n v="1"/>
    <d v="2018-08-31T00:00:00"/>
    <n v="24292"/>
    <n v="5070"/>
    <s v="JVU"/>
    <s v="KML"/>
    <s v="Nxxx FY18 Period11"/>
    <s v="NRB"/>
    <s v="N1001"/>
    <s v="80100"/>
    <s v="#"/>
    <s v="USAO0351"/>
    <s v="#"/>
    <s v="95.31.01"/>
    <s v="S17"/>
    <s v="#"/>
    <s v="SOM"/>
    <x v="1"/>
  </r>
  <r>
    <s v="A"/>
    <s v="S209945"/>
    <s v="2018/011"/>
    <s v="Nxxx FY18 Period11"/>
    <n v="0.69"/>
    <n v="0.69"/>
    <s v="USD"/>
    <n v="1"/>
    <d v="2018-08-31T00:00:00"/>
    <n v="24292"/>
    <n v="5139"/>
    <s v="JVU"/>
    <s v="KML"/>
    <s v="Nxxx FY18 Period11"/>
    <s v="SLD"/>
    <s v="N1001"/>
    <s v="80100"/>
    <s v="#"/>
    <s v="USAO0351"/>
    <s v="#"/>
    <s v="95.31.01"/>
    <s v="S17"/>
    <s v="#"/>
    <s v="SOM"/>
    <x v="1"/>
  </r>
  <r>
    <s v="A"/>
    <s v="S209945"/>
    <s v="2018/011"/>
    <s v="Nxxx FY18 Period11"/>
    <n v="100.6"/>
    <n v="100.6"/>
    <s v="USD"/>
    <n v="1"/>
    <d v="2018-08-31T00:00:00"/>
    <n v="24292"/>
    <n v="5183"/>
    <s v="JVU"/>
    <s v="KML"/>
    <s v="Nxxx FY18 Period11"/>
    <s v="DOL"/>
    <s v="N1003"/>
    <s v="80100"/>
    <s v="#"/>
    <s v="USAO0351"/>
    <s v="#"/>
    <s v="95.31.01"/>
    <s v="S17"/>
    <s v="#"/>
    <s v="SOM"/>
    <x v="1"/>
  </r>
  <r>
    <s v="A"/>
    <s v="S209945"/>
    <s v="2018/011"/>
    <s v="Nxxx FY18 Period11"/>
    <n v="1.04"/>
    <n v="1.04"/>
    <s v="USD"/>
    <n v="1"/>
    <d v="2018-08-31T00:00:00"/>
    <n v="24292"/>
    <n v="5261"/>
    <s v="JVU"/>
    <s v="KML"/>
    <s v="Nxxx FY18 Period11"/>
    <s v="NRB"/>
    <s v="N1003"/>
    <s v="80100"/>
    <s v="#"/>
    <s v="USAO0351"/>
    <s v="#"/>
    <s v="95.31.01"/>
    <s v="S17"/>
    <s v="#"/>
    <s v="SOM"/>
    <x v="1"/>
  </r>
  <r>
    <s v="A"/>
    <s v="S209945"/>
    <s v="2018/011"/>
    <s v="Nxxx FY18 Period11"/>
    <n v="0.6"/>
    <n v="0.6"/>
    <s v="USD"/>
    <n v="1"/>
    <d v="2018-08-31T00:00:00"/>
    <n v="24292"/>
    <n v="5330"/>
    <s v="JVU"/>
    <s v="KML"/>
    <s v="Nxxx FY18 Period11"/>
    <s v="SLD"/>
    <s v="N1003"/>
    <s v="80100"/>
    <s v="#"/>
    <s v="USAO0351"/>
    <s v="#"/>
    <s v="95.31.01"/>
    <s v="S17"/>
    <s v="#"/>
    <s v="SOM"/>
    <x v="1"/>
  </r>
  <r>
    <s v="A"/>
    <s v="S209945"/>
    <s v="2018/011"/>
    <s v="Nxxx FY18 Period11"/>
    <n v="109.08"/>
    <n v="109.08"/>
    <s v="USD"/>
    <n v="1"/>
    <d v="2018-08-31T00:00:00"/>
    <n v="24292"/>
    <n v="5374"/>
    <s v="JVU"/>
    <s v="KML"/>
    <s v="Nxxx FY18 Period11"/>
    <s v="DOL"/>
    <s v="N1004"/>
    <s v="80100"/>
    <s v="#"/>
    <s v="USAO0351"/>
    <s v="#"/>
    <s v="95.31.01"/>
    <s v="S17"/>
    <s v="#"/>
    <s v="SOM"/>
    <x v="1"/>
  </r>
  <r>
    <s v="A"/>
    <s v="S209945"/>
    <s v="2018/011"/>
    <s v="Nxxx FY18 Period11"/>
    <n v="1.1299999999999999"/>
    <n v="1.1299999999999999"/>
    <s v="USD"/>
    <n v="1"/>
    <d v="2018-08-31T00:00:00"/>
    <n v="24292"/>
    <n v="5453"/>
    <s v="JVU"/>
    <s v="KML"/>
    <s v="Nxxx FY18 Period11"/>
    <s v="NRB"/>
    <s v="N1004"/>
    <s v="80100"/>
    <s v="#"/>
    <s v="USAO0351"/>
    <s v="#"/>
    <s v="95.31.01"/>
    <s v="S17"/>
    <s v="#"/>
    <s v="SOM"/>
    <x v="1"/>
  </r>
  <r>
    <s v="A"/>
    <s v="S209945"/>
    <s v="2018/011"/>
    <s v="Nxxx FY18 Period11"/>
    <n v="0.66"/>
    <n v="0.66"/>
    <s v="USD"/>
    <n v="1"/>
    <d v="2018-08-31T00:00:00"/>
    <n v="24292"/>
    <n v="5522"/>
    <s v="JVU"/>
    <s v="KML"/>
    <s v="Nxxx FY18 Period11"/>
    <s v="SLD"/>
    <s v="N1004"/>
    <s v="80100"/>
    <s v="#"/>
    <s v="USAO0351"/>
    <s v="#"/>
    <s v="95.31.01"/>
    <s v="S17"/>
    <s v="#"/>
    <s v="SOM"/>
    <x v="1"/>
  </r>
  <r>
    <s v="A"/>
    <s v="S209945"/>
    <s v="2018/011"/>
    <s v="Nxxx FY18 Period11"/>
    <n v="207.49"/>
    <n v="207.49"/>
    <s v="USD"/>
    <n v="1"/>
    <d v="2018-08-31T00:00:00"/>
    <n v="24292"/>
    <n v="5567"/>
    <s v="JVU"/>
    <s v="KML"/>
    <s v="Nxxx FY18 Period11"/>
    <s v="DOL"/>
    <s v="N1101"/>
    <s v="80100"/>
    <s v="#"/>
    <s v="USAO0351"/>
    <s v="#"/>
    <s v="95.31.01"/>
    <s v="S17"/>
    <s v="#"/>
    <s v="TSC"/>
    <x v="1"/>
  </r>
  <r>
    <s v="A"/>
    <s v="S209945"/>
    <s v="2018/011"/>
    <s v="Nxxx FY18 Period11"/>
    <n v="2.14"/>
    <n v="2.14"/>
    <s v="USD"/>
    <n v="1"/>
    <d v="2018-08-31T00:00:00"/>
    <n v="24292"/>
    <n v="5646"/>
    <s v="JVU"/>
    <s v="KML"/>
    <s v="Nxxx FY18 Period11"/>
    <s v="NRB"/>
    <s v="N1101"/>
    <s v="80100"/>
    <s v="#"/>
    <s v="USAO0351"/>
    <s v="#"/>
    <s v="95.31.01"/>
    <s v="S17"/>
    <s v="#"/>
    <s v="TSC"/>
    <x v="1"/>
  </r>
  <r>
    <s v="A"/>
    <s v="S209945"/>
    <s v="2018/011"/>
    <s v="Nxxx FY18 Period11"/>
    <n v="1.25"/>
    <n v="1.25"/>
    <s v="USD"/>
    <n v="1"/>
    <d v="2018-08-31T00:00:00"/>
    <n v="24292"/>
    <n v="5717"/>
    <s v="JVU"/>
    <s v="KML"/>
    <s v="Nxxx FY18 Period11"/>
    <s v="SLD"/>
    <s v="N1101"/>
    <s v="80100"/>
    <s v="#"/>
    <s v="USAO0351"/>
    <s v="#"/>
    <s v="95.31.01"/>
    <s v="S17"/>
    <s v="#"/>
    <s v="TSC"/>
    <x v="1"/>
  </r>
  <r>
    <s v="A"/>
    <s v="S209945"/>
    <s v="2018/011"/>
    <s v="Nxxx FY18 Period11"/>
    <n v="32.28"/>
    <n v="32.28"/>
    <s v="USD"/>
    <n v="1"/>
    <d v="2018-08-31T00:00:00"/>
    <n v="24292"/>
    <n v="5760"/>
    <s v="JVU"/>
    <s v="KML"/>
    <s v="Nxxx FY18 Period11"/>
    <s v="DOL"/>
    <s v="N1202"/>
    <s v="80100"/>
    <s v="#"/>
    <s v="USAO0351"/>
    <s v="#"/>
    <s v="95.31.01"/>
    <s v="S17"/>
    <s v="#"/>
    <s v="TSC"/>
    <x v="1"/>
  </r>
  <r>
    <s v="A"/>
    <s v="S209945"/>
    <s v="2018/011"/>
    <s v="Nxxx FY18 Period11"/>
    <n v="0.33"/>
    <n v="0.33"/>
    <s v="USD"/>
    <n v="1"/>
    <d v="2018-08-31T00:00:00"/>
    <n v="24292"/>
    <n v="5838"/>
    <s v="JVU"/>
    <s v="KML"/>
    <s v="Nxxx FY18 Period11"/>
    <s v="NRB"/>
    <s v="N1202"/>
    <s v="80100"/>
    <s v="#"/>
    <s v="USAO0351"/>
    <s v="#"/>
    <s v="95.31.01"/>
    <s v="S17"/>
    <s v="#"/>
    <s v="TSC"/>
    <x v="1"/>
  </r>
  <r>
    <s v="A"/>
    <s v="S209945"/>
    <s v="2018/011"/>
    <s v="Nxxx FY18 Period11"/>
    <n v="0.19"/>
    <n v="0.19"/>
    <s v="USD"/>
    <n v="1"/>
    <d v="2018-08-31T00:00:00"/>
    <n v="24292"/>
    <n v="5905"/>
    <s v="JVU"/>
    <s v="KML"/>
    <s v="Nxxx FY18 Period11"/>
    <s v="SLD"/>
    <s v="N1202"/>
    <s v="80100"/>
    <s v="#"/>
    <s v="USAO0351"/>
    <s v="#"/>
    <s v="95.31.01"/>
    <s v="S17"/>
    <s v="#"/>
    <s v="TSC"/>
    <x v="1"/>
  </r>
  <r>
    <s v="A"/>
    <s v="S209945"/>
    <s v="2018/011"/>
    <s v="Nxxx FY18 Period11"/>
    <n v="59.35"/>
    <n v="59.35"/>
    <s v="USD"/>
    <n v="1"/>
    <d v="2018-08-31T00:00:00"/>
    <n v="24292"/>
    <n v="5948"/>
    <s v="JVU"/>
    <s v="KML"/>
    <s v="Nxxx FY18 Period11"/>
    <s v="DOL"/>
    <s v="N1401"/>
    <s v="80100"/>
    <s v="#"/>
    <s v="USAO0351"/>
    <s v="#"/>
    <s v="95.31.01"/>
    <s v="S17"/>
    <s v="#"/>
    <s v="PSC"/>
    <x v="1"/>
  </r>
  <r>
    <s v="A"/>
    <s v="S209945"/>
    <s v="2018/011"/>
    <s v="Nxxx FY18 Period11"/>
    <n v="0.61"/>
    <n v="0.61"/>
    <s v="USD"/>
    <n v="1"/>
    <d v="2018-08-31T00:00:00"/>
    <n v="24292"/>
    <n v="6026"/>
    <s v="JVU"/>
    <s v="KML"/>
    <s v="Nxxx FY18 Period11"/>
    <s v="NRB"/>
    <s v="N1401"/>
    <s v="80100"/>
    <s v="#"/>
    <s v="USAO0351"/>
    <s v="#"/>
    <s v="95.31.01"/>
    <s v="S17"/>
    <s v="#"/>
    <s v="PSC"/>
    <x v="1"/>
  </r>
  <r>
    <s v="A"/>
    <s v="S209945"/>
    <s v="2018/011"/>
    <s v="Nxxx FY18 Period11"/>
    <n v="0.36"/>
    <n v="0.36"/>
    <s v="USD"/>
    <n v="1"/>
    <d v="2018-08-31T00:00:00"/>
    <n v="24292"/>
    <n v="6094"/>
    <s v="JVU"/>
    <s v="KML"/>
    <s v="Nxxx FY18 Period11"/>
    <s v="SLD"/>
    <s v="N1401"/>
    <s v="80100"/>
    <s v="#"/>
    <s v="USAO0351"/>
    <s v="#"/>
    <s v="95.31.01"/>
    <s v="S17"/>
    <s v="#"/>
    <s v="PSC"/>
    <x v="1"/>
  </r>
  <r>
    <s v="A"/>
    <s v="S209945"/>
    <s v="2018/011"/>
    <s v="Nxxx FY18 Period11"/>
    <n v="194.41"/>
    <n v="194.41"/>
    <s v="USD"/>
    <n v="1"/>
    <d v="2018-08-31T00:00:00"/>
    <n v="24292"/>
    <n v="6139"/>
    <s v="JVU"/>
    <s v="KML"/>
    <s v="Nxxx FY18 Period11"/>
    <s v="DOL"/>
    <s v="N201"/>
    <s v="80100"/>
    <s v="#"/>
    <s v="USAO0351"/>
    <s v="#"/>
    <s v="95.31.01"/>
    <s v="S17"/>
    <s v="#"/>
    <s v="PSC"/>
    <x v="1"/>
  </r>
  <r>
    <s v="A"/>
    <s v="S209945"/>
    <s v="2018/011"/>
    <s v="Nxxx FY18 Period11"/>
    <n v="2.0099999999999998"/>
    <n v="2.0099999999999998"/>
    <s v="USD"/>
    <n v="1"/>
    <d v="2018-08-31T00:00:00"/>
    <n v="24292"/>
    <n v="6218"/>
    <s v="JVU"/>
    <s v="KML"/>
    <s v="Nxxx FY18 Period11"/>
    <s v="NRB"/>
    <s v="N201"/>
    <s v="80100"/>
    <s v="#"/>
    <s v="USAO0351"/>
    <s v="#"/>
    <s v="95.31.01"/>
    <s v="S17"/>
    <s v="#"/>
    <s v="PSC"/>
    <x v="1"/>
  </r>
  <r>
    <s v="A"/>
    <s v="S209945"/>
    <s v="2018/011"/>
    <s v="Nxxx FY18 Period11"/>
    <n v="1.17"/>
    <n v="1.17"/>
    <s v="USD"/>
    <n v="1"/>
    <d v="2018-08-31T00:00:00"/>
    <n v="24292"/>
    <n v="6289"/>
    <s v="JVU"/>
    <s v="KML"/>
    <s v="Nxxx FY18 Period11"/>
    <s v="SLD"/>
    <s v="N201"/>
    <s v="80100"/>
    <s v="#"/>
    <s v="USAO0351"/>
    <s v="#"/>
    <s v="95.31.01"/>
    <s v="S17"/>
    <s v="#"/>
    <s v="PSC"/>
    <x v="1"/>
  </r>
  <r>
    <s v="A"/>
    <s v="S209945"/>
    <s v="2018/011"/>
    <s v="Nxxx FY18 Period11"/>
    <n v="1.43"/>
    <n v="1.43"/>
    <s v="USD"/>
    <n v="1"/>
    <d v="2018-08-31T00:00:00"/>
    <n v="24292"/>
    <n v="6329"/>
    <s v="JVU"/>
    <s v="KML"/>
    <s v="Nxxx FY18 Period11"/>
    <s v="DOL"/>
    <s v="N0501"/>
    <s v="80200"/>
    <s v="#"/>
    <s v="USAO0351"/>
    <s v="#"/>
    <s v="95.31.01"/>
    <s v="S17"/>
    <s v="#"/>
    <s v="PSC"/>
    <x v="1"/>
  </r>
  <r>
    <s v="A"/>
    <s v="S209945"/>
    <s v="2018/011"/>
    <s v="Nxxx FY18 Period11"/>
    <n v="0.01"/>
    <n v="0.01"/>
    <s v="USD"/>
    <n v="1"/>
    <d v="2018-08-31T00:00:00"/>
    <n v="24292"/>
    <n v="6401"/>
    <s v="JVU"/>
    <s v="KML"/>
    <s v="Nxxx FY18 Period11"/>
    <s v="NRB"/>
    <s v="N0501"/>
    <s v="80200"/>
    <s v="#"/>
    <s v="USAO0351"/>
    <s v="#"/>
    <s v="95.31.01"/>
    <s v="S17"/>
    <s v="#"/>
    <s v="PSC"/>
    <x v="1"/>
  </r>
  <r>
    <s v="A"/>
    <s v="S209945"/>
    <s v="2018/011"/>
    <s v="Nxxx FY18 Period11"/>
    <n v="0.01"/>
    <n v="0.01"/>
    <s v="USD"/>
    <n v="1"/>
    <d v="2018-08-31T00:00:00"/>
    <n v="24292"/>
    <n v="6465"/>
    <s v="JVU"/>
    <s v="KML"/>
    <s v="Nxxx FY18 Period11"/>
    <s v="SLD"/>
    <s v="N0501"/>
    <s v="80200"/>
    <s v="#"/>
    <s v="USAO0351"/>
    <s v="#"/>
    <s v="95.31.01"/>
    <s v="S17"/>
    <s v="#"/>
    <s v="PSC"/>
    <x v="1"/>
  </r>
  <r>
    <s v="A"/>
    <s v="S209945"/>
    <s v="2018/011"/>
    <s v="Nxxx FY18 Period11"/>
    <n v="25.32"/>
    <n v="25.32"/>
    <s v="USD"/>
    <n v="1"/>
    <d v="2018-08-31T00:00:00"/>
    <n v="24292"/>
    <n v="6506"/>
    <s v="JVU"/>
    <s v="KML"/>
    <s v="Nxxx FY18 Period11"/>
    <s v="DOL"/>
    <s v="N0701"/>
    <s v="80200"/>
    <s v="#"/>
    <s v="USAO0351"/>
    <s v="#"/>
    <s v="95.31.01"/>
    <s v="S17"/>
    <s v="#"/>
    <s v="PSC"/>
    <x v="1"/>
  </r>
  <r>
    <s v="A"/>
    <s v="S209945"/>
    <s v="2018/011"/>
    <s v="Nxxx FY18 Period11"/>
    <n v="0.26"/>
    <n v="0.26"/>
    <s v="USD"/>
    <n v="1"/>
    <d v="2018-08-31T00:00:00"/>
    <n v="24292"/>
    <n v="6584"/>
    <s v="JVU"/>
    <s v="KML"/>
    <s v="Nxxx FY18 Period11"/>
    <s v="NRB"/>
    <s v="N0701"/>
    <s v="80200"/>
    <s v="#"/>
    <s v="USAO0351"/>
    <s v="#"/>
    <s v="95.31.01"/>
    <s v="S17"/>
    <s v="#"/>
    <s v="PSC"/>
    <x v="1"/>
  </r>
  <r>
    <s v="A"/>
    <s v="S209945"/>
    <s v="2018/011"/>
    <s v="Nxxx FY18 Period11"/>
    <n v="0.15"/>
    <n v="0.15"/>
    <s v="USD"/>
    <n v="1"/>
    <d v="2018-08-31T00:00:00"/>
    <n v="24292"/>
    <n v="6651"/>
    <s v="JVU"/>
    <s v="KML"/>
    <s v="Nxxx FY18 Period11"/>
    <s v="SLD"/>
    <s v="N0701"/>
    <s v="80200"/>
    <s v="#"/>
    <s v="USAO0351"/>
    <s v="#"/>
    <s v="95.31.01"/>
    <s v="S17"/>
    <s v="#"/>
    <s v="PSC"/>
    <x v="1"/>
  </r>
  <r>
    <s v="A"/>
    <s v="S209945"/>
    <s v="2018/011"/>
    <s v="Nxxx FY18 Period11"/>
    <n v="74.02"/>
    <n v="74.02"/>
    <s v="USD"/>
    <n v="1"/>
    <d v="2018-08-31T00:00:00"/>
    <n v="24292"/>
    <n v="6695"/>
    <s v="JVU"/>
    <s v="KML"/>
    <s v="Nxxx FY18 Period11"/>
    <s v="DOL"/>
    <s v="N1003"/>
    <s v="80200"/>
    <s v="#"/>
    <s v="USAO0351"/>
    <s v="#"/>
    <s v="95.31.01"/>
    <s v="S17"/>
    <s v="#"/>
    <s v="SOM"/>
    <x v="1"/>
  </r>
  <r>
    <s v="A"/>
    <s v="S209945"/>
    <s v="2018/011"/>
    <s v="Nxxx FY18 Period11"/>
    <n v="0.76"/>
    <n v="0.76"/>
    <s v="USD"/>
    <n v="1"/>
    <d v="2018-08-31T00:00:00"/>
    <n v="24292"/>
    <n v="6773"/>
    <s v="JVU"/>
    <s v="KML"/>
    <s v="Nxxx FY18 Period11"/>
    <s v="NRB"/>
    <s v="N1003"/>
    <s v="80200"/>
    <s v="#"/>
    <s v="USAO0351"/>
    <s v="#"/>
    <s v="95.31.01"/>
    <s v="S17"/>
    <s v="#"/>
    <s v="SOM"/>
    <x v="1"/>
  </r>
  <r>
    <s v="A"/>
    <s v="S209945"/>
    <s v="2018/011"/>
    <s v="Nxxx FY18 Period11"/>
    <n v="0.44"/>
    <n v="0.44"/>
    <s v="USD"/>
    <n v="1"/>
    <d v="2018-08-31T00:00:00"/>
    <n v="24292"/>
    <n v="6841"/>
    <s v="JVU"/>
    <s v="KML"/>
    <s v="Nxxx FY18 Period11"/>
    <s v="SLD"/>
    <s v="N1003"/>
    <s v="80200"/>
    <s v="#"/>
    <s v="USAO0351"/>
    <s v="#"/>
    <s v="95.31.01"/>
    <s v="S17"/>
    <s v="#"/>
    <s v="SOM"/>
    <x v="1"/>
  </r>
  <r>
    <s v="A"/>
    <s v="S209945"/>
    <s v="2018/011"/>
    <s v="Nxxx FY18 Period11"/>
    <n v="35.64"/>
    <n v="35.64"/>
    <s v="USD"/>
    <n v="1"/>
    <d v="2018-08-31T00:00:00"/>
    <n v="24292"/>
    <n v="6884"/>
    <s v="JVU"/>
    <s v="KML"/>
    <s v="Nxxx FY18 Period11"/>
    <s v="DOL"/>
    <s v="N201"/>
    <s v="80200"/>
    <s v="#"/>
    <s v="USAO0351"/>
    <s v="#"/>
    <s v="95.31.01"/>
    <s v="S17"/>
    <s v="#"/>
    <s v="PSC"/>
    <x v="1"/>
  </r>
  <r>
    <s v="A"/>
    <s v="S209945"/>
    <s v="2018/011"/>
    <s v="Nxxx FY18 Period11"/>
    <n v="0.37"/>
    <n v="0.37"/>
    <s v="USD"/>
    <n v="1"/>
    <d v="2018-08-31T00:00:00"/>
    <n v="24292"/>
    <n v="6962"/>
    <s v="JVU"/>
    <s v="KML"/>
    <s v="Nxxx FY18 Period11"/>
    <s v="NRB"/>
    <s v="N201"/>
    <s v="80200"/>
    <s v="#"/>
    <s v="USAO0351"/>
    <s v="#"/>
    <s v="95.31.01"/>
    <s v="S17"/>
    <s v="#"/>
    <s v="PSC"/>
    <x v="1"/>
  </r>
  <r>
    <s v="A"/>
    <s v="S209945"/>
    <s v="2018/011"/>
    <s v="Nxxx FY18 Period11"/>
    <n v="0.21"/>
    <n v="0.21"/>
    <s v="USD"/>
    <n v="1"/>
    <d v="2018-08-31T00:00:00"/>
    <n v="24292"/>
    <n v="7029"/>
    <s v="JVU"/>
    <s v="KML"/>
    <s v="Nxxx FY18 Period11"/>
    <s v="SLD"/>
    <s v="N201"/>
    <s v="80200"/>
    <s v="#"/>
    <s v="USAO0351"/>
    <s v="#"/>
    <s v="95.31.01"/>
    <s v="S17"/>
    <s v="#"/>
    <s v="PSC"/>
    <x v="1"/>
  </r>
  <r>
    <s v="A"/>
    <s v="S209945"/>
    <s v="2018/011"/>
    <s v="Nxxx FY18 Period11"/>
    <n v="18.489999999999998"/>
    <n v="18.489999999999998"/>
    <s v="USD"/>
    <n v="1"/>
    <d v="2018-08-31T00:00:00"/>
    <n v="24292"/>
    <n v="7071"/>
    <s v="JVU"/>
    <s v="KML"/>
    <s v="Nxxx FY18 Period11"/>
    <s v="DOL"/>
    <s v="N0501"/>
    <s v="81000"/>
    <s v="#"/>
    <s v="USAO0351"/>
    <s v="#"/>
    <s v="95.31.01"/>
    <s v="S17"/>
    <s v="#"/>
    <s v="PSC"/>
    <x v="1"/>
  </r>
  <r>
    <s v="A"/>
    <s v="S209945"/>
    <s v="2018/011"/>
    <s v="Nxxx FY18 Period11"/>
    <n v="0.19"/>
    <n v="0.19"/>
    <s v="USD"/>
    <n v="1"/>
    <d v="2018-08-31T00:00:00"/>
    <n v="24292"/>
    <n v="7149"/>
    <s v="JVU"/>
    <s v="KML"/>
    <s v="Nxxx FY18 Period11"/>
    <s v="NRB"/>
    <s v="N0501"/>
    <s v="81000"/>
    <s v="#"/>
    <s v="USAO0351"/>
    <s v="#"/>
    <s v="95.31.01"/>
    <s v="S17"/>
    <s v="#"/>
    <s v="PSC"/>
    <x v="1"/>
  </r>
  <r>
    <s v="A"/>
    <s v="S209945"/>
    <s v="2018/011"/>
    <s v="Nxxx FY18 Period11"/>
    <n v="0.11"/>
    <n v="0.11"/>
    <s v="USD"/>
    <n v="1"/>
    <d v="2018-08-31T00:00:00"/>
    <n v="24292"/>
    <n v="7216"/>
    <s v="JVU"/>
    <s v="KML"/>
    <s v="Nxxx FY18 Period11"/>
    <s v="SLD"/>
    <s v="N0501"/>
    <s v="81000"/>
    <s v="#"/>
    <s v="USAO0351"/>
    <s v="#"/>
    <s v="95.31.01"/>
    <s v="S17"/>
    <s v="#"/>
    <s v="PSC"/>
    <x v="1"/>
  </r>
  <r>
    <s v="A"/>
    <s v="S209945"/>
    <s v="2018/011"/>
    <s v="Nxxx FY18 Period11"/>
    <n v="4.76"/>
    <n v="4.76"/>
    <s v="USD"/>
    <n v="1"/>
    <d v="2018-08-31T00:00:00"/>
    <n v="24292"/>
    <n v="7257"/>
    <s v="JVU"/>
    <s v="KML"/>
    <s v="Nxxx FY18 Period11"/>
    <s v="DOL"/>
    <s v="N0702"/>
    <s v="81000"/>
    <s v="#"/>
    <s v="USAO0351"/>
    <s v="#"/>
    <s v="95.31.01"/>
    <s v="S17"/>
    <s v="#"/>
    <s v="PSC"/>
    <x v="1"/>
  </r>
  <r>
    <s v="A"/>
    <s v="S209945"/>
    <s v="2018/011"/>
    <s v="Nxxx FY18 Period11"/>
    <n v="0.05"/>
    <n v="0.05"/>
    <s v="USD"/>
    <n v="1"/>
    <d v="2018-08-31T00:00:00"/>
    <n v="24292"/>
    <n v="7332"/>
    <s v="JVU"/>
    <s v="KML"/>
    <s v="Nxxx FY18 Period11"/>
    <s v="NRB"/>
    <s v="N0702"/>
    <s v="81000"/>
    <s v="#"/>
    <s v="USAO0351"/>
    <s v="#"/>
    <s v="95.31.01"/>
    <s v="S17"/>
    <s v="#"/>
    <s v="PSC"/>
    <x v="1"/>
  </r>
  <r>
    <s v="A"/>
    <s v="S209945"/>
    <s v="2018/011"/>
    <s v="Nxxx FY18 Period11"/>
    <n v="0.03"/>
    <n v="0.03"/>
    <s v="USD"/>
    <n v="1"/>
    <d v="2018-08-31T00:00:00"/>
    <n v="24292"/>
    <n v="7398"/>
    <s v="JVU"/>
    <s v="KML"/>
    <s v="Nxxx FY18 Period11"/>
    <s v="SLD"/>
    <s v="N0702"/>
    <s v="81000"/>
    <s v="#"/>
    <s v="USAO0351"/>
    <s v="#"/>
    <s v="95.31.01"/>
    <s v="S17"/>
    <s v="#"/>
    <s v="PSC"/>
    <x v="1"/>
  </r>
  <r>
    <s v="A"/>
    <s v="S209945"/>
    <s v="2018/011"/>
    <s v="Nxxx FY18 Period11"/>
    <n v="4.5599999999999996"/>
    <n v="4.5599999999999996"/>
    <s v="USD"/>
    <n v="1"/>
    <d v="2018-08-31T00:00:00"/>
    <n v="24292"/>
    <n v="7439"/>
    <s v="JVU"/>
    <s v="KML"/>
    <s v="Nxxx FY18 Period11"/>
    <s v="DOL"/>
    <s v="N0801"/>
    <s v="81000"/>
    <s v="#"/>
    <s v="USAO0351"/>
    <s v="#"/>
    <s v="95.31.01"/>
    <s v="S17"/>
    <s v="#"/>
    <s v="PSC"/>
    <x v="1"/>
  </r>
  <r>
    <s v="A"/>
    <s v="S209945"/>
    <s v="2018/011"/>
    <s v="Nxxx FY18 Period11"/>
    <n v="0.05"/>
    <n v="0.05"/>
    <s v="USD"/>
    <n v="1"/>
    <d v="2018-08-31T00:00:00"/>
    <n v="24292"/>
    <n v="7514"/>
    <s v="JVU"/>
    <s v="KML"/>
    <s v="Nxxx FY18 Period11"/>
    <s v="NRB"/>
    <s v="N0801"/>
    <s v="81000"/>
    <s v="#"/>
    <s v="USAO0351"/>
    <s v="#"/>
    <s v="95.31.01"/>
    <s v="S17"/>
    <s v="#"/>
    <s v="PSC"/>
    <x v="1"/>
  </r>
  <r>
    <s v="A"/>
    <s v="S209945"/>
    <s v="2018/011"/>
    <s v="Nxxx FY18 Period11"/>
    <n v="0.03"/>
    <n v="0.03"/>
    <s v="USD"/>
    <n v="1"/>
    <d v="2018-08-31T00:00:00"/>
    <n v="24292"/>
    <n v="7580"/>
    <s v="JVU"/>
    <s v="KML"/>
    <s v="Nxxx FY18 Period11"/>
    <s v="SLD"/>
    <s v="N0801"/>
    <s v="81000"/>
    <s v="#"/>
    <s v="USAO0351"/>
    <s v="#"/>
    <s v="95.31.01"/>
    <s v="S17"/>
    <s v="#"/>
    <s v="PSC"/>
    <x v="1"/>
  </r>
  <r>
    <s v="A"/>
    <s v="S209945"/>
    <s v="2018/011"/>
    <s v="Nxxx FY18 Period11"/>
    <n v="15.13"/>
    <n v="15.13"/>
    <s v="USD"/>
    <n v="1"/>
    <d v="2018-08-31T00:00:00"/>
    <n v="24292"/>
    <n v="7622"/>
    <s v="JVU"/>
    <s v="KML"/>
    <s v="Nxxx FY18 Period11"/>
    <s v="DOL"/>
    <s v="N0901"/>
    <s v="81000"/>
    <s v="#"/>
    <s v="USAO0351"/>
    <s v="#"/>
    <s v="95.31.01"/>
    <s v="S17"/>
    <s v="#"/>
    <s v="PSC"/>
    <x v="1"/>
  </r>
  <r>
    <s v="A"/>
    <s v="S209945"/>
    <s v="2018/011"/>
    <s v="Nxxx FY18 Period11"/>
    <n v="0.16"/>
    <n v="0.16"/>
    <s v="USD"/>
    <n v="1"/>
    <d v="2018-08-31T00:00:00"/>
    <n v="24292"/>
    <n v="7700"/>
    <s v="JVU"/>
    <s v="KML"/>
    <s v="Nxxx FY18 Period11"/>
    <s v="NRB"/>
    <s v="N0901"/>
    <s v="81000"/>
    <s v="#"/>
    <s v="USAO0351"/>
    <s v="#"/>
    <s v="95.31.01"/>
    <s v="S17"/>
    <s v="#"/>
    <s v="PSC"/>
    <x v="1"/>
  </r>
  <r>
    <s v="A"/>
    <s v="S209945"/>
    <s v="2018/011"/>
    <s v="Nxxx FY18 Period11"/>
    <n v="0.09"/>
    <n v="0.09"/>
    <s v="USD"/>
    <n v="1"/>
    <d v="2018-08-31T00:00:00"/>
    <n v="24292"/>
    <n v="7767"/>
    <s v="JVU"/>
    <s v="KML"/>
    <s v="Nxxx FY18 Period11"/>
    <s v="SLD"/>
    <s v="N0901"/>
    <s v="81000"/>
    <s v="#"/>
    <s v="USAO0351"/>
    <s v="#"/>
    <s v="95.31.01"/>
    <s v="S17"/>
    <s v="#"/>
    <s v="PSC"/>
    <x v="1"/>
  </r>
  <r>
    <s v="A"/>
    <s v="S209945"/>
    <s v="2018/011"/>
    <s v="Nxxx FY18 Period11"/>
    <n v="3.9"/>
    <n v="3.9"/>
    <s v="USD"/>
    <n v="1"/>
    <d v="2018-08-31T00:00:00"/>
    <n v="24292"/>
    <n v="7808"/>
    <s v="JVU"/>
    <s v="KML"/>
    <s v="Nxxx FY18 Period11"/>
    <s v="DOL"/>
    <s v="N1001"/>
    <s v="81000"/>
    <s v="#"/>
    <s v="USAO0351"/>
    <s v="#"/>
    <s v="95.31.01"/>
    <s v="S17"/>
    <s v="#"/>
    <s v="SOM"/>
    <x v="1"/>
  </r>
  <r>
    <s v="A"/>
    <s v="S209945"/>
    <s v="2018/011"/>
    <s v="Nxxx FY18 Period11"/>
    <n v="0.04"/>
    <n v="0.04"/>
    <s v="USD"/>
    <n v="1"/>
    <d v="2018-08-31T00:00:00"/>
    <n v="24292"/>
    <n v="7883"/>
    <s v="JVU"/>
    <s v="KML"/>
    <s v="Nxxx FY18 Period11"/>
    <s v="NRB"/>
    <s v="N1001"/>
    <s v="81000"/>
    <s v="#"/>
    <s v="USAO0351"/>
    <s v="#"/>
    <s v="95.31.01"/>
    <s v="S17"/>
    <s v="#"/>
    <s v="SOM"/>
    <x v="1"/>
  </r>
  <r>
    <s v="A"/>
    <s v="S209945"/>
    <s v="2018/011"/>
    <s v="Nxxx FY18 Period11"/>
    <n v="0.02"/>
    <n v="0.02"/>
    <s v="USD"/>
    <n v="1"/>
    <d v="2018-08-31T00:00:00"/>
    <n v="24292"/>
    <n v="7949"/>
    <s v="JVU"/>
    <s v="KML"/>
    <s v="Nxxx FY18 Period11"/>
    <s v="SLD"/>
    <s v="N1001"/>
    <s v="81000"/>
    <s v="#"/>
    <s v="USAO0351"/>
    <s v="#"/>
    <s v="95.31.01"/>
    <s v="S17"/>
    <s v="#"/>
    <s v="SOM"/>
    <x v="1"/>
  </r>
  <r>
    <s v="A"/>
    <s v="S209945"/>
    <s v="2018/011"/>
    <s v="Nxxx FY18 Period11"/>
    <n v="0.16"/>
    <n v="0.16"/>
    <s v="USD"/>
    <n v="1"/>
    <d v="2018-08-31T00:00:00"/>
    <n v="24292"/>
    <n v="7977"/>
    <s v="JVU"/>
    <s v="KML"/>
    <s v="Nxxx FY18 Period11"/>
    <s v="DOL"/>
    <s v="N1101"/>
    <s v="81000"/>
    <s v="#"/>
    <s v="USAO0351"/>
    <s v="#"/>
    <s v="95.31.01"/>
    <s v="S17"/>
    <s v="#"/>
    <s v="TSC"/>
    <x v="1"/>
  </r>
  <r>
    <s v="A"/>
    <s v="S209945"/>
    <s v="2018/011"/>
    <s v="Nxxx FY18 Period11"/>
    <n v="0.16"/>
    <n v="0.16"/>
    <s v="USD"/>
    <n v="1"/>
    <d v="2018-08-31T00:00:00"/>
    <n v="24292"/>
    <n v="8101"/>
    <s v="JVU"/>
    <s v="KML"/>
    <s v="Nxxx FY18 Period11"/>
    <s v="DOL"/>
    <s v="N1202"/>
    <s v="81000"/>
    <s v="#"/>
    <s v="USAO0351"/>
    <s v="#"/>
    <s v="95.31.01"/>
    <s v="S17"/>
    <s v="#"/>
    <s v="TSC"/>
    <x v="1"/>
  </r>
  <r>
    <s v="A"/>
    <s v="S209945"/>
    <s v="2018/011"/>
    <s v="Nxxx FY18 Period11"/>
    <n v="46.06"/>
    <n v="46.06"/>
    <s v="USD"/>
    <n v="1"/>
    <d v="2018-08-31T00:00:00"/>
    <n v="24292"/>
    <n v="8240"/>
    <s v="JVU"/>
    <s v="KML"/>
    <s v="Nxxx FY18 Period11"/>
    <s v="DOL"/>
    <s v="N0101"/>
    <s v="82000"/>
    <s v="#"/>
    <s v="USAO0351"/>
    <s v="#"/>
    <s v="95.31.01"/>
    <s v="S17"/>
    <s v="#"/>
    <s v="PSC"/>
    <x v="1"/>
  </r>
  <r>
    <s v="A"/>
    <s v="S209945"/>
    <s v="2018/011"/>
    <s v="Nxxx FY18 Period11"/>
    <n v="0.48"/>
    <n v="0.48"/>
    <s v="USD"/>
    <n v="1"/>
    <d v="2018-08-31T00:00:00"/>
    <n v="24292"/>
    <n v="8318"/>
    <s v="JVU"/>
    <s v="KML"/>
    <s v="Nxxx FY18 Period11"/>
    <s v="NRB"/>
    <s v="N0101"/>
    <s v="82000"/>
    <s v="#"/>
    <s v="USAO0351"/>
    <s v="#"/>
    <s v="95.31.01"/>
    <s v="S17"/>
    <s v="#"/>
    <s v="PSC"/>
    <x v="1"/>
  </r>
  <r>
    <s v="A"/>
    <s v="S209945"/>
    <s v="2018/011"/>
    <s v="Nxxx FY18 Period11"/>
    <n v="0.28000000000000003"/>
    <n v="0.28000000000000003"/>
    <s v="USD"/>
    <n v="1"/>
    <d v="2018-08-31T00:00:00"/>
    <n v="24292"/>
    <n v="8386"/>
    <s v="JVU"/>
    <s v="KML"/>
    <s v="Nxxx FY18 Period11"/>
    <s v="SLD"/>
    <s v="N0101"/>
    <s v="82000"/>
    <s v="#"/>
    <s v="USAO0351"/>
    <s v="#"/>
    <s v="95.31.01"/>
    <s v="S17"/>
    <s v="#"/>
    <s v="PSC"/>
    <x v="1"/>
  </r>
  <r>
    <s v="A"/>
    <s v="S209945"/>
    <s v="2018/011"/>
    <s v="Nxxx FY18 Period11"/>
    <n v="73.8"/>
    <n v="73.8"/>
    <s v="USD"/>
    <n v="1"/>
    <d v="2018-08-31T00:00:00"/>
    <n v="24292"/>
    <n v="8430"/>
    <s v="JVU"/>
    <s v="KML"/>
    <s v="Nxxx FY18 Period11"/>
    <s v="DOL"/>
    <s v="N0401"/>
    <s v="82000"/>
    <s v="#"/>
    <s v="USAO0351"/>
    <s v="#"/>
    <s v="95.31.01"/>
    <s v="S17"/>
    <s v="#"/>
    <s v="PSC"/>
    <x v="1"/>
  </r>
  <r>
    <s v="A"/>
    <s v="S209945"/>
    <s v="2018/011"/>
    <s v="Nxxx FY18 Period11"/>
    <n v="0.76"/>
    <n v="0.76"/>
    <s v="USD"/>
    <n v="1"/>
    <d v="2018-08-31T00:00:00"/>
    <n v="24292"/>
    <n v="8508"/>
    <s v="JVU"/>
    <s v="KML"/>
    <s v="Nxxx FY18 Period11"/>
    <s v="NRB"/>
    <s v="N0401"/>
    <s v="82000"/>
    <s v="#"/>
    <s v="USAO0351"/>
    <s v="#"/>
    <s v="95.31.01"/>
    <s v="S17"/>
    <s v="#"/>
    <s v="PSC"/>
    <x v="1"/>
  </r>
  <r>
    <s v="A"/>
    <s v="S209945"/>
    <s v="2018/011"/>
    <s v="Nxxx FY18 Period11"/>
    <n v="0.44"/>
    <n v="0.44"/>
    <s v="USD"/>
    <n v="1"/>
    <d v="2018-08-31T00:00:00"/>
    <n v="24292"/>
    <n v="8576"/>
    <s v="JVU"/>
    <s v="KML"/>
    <s v="Nxxx FY18 Period11"/>
    <s v="SLD"/>
    <s v="N0401"/>
    <s v="82000"/>
    <s v="#"/>
    <s v="USAO0351"/>
    <s v="#"/>
    <s v="95.31.01"/>
    <s v="S17"/>
    <s v="#"/>
    <s v="PSC"/>
    <x v="1"/>
  </r>
  <r>
    <s v="A"/>
    <s v="S209945"/>
    <s v="2018/011"/>
    <s v="Nxxx FY18 Period11"/>
    <n v="39.950000000000003"/>
    <n v="39.950000000000003"/>
    <s v="USD"/>
    <n v="1"/>
    <d v="2018-08-31T00:00:00"/>
    <n v="24292"/>
    <n v="8619"/>
    <s v="JVU"/>
    <s v="KML"/>
    <s v="Nxxx FY18 Period11"/>
    <s v="DOL"/>
    <s v="N0501"/>
    <s v="82000"/>
    <s v="#"/>
    <s v="USAO0351"/>
    <s v="#"/>
    <s v="95.31.01"/>
    <s v="S17"/>
    <s v="#"/>
    <s v="PSC"/>
    <x v="1"/>
  </r>
  <r>
    <s v="A"/>
    <s v="S209945"/>
    <s v="2018/011"/>
    <s v="Nxxx FY18 Period11"/>
    <n v="0.41"/>
    <n v="0.41"/>
    <s v="USD"/>
    <n v="1"/>
    <d v="2018-08-31T00:00:00"/>
    <n v="24292"/>
    <n v="8697"/>
    <s v="JVU"/>
    <s v="KML"/>
    <s v="Nxxx FY18 Period11"/>
    <s v="NRB"/>
    <s v="N0501"/>
    <s v="82000"/>
    <s v="#"/>
    <s v="USAO0351"/>
    <s v="#"/>
    <s v="95.31.01"/>
    <s v="S17"/>
    <s v="#"/>
    <s v="PSC"/>
    <x v="1"/>
  </r>
  <r>
    <s v="A"/>
    <s v="S209945"/>
    <s v="2018/011"/>
    <s v="Nxxx FY18 Period11"/>
    <n v="0.24"/>
    <n v="0.24"/>
    <s v="USD"/>
    <n v="1"/>
    <d v="2018-08-31T00:00:00"/>
    <n v="24292"/>
    <n v="8765"/>
    <s v="JVU"/>
    <s v="KML"/>
    <s v="Nxxx FY18 Period11"/>
    <s v="SLD"/>
    <s v="N0501"/>
    <s v="82000"/>
    <s v="#"/>
    <s v="USAO0351"/>
    <s v="#"/>
    <s v="95.31.01"/>
    <s v="S17"/>
    <s v="#"/>
    <s v="PSC"/>
    <x v="1"/>
  </r>
  <r>
    <s v="A"/>
    <s v="S209945"/>
    <s v="2018/011"/>
    <s v="Nxxx FY18 Period11"/>
    <n v="0.62"/>
    <n v="0.62"/>
    <s v="USD"/>
    <n v="1"/>
    <d v="2018-08-31T00:00:00"/>
    <n v="24292"/>
    <n v="8804"/>
    <s v="JVU"/>
    <s v="KML"/>
    <s v="Nxxx FY18 Period11"/>
    <s v="DOL"/>
    <s v="N0601"/>
    <s v="82000"/>
    <s v="#"/>
    <s v="USAO0351"/>
    <s v="#"/>
    <s v="95.31.01"/>
    <s v="S17"/>
    <s v="#"/>
    <s v="PSC"/>
    <x v="1"/>
  </r>
  <r>
    <s v="A"/>
    <s v="S209945"/>
    <s v="2018/011"/>
    <s v="Nxxx FY18 Period11"/>
    <n v="0.01"/>
    <n v="0.01"/>
    <s v="USD"/>
    <n v="1"/>
    <d v="2018-08-31T00:00:00"/>
    <n v="24292"/>
    <n v="8870"/>
    <s v="JVU"/>
    <s v="KML"/>
    <s v="Nxxx FY18 Period11"/>
    <s v="NRB"/>
    <s v="N0601"/>
    <s v="82000"/>
    <s v="#"/>
    <s v="USAO0351"/>
    <s v="#"/>
    <s v="95.31.01"/>
    <s v="S17"/>
    <s v="#"/>
    <s v="PSC"/>
    <x v="1"/>
  </r>
  <r>
    <s v="A"/>
    <s v="S209945"/>
    <s v="2018/011"/>
    <s v="Nxxx FY18 Period11"/>
    <n v="46.2"/>
    <n v="46.2"/>
    <s v="USD"/>
    <n v="1"/>
    <d v="2018-08-31T00:00:00"/>
    <n v="24292"/>
    <n v="8968"/>
    <s v="JVU"/>
    <s v="KML"/>
    <s v="Nxxx FY18 Period11"/>
    <s v="DOL"/>
    <s v="N0702"/>
    <s v="82000"/>
    <s v="#"/>
    <s v="USAO0351"/>
    <s v="#"/>
    <s v="95.31.01"/>
    <s v="S17"/>
    <s v="#"/>
    <s v="PSC"/>
    <x v="1"/>
  </r>
  <r>
    <s v="A"/>
    <s v="S209945"/>
    <s v="2018/011"/>
    <s v="Nxxx FY18 Period11"/>
    <n v="0.48"/>
    <n v="0.48"/>
    <s v="USD"/>
    <n v="1"/>
    <d v="2018-08-31T00:00:00"/>
    <n v="24292"/>
    <n v="9046"/>
    <s v="JVU"/>
    <s v="KML"/>
    <s v="Nxxx FY18 Period11"/>
    <s v="NRB"/>
    <s v="N0702"/>
    <s v="82000"/>
    <s v="#"/>
    <s v="USAO0351"/>
    <s v="#"/>
    <s v="95.31.01"/>
    <s v="S17"/>
    <s v="#"/>
    <s v="PSC"/>
    <x v="1"/>
  </r>
  <r>
    <s v="A"/>
    <s v="S209945"/>
    <s v="2018/011"/>
    <s v="Nxxx FY18 Period11"/>
    <n v="0.28000000000000003"/>
    <n v="0.28000000000000003"/>
    <s v="USD"/>
    <n v="1"/>
    <d v="2018-08-31T00:00:00"/>
    <n v="24292"/>
    <n v="9114"/>
    <s v="JVU"/>
    <s v="KML"/>
    <s v="Nxxx FY18 Period11"/>
    <s v="SLD"/>
    <s v="N0702"/>
    <s v="82000"/>
    <s v="#"/>
    <s v="USAO0351"/>
    <s v="#"/>
    <s v="95.31.01"/>
    <s v="S17"/>
    <s v="#"/>
    <s v="PSC"/>
    <x v="1"/>
  </r>
  <r>
    <s v="A"/>
    <s v="S209945"/>
    <s v="2018/011"/>
    <s v="Nxxx FY18 Period11"/>
    <n v="67.17"/>
    <n v="67.17"/>
    <s v="USD"/>
    <n v="1"/>
    <d v="2018-08-31T00:00:00"/>
    <n v="24292"/>
    <n v="9158"/>
    <s v="JVU"/>
    <s v="KML"/>
    <s v="Nxxx FY18 Period11"/>
    <s v="DOL"/>
    <s v="N0704"/>
    <s v="82000"/>
    <s v="#"/>
    <s v="USAO0351"/>
    <s v="#"/>
    <s v="95.31.01"/>
    <s v="S17"/>
    <s v="#"/>
    <s v="PSC"/>
    <x v="1"/>
  </r>
  <r>
    <s v="A"/>
    <s v="S209945"/>
    <s v="2018/011"/>
    <s v="Nxxx FY18 Period11"/>
    <n v="0.69"/>
    <n v="0.69"/>
    <s v="USD"/>
    <n v="1"/>
    <d v="2018-08-31T00:00:00"/>
    <n v="24292"/>
    <n v="9236"/>
    <s v="JVU"/>
    <s v="KML"/>
    <s v="Nxxx FY18 Period11"/>
    <s v="NRB"/>
    <s v="N0704"/>
    <s v="82000"/>
    <s v="#"/>
    <s v="USAO0351"/>
    <s v="#"/>
    <s v="95.31.01"/>
    <s v="S17"/>
    <s v="#"/>
    <s v="PSC"/>
    <x v="1"/>
  </r>
  <r>
    <s v="A"/>
    <s v="S209945"/>
    <s v="2018/011"/>
    <s v="Nxxx FY18 Period11"/>
    <n v="0.4"/>
    <n v="0.4"/>
    <s v="USD"/>
    <n v="1"/>
    <d v="2018-08-31T00:00:00"/>
    <n v="24292"/>
    <n v="9304"/>
    <s v="JVU"/>
    <s v="KML"/>
    <s v="Nxxx FY18 Period11"/>
    <s v="SLD"/>
    <s v="N0704"/>
    <s v="82000"/>
    <s v="#"/>
    <s v="USAO0351"/>
    <s v="#"/>
    <s v="95.31.01"/>
    <s v="S17"/>
    <s v="#"/>
    <s v="PSC"/>
    <x v="1"/>
  </r>
  <r>
    <s v="A"/>
    <s v="S209945"/>
    <s v="2018/011"/>
    <s v="Nxxx FY18 Period11"/>
    <n v="31.21"/>
    <n v="31.21"/>
    <s v="USD"/>
    <n v="1"/>
    <d v="2018-08-31T00:00:00"/>
    <n v="24292"/>
    <n v="9347"/>
    <s v="JVU"/>
    <s v="KML"/>
    <s v="Nxxx FY18 Period11"/>
    <s v="DOL"/>
    <s v="N0801"/>
    <s v="82000"/>
    <s v="#"/>
    <s v="USAO0351"/>
    <s v="#"/>
    <s v="95.31.01"/>
    <s v="S17"/>
    <s v="#"/>
    <s v="PSC"/>
    <x v="1"/>
  </r>
  <r>
    <s v="A"/>
    <s v="S209945"/>
    <s v="2018/011"/>
    <s v="Nxxx FY18 Period11"/>
    <n v="0.32"/>
    <n v="0.32"/>
    <s v="USD"/>
    <n v="1"/>
    <d v="2018-08-31T00:00:00"/>
    <n v="24292"/>
    <n v="9425"/>
    <s v="JVU"/>
    <s v="KML"/>
    <s v="Nxxx FY18 Period11"/>
    <s v="NRB"/>
    <s v="N0801"/>
    <s v="82000"/>
    <s v="#"/>
    <s v="USAO0351"/>
    <s v="#"/>
    <s v="95.31.01"/>
    <s v="S17"/>
    <s v="#"/>
    <s v="PSC"/>
    <x v="1"/>
  </r>
  <r>
    <s v="A"/>
    <s v="S209945"/>
    <s v="2018/011"/>
    <s v="Nxxx FY18 Period11"/>
    <n v="0.19"/>
    <n v="0.19"/>
    <s v="USD"/>
    <n v="1"/>
    <d v="2018-08-31T00:00:00"/>
    <n v="24292"/>
    <n v="9492"/>
    <s v="JVU"/>
    <s v="KML"/>
    <s v="Nxxx FY18 Period11"/>
    <s v="SLD"/>
    <s v="N0801"/>
    <s v="82000"/>
    <s v="#"/>
    <s v="USAO0351"/>
    <s v="#"/>
    <s v="95.31.01"/>
    <s v="S17"/>
    <s v="#"/>
    <s v="PSC"/>
    <x v="1"/>
  </r>
  <r>
    <s v="A"/>
    <s v="S209945"/>
    <s v="2018/011"/>
    <s v="Nxxx FY18 Period11"/>
    <n v="82.13"/>
    <n v="82.13"/>
    <s v="USD"/>
    <n v="1"/>
    <d v="2018-08-31T00:00:00"/>
    <n v="24292"/>
    <n v="9536"/>
    <s v="JVU"/>
    <s v="KML"/>
    <s v="Nxxx FY18 Period11"/>
    <s v="DOL"/>
    <s v="N0901"/>
    <s v="82000"/>
    <s v="#"/>
    <s v="USAO0351"/>
    <s v="#"/>
    <s v="95.31.01"/>
    <s v="S17"/>
    <s v="#"/>
    <s v="PSC"/>
    <x v="1"/>
  </r>
  <r>
    <s v="A"/>
    <s v="S209945"/>
    <s v="2018/011"/>
    <s v="Nxxx FY18 Period11"/>
    <n v="0.85"/>
    <n v="0.85"/>
    <s v="USD"/>
    <n v="1"/>
    <d v="2018-08-31T00:00:00"/>
    <n v="24292"/>
    <n v="9614"/>
    <s v="JVU"/>
    <s v="KML"/>
    <s v="Nxxx FY18 Period11"/>
    <s v="NRB"/>
    <s v="N0901"/>
    <s v="82000"/>
    <s v="#"/>
    <s v="USAO0351"/>
    <s v="#"/>
    <s v="95.31.01"/>
    <s v="S17"/>
    <s v="#"/>
    <s v="PSC"/>
    <x v="1"/>
  </r>
  <r>
    <s v="A"/>
    <s v="S209945"/>
    <s v="2018/011"/>
    <s v="Nxxx FY18 Period11"/>
    <n v="0.49"/>
    <n v="0.49"/>
    <s v="USD"/>
    <n v="1"/>
    <d v="2018-08-31T00:00:00"/>
    <n v="24292"/>
    <n v="9682"/>
    <s v="JVU"/>
    <s v="KML"/>
    <s v="Nxxx FY18 Period11"/>
    <s v="SLD"/>
    <s v="N0901"/>
    <s v="82000"/>
    <s v="#"/>
    <s v="USAO0351"/>
    <s v="#"/>
    <s v="95.31.01"/>
    <s v="S17"/>
    <s v="#"/>
    <s v="PSC"/>
    <x v="1"/>
  </r>
  <r>
    <s v="A"/>
    <s v="S209945"/>
    <s v="2018/011"/>
    <s v="Nxxx FY18 Period11"/>
    <n v="101.17"/>
    <n v="101.17"/>
    <s v="USD"/>
    <n v="1"/>
    <d v="2018-08-31T00:00:00"/>
    <n v="24292"/>
    <n v="9726"/>
    <s v="JVU"/>
    <s v="KML"/>
    <s v="Nxxx FY18 Period11"/>
    <s v="DOL"/>
    <s v="N1001"/>
    <s v="82000"/>
    <s v="#"/>
    <s v="USAO0351"/>
    <s v="#"/>
    <s v="95.31.01"/>
    <s v="S17"/>
    <s v="#"/>
    <s v="SOM"/>
    <x v="1"/>
  </r>
  <r>
    <s v="A"/>
    <s v="S209945"/>
    <s v="2018/011"/>
    <s v="Nxxx FY18 Period11"/>
    <n v="1.05"/>
    <n v="1.05"/>
    <s v="USD"/>
    <n v="1"/>
    <d v="2018-08-31T00:00:00"/>
    <n v="24292"/>
    <n v="9804"/>
    <s v="JVU"/>
    <s v="KML"/>
    <s v="Nxxx FY18 Period11"/>
    <s v="NRB"/>
    <s v="N1001"/>
    <s v="82000"/>
    <s v="#"/>
    <s v="USAO0351"/>
    <s v="#"/>
    <s v="95.31.01"/>
    <s v="S17"/>
    <s v="#"/>
    <s v="SOM"/>
    <x v="1"/>
  </r>
  <r>
    <s v="A"/>
    <s v="S209945"/>
    <s v="2018/011"/>
    <s v="Nxxx FY18 Period11"/>
    <n v="0.61"/>
    <n v="0.61"/>
    <s v="USD"/>
    <n v="1"/>
    <d v="2018-08-31T00:00:00"/>
    <n v="24292"/>
    <n v="9873"/>
    <s v="JVU"/>
    <s v="KML"/>
    <s v="Nxxx FY18 Period11"/>
    <s v="SLD"/>
    <s v="N1001"/>
    <s v="82000"/>
    <s v="#"/>
    <s v="USAO0351"/>
    <s v="#"/>
    <s v="95.31.01"/>
    <s v="S17"/>
    <s v="#"/>
    <s v="SOM"/>
    <x v="1"/>
  </r>
  <r>
    <s v="A"/>
    <s v="S209945"/>
    <s v="2018/011"/>
    <s v="Nxxx FY18 Period11"/>
    <n v="33.119999999999997"/>
    <n v="33.119999999999997"/>
    <s v="USD"/>
    <n v="1"/>
    <d v="2018-08-31T00:00:00"/>
    <n v="24292"/>
    <n v="9916"/>
    <s v="JVU"/>
    <s v="KML"/>
    <s v="Nxxx FY18 Period11"/>
    <s v="DOL"/>
    <s v="N1003"/>
    <s v="82000"/>
    <s v="#"/>
    <s v="USAO0351"/>
    <s v="#"/>
    <s v="95.31.01"/>
    <s v="S17"/>
    <s v="#"/>
    <s v="SOM"/>
    <x v="1"/>
  </r>
  <r>
    <s v="A"/>
    <s v="S209945"/>
    <s v="2018/011"/>
    <s v="Nxxx FY18 Period11"/>
    <n v="0.34"/>
    <n v="0.34"/>
    <s v="USD"/>
    <n v="1"/>
    <d v="2018-08-31T00:00:00"/>
    <n v="24292"/>
    <n v="9994"/>
    <s v="JVU"/>
    <s v="KML"/>
    <s v="Nxxx FY18 Period11"/>
    <s v="NRB"/>
    <s v="N1003"/>
    <s v="82000"/>
    <s v="#"/>
    <s v="USAO0351"/>
    <s v="#"/>
    <s v="95.31.01"/>
    <s v="S17"/>
    <s v="#"/>
    <s v="SOM"/>
    <x v="1"/>
  </r>
  <r>
    <s v="A"/>
    <s v="S209945"/>
    <s v="2018/011"/>
    <s v="Nxxx FY18 Period11"/>
    <n v="0.2"/>
    <n v="0.2"/>
    <s v="USD"/>
    <n v="1"/>
    <d v="2018-08-31T00:00:00"/>
    <n v="24292"/>
    <n v="10061"/>
    <s v="JVU"/>
    <s v="KML"/>
    <s v="Nxxx FY18 Period11"/>
    <s v="SLD"/>
    <s v="N1003"/>
    <s v="82000"/>
    <s v="#"/>
    <s v="USAO0351"/>
    <s v="#"/>
    <s v="95.31.01"/>
    <s v="S17"/>
    <s v="#"/>
    <s v="SOM"/>
    <x v="1"/>
  </r>
  <r>
    <s v="A"/>
    <s v="S209945"/>
    <s v="2018/011"/>
    <s v="Nxxx FY18 Period11"/>
    <n v="131.57"/>
    <n v="131.57"/>
    <s v="USD"/>
    <n v="1"/>
    <d v="2018-08-31T00:00:00"/>
    <n v="24292"/>
    <n v="10105"/>
    <s v="JVU"/>
    <s v="KML"/>
    <s v="Nxxx FY18 Period11"/>
    <s v="DOL"/>
    <s v="N1004"/>
    <s v="82000"/>
    <s v="#"/>
    <s v="USAO0351"/>
    <s v="#"/>
    <s v="95.31.01"/>
    <s v="S17"/>
    <s v="#"/>
    <s v="SOM"/>
    <x v="1"/>
  </r>
  <r>
    <s v="A"/>
    <s v="S209945"/>
    <s v="2018/011"/>
    <s v="Nxxx FY18 Period11"/>
    <n v="1.36"/>
    <n v="1.36"/>
    <s v="USD"/>
    <n v="1"/>
    <d v="2018-08-31T00:00:00"/>
    <n v="24292"/>
    <n v="10184"/>
    <s v="JVU"/>
    <s v="KML"/>
    <s v="Nxxx FY18 Period11"/>
    <s v="NRB"/>
    <s v="N1004"/>
    <s v="82000"/>
    <s v="#"/>
    <s v="USAO0351"/>
    <s v="#"/>
    <s v="95.31.01"/>
    <s v="S17"/>
    <s v="#"/>
    <s v="SOM"/>
    <x v="1"/>
  </r>
  <r>
    <s v="A"/>
    <s v="S209945"/>
    <s v="2018/011"/>
    <s v="Nxxx FY18 Period11"/>
    <n v="0.79"/>
    <n v="0.79"/>
    <s v="USD"/>
    <n v="1"/>
    <d v="2018-08-31T00:00:00"/>
    <n v="24292"/>
    <n v="10253"/>
    <s v="JVU"/>
    <s v="KML"/>
    <s v="Nxxx FY18 Period11"/>
    <s v="SLD"/>
    <s v="N1004"/>
    <s v="82000"/>
    <s v="#"/>
    <s v="USAO0351"/>
    <s v="#"/>
    <s v="95.31.01"/>
    <s v="S17"/>
    <s v="#"/>
    <s v="SOM"/>
    <x v="1"/>
  </r>
  <r>
    <s v="A"/>
    <s v="S209945"/>
    <s v="2018/011"/>
    <s v="Nxxx FY18 Period11"/>
    <n v="217.62"/>
    <n v="217.62"/>
    <s v="USD"/>
    <n v="1"/>
    <d v="2018-08-31T00:00:00"/>
    <n v="24292"/>
    <n v="10298"/>
    <s v="JVU"/>
    <s v="KML"/>
    <s v="Nxxx FY18 Period11"/>
    <s v="DOL"/>
    <s v="N1101"/>
    <s v="82000"/>
    <s v="#"/>
    <s v="USAO0351"/>
    <s v="#"/>
    <s v="95.31.01"/>
    <s v="S17"/>
    <s v="#"/>
    <s v="TSC"/>
    <x v="1"/>
  </r>
  <r>
    <s v="A"/>
    <s v="S209945"/>
    <s v="2018/011"/>
    <s v="Nxxx FY18 Period11"/>
    <n v="2.25"/>
    <n v="2.25"/>
    <s v="USD"/>
    <n v="1"/>
    <d v="2018-08-31T00:00:00"/>
    <n v="24292"/>
    <n v="10377"/>
    <s v="JVU"/>
    <s v="KML"/>
    <s v="Nxxx FY18 Period11"/>
    <s v="NRB"/>
    <s v="N1101"/>
    <s v="82000"/>
    <s v="#"/>
    <s v="USAO0351"/>
    <s v="#"/>
    <s v="95.31.01"/>
    <s v="S17"/>
    <s v="#"/>
    <s v="TSC"/>
    <x v="1"/>
  </r>
  <r>
    <s v="A"/>
    <s v="S209945"/>
    <s v="2018/011"/>
    <s v="Nxxx FY18 Period11"/>
    <n v="1.31"/>
    <n v="1.31"/>
    <s v="USD"/>
    <n v="1"/>
    <d v="2018-08-31T00:00:00"/>
    <n v="24292"/>
    <n v="10448"/>
    <s v="JVU"/>
    <s v="KML"/>
    <s v="Nxxx FY18 Period11"/>
    <s v="SLD"/>
    <s v="N1101"/>
    <s v="82000"/>
    <s v="#"/>
    <s v="USAO0351"/>
    <s v="#"/>
    <s v="95.31.01"/>
    <s v="S17"/>
    <s v="#"/>
    <s v="TSC"/>
    <x v="1"/>
  </r>
  <r>
    <s v="A"/>
    <s v="S209945"/>
    <s v="2018/011"/>
    <s v="Nxxx FY18 Period11"/>
    <n v="103.04"/>
    <n v="103.04"/>
    <s v="USD"/>
    <n v="1"/>
    <d v="2018-08-31T00:00:00"/>
    <n v="24292"/>
    <n v="10492"/>
    <s v="JVU"/>
    <s v="KML"/>
    <s v="Nxxx FY18 Period11"/>
    <s v="DOL"/>
    <s v="N1202"/>
    <s v="82000"/>
    <s v="#"/>
    <s v="USAO0351"/>
    <s v="#"/>
    <s v="95.31.01"/>
    <s v="S17"/>
    <s v="#"/>
    <s v="TSC"/>
    <x v="1"/>
  </r>
  <r>
    <s v="A"/>
    <s v="S209945"/>
    <s v="2018/011"/>
    <s v="Nxxx FY18 Period11"/>
    <n v="1.06"/>
    <n v="1.06"/>
    <s v="USD"/>
    <n v="1"/>
    <d v="2018-08-31T00:00:00"/>
    <n v="24292"/>
    <n v="10570"/>
    <s v="JVU"/>
    <s v="KML"/>
    <s v="Nxxx FY18 Period11"/>
    <s v="NRB"/>
    <s v="N1202"/>
    <s v="82000"/>
    <s v="#"/>
    <s v="USAO0351"/>
    <s v="#"/>
    <s v="95.31.01"/>
    <s v="S17"/>
    <s v="#"/>
    <s v="TSC"/>
    <x v="1"/>
  </r>
  <r>
    <s v="A"/>
    <s v="S209945"/>
    <s v="2018/011"/>
    <s v="Nxxx FY18 Period11"/>
    <n v="0.62"/>
    <n v="0.62"/>
    <s v="USD"/>
    <n v="1"/>
    <d v="2018-08-31T00:00:00"/>
    <n v="24292"/>
    <n v="10639"/>
    <s v="JVU"/>
    <s v="KML"/>
    <s v="Nxxx FY18 Period11"/>
    <s v="SLD"/>
    <s v="N1202"/>
    <s v="82000"/>
    <s v="#"/>
    <s v="USAO0351"/>
    <s v="#"/>
    <s v="95.31.01"/>
    <s v="S17"/>
    <s v="#"/>
    <s v="TSC"/>
    <x v="1"/>
  </r>
  <r>
    <s v="A"/>
    <s v="S209945"/>
    <s v="2018/011"/>
    <s v="Nxxx FY18 Period11"/>
    <n v="21.07"/>
    <n v="21.07"/>
    <s v="USD"/>
    <n v="1"/>
    <d v="2018-08-31T00:00:00"/>
    <n v="24292"/>
    <n v="10681"/>
    <s v="JVU"/>
    <s v="KML"/>
    <s v="Nxxx FY18 Period11"/>
    <s v="DOL"/>
    <s v="N1401"/>
    <s v="82000"/>
    <s v="#"/>
    <s v="USAO0351"/>
    <s v="#"/>
    <s v="95.31.01"/>
    <s v="S17"/>
    <s v="#"/>
    <s v="PSC"/>
    <x v="1"/>
  </r>
  <r>
    <s v="A"/>
    <s v="S209945"/>
    <s v="2018/011"/>
    <s v="Nxxx FY18 Period11"/>
    <n v="0.22"/>
    <n v="0.22"/>
    <s v="USD"/>
    <n v="1"/>
    <d v="2018-08-31T00:00:00"/>
    <n v="24292"/>
    <n v="10759"/>
    <s v="JVU"/>
    <s v="KML"/>
    <s v="Nxxx FY18 Period11"/>
    <s v="NRB"/>
    <s v="N1401"/>
    <s v="82000"/>
    <s v="#"/>
    <s v="USAO0351"/>
    <s v="#"/>
    <s v="95.31.01"/>
    <s v="S17"/>
    <s v="#"/>
    <s v="PSC"/>
    <x v="1"/>
  </r>
  <r>
    <s v="A"/>
    <s v="S209945"/>
    <s v="2018/011"/>
    <s v="Nxxx FY18 Period11"/>
    <n v="0.13"/>
    <n v="0.13"/>
    <s v="USD"/>
    <n v="1"/>
    <d v="2018-08-31T00:00:00"/>
    <n v="24292"/>
    <n v="10826"/>
    <s v="JVU"/>
    <s v="KML"/>
    <s v="Nxxx FY18 Period11"/>
    <s v="SLD"/>
    <s v="N1401"/>
    <s v="82000"/>
    <s v="#"/>
    <s v="USAO0351"/>
    <s v="#"/>
    <s v="95.31.01"/>
    <s v="S17"/>
    <s v="#"/>
    <s v="PSC"/>
    <x v="1"/>
  </r>
  <r>
    <s v="A"/>
    <s v="S209945"/>
    <s v="2018/011"/>
    <s v="Nxxx FY18 Period11"/>
    <n v="34.229999999999997"/>
    <n v="34.229999999999997"/>
    <s v="USD"/>
    <n v="1"/>
    <d v="2018-08-31T00:00:00"/>
    <n v="24292"/>
    <n v="10869"/>
    <s v="JVU"/>
    <s v="KML"/>
    <s v="Nxxx FY18 Period11"/>
    <s v="DOL"/>
    <s v="N201"/>
    <s v="82000"/>
    <s v="#"/>
    <s v="USAO0351"/>
    <s v="#"/>
    <s v="95.31.01"/>
    <s v="S17"/>
    <s v="#"/>
    <s v="PSC"/>
    <x v="1"/>
  </r>
  <r>
    <s v="A"/>
    <s v="S209945"/>
    <s v="2018/011"/>
    <s v="Nxxx FY18 Period11"/>
    <n v="0.35"/>
    <n v="0.35"/>
    <s v="USD"/>
    <n v="1"/>
    <d v="2018-08-31T00:00:00"/>
    <n v="24292"/>
    <n v="10947"/>
    <s v="JVU"/>
    <s v="KML"/>
    <s v="Nxxx FY18 Period11"/>
    <s v="NRB"/>
    <s v="N201"/>
    <s v="82000"/>
    <s v="#"/>
    <s v="USAO0351"/>
    <s v="#"/>
    <s v="95.31.01"/>
    <s v="S17"/>
    <s v="#"/>
    <s v="PSC"/>
    <x v="1"/>
  </r>
  <r>
    <s v="A"/>
    <s v="S209945"/>
    <s v="2018/011"/>
    <s v="Nxxx FY18 Period11"/>
    <n v="0.21"/>
    <n v="0.21"/>
    <s v="USD"/>
    <n v="1"/>
    <d v="2018-08-31T00:00:00"/>
    <n v="24292"/>
    <n v="11014"/>
    <s v="JVU"/>
    <s v="KML"/>
    <s v="Nxxx FY18 Period11"/>
    <s v="SLD"/>
    <s v="N201"/>
    <s v="82000"/>
    <s v="#"/>
    <s v="USAO0351"/>
    <s v="#"/>
    <s v="95.31.01"/>
    <s v="S17"/>
    <s v="#"/>
    <s v="PSC"/>
    <x v="1"/>
  </r>
  <r>
    <s v="A"/>
    <s v="S209945"/>
    <s v="2018/011"/>
    <s v="Nxxx FY18 Period11"/>
    <n v="31.4"/>
    <n v="31.4"/>
    <s v="USD"/>
    <n v="1"/>
    <d v="2018-08-31T00:00:00"/>
    <n v="24292"/>
    <n v="11057"/>
    <s v="JVU"/>
    <s v="KML"/>
    <s v="Nxxx FY18 Period11"/>
    <s v="DOL"/>
    <s v="N0501"/>
    <s v="82100"/>
    <s v="#"/>
    <s v="USAO0351"/>
    <s v="#"/>
    <s v="95.31.01"/>
    <s v="S17"/>
    <s v="#"/>
    <s v="PSC"/>
    <x v="1"/>
  </r>
  <r>
    <s v="A"/>
    <s v="S209945"/>
    <s v="2018/011"/>
    <s v="Nxxx FY18 Period11"/>
    <n v="0.32"/>
    <n v="0.32"/>
    <s v="USD"/>
    <n v="1"/>
    <d v="2018-08-31T00:00:00"/>
    <n v="24292"/>
    <n v="11135"/>
    <s v="JVU"/>
    <s v="KML"/>
    <s v="Nxxx FY18 Period11"/>
    <s v="NRB"/>
    <s v="N0501"/>
    <s v="82100"/>
    <s v="#"/>
    <s v="USAO0351"/>
    <s v="#"/>
    <s v="95.31.01"/>
    <s v="S17"/>
    <s v="#"/>
    <s v="PSC"/>
    <x v="1"/>
  </r>
  <r>
    <s v="A"/>
    <s v="S209945"/>
    <s v="2018/011"/>
    <s v="Nxxx FY18 Period11"/>
    <n v="0.19"/>
    <n v="0.19"/>
    <s v="USD"/>
    <n v="1"/>
    <d v="2018-08-31T00:00:00"/>
    <n v="24292"/>
    <n v="11202"/>
    <s v="JVU"/>
    <s v="KML"/>
    <s v="Nxxx FY18 Period11"/>
    <s v="SLD"/>
    <s v="N0501"/>
    <s v="82100"/>
    <s v="#"/>
    <s v="USAO0351"/>
    <s v="#"/>
    <s v="95.31.01"/>
    <s v="S17"/>
    <s v="#"/>
    <s v="PSC"/>
    <x v="1"/>
  </r>
  <r>
    <s v="A"/>
    <s v="S209945"/>
    <s v="2018/011"/>
    <s v="Nxxx FY18 Period11"/>
    <n v="9.99"/>
    <n v="9.99"/>
    <s v="USD"/>
    <n v="1"/>
    <d v="2018-08-31T00:00:00"/>
    <n v="24292"/>
    <n v="11244"/>
    <s v="JVU"/>
    <s v="KML"/>
    <s v="Nxxx FY18 Period11"/>
    <s v="DOL"/>
    <s v="N0101"/>
    <s v="84000"/>
    <s v="#"/>
    <s v="USAO0351"/>
    <s v="#"/>
    <s v="95.31.01"/>
    <s v="S17"/>
    <s v="#"/>
    <s v="PSC"/>
    <x v="1"/>
  </r>
  <r>
    <s v="A"/>
    <s v="S209945"/>
    <s v="2018/011"/>
    <s v="Nxxx FY18 Period11"/>
    <n v="0.1"/>
    <n v="0.1"/>
    <s v="USD"/>
    <n v="1"/>
    <d v="2018-08-31T00:00:00"/>
    <n v="24292"/>
    <n v="11322"/>
    <s v="JVU"/>
    <s v="KML"/>
    <s v="Nxxx FY18 Period11"/>
    <s v="NRB"/>
    <s v="N0101"/>
    <s v="84000"/>
    <s v="#"/>
    <s v="USAO0351"/>
    <s v="#"/>
    <s v="95.31.01"/>
    <s v="S17"/>
    <s v="#"/>
    <s v="PSC"/>
    <x v="1"/>
  </r>
  <r>
    <s v="A"/>
    <s v="S209945"/>
    <s v="2018/011"/>
    <s v="Nxxx FY18 Period11"/>
    <n v="0.06"/>
    <n v="0.06"/>
    <s v="USD"/>
    <n v="1"/>
    <d v="2018-08-31T00:00:00"/>
    <n v="24292"/>
    <n v="11389"/>
    <s v="JVU"/>
    <s v="KML"/>
    <s v="Nxxx FY18 Period11"/>
    <s v="SLD"/>
    <s v="N0101"/>
    <s v="84000"/>
    <s v="#"/>
    <s v="USAO0351"/>
    <s v="#"/>
    <s v="95.31.01"/>
    <s v="S17"/>
    <s v="#"/>
    <s v="PSC"/>
    <x v="1"/>
  </r>
  <r>
    <s v="A"/>
    <s v="S209945"/>
    <s v="2018/011"/>
    <s v="Nxxx FY18 Period11"/>
    <n v="0.98"/>
    <n v="0.98"/>
    <s v="USD"/>
    <n v="1"/>
    <d v="2018-08-31T00:00:00"/>
    <n v="24292"/>
    <n v="11429"/>
    <s v="JVU"/>
    <s v="KML"/>
    <s v="Nxxx FY18 Period11"/>
    <s v="DOL"/>
    <s v="N0401"/>
    <s v="84000"/>
    <s v="#"/>
    <s v="USAO0351"/>
    <s v="#"/>
    <s v="95.31.01"/>
    <s v="S17"/>
    <s v="#"/>
    <s v="PSC"/>
    <x v="1"/>
  </r>
  <r>
    <s v="A"/>
    <s v="S209945"/>
    <s v="2018/011"/>
    <s v="Nxxx FY18 Period11"/>
    <n v="0.01"/>
    <n v="0.01"/>
    <s v="USD"/>
    <n v="1"/>
    <d v="2018-08-31T00:00:00"/>
    <n v="24292"/>
    <n v="11499"/>
    <s v="JVU"/>
    <s v="KML"/>
    <s v="Nxxx FY18 Period11"/>
    <s v="NRB"/>
    <s v="N0401"/>
    <s v="84000"/>
    <s v="#"/>
    <s v="USAO0351"/>
    <s v="#"/>
    <s v="95.31.01"/>
    <s v="S17"/>
    <s v="#"/>
    <s v="PSC"/>
    <x v="1"/>
  </r>
  <r>
    <s v="A"/>
    <s v="S209945"/>
    <s v="2018/011"/>
    <s v="Nxxx FY18 Period11"/>
    <n v="0.01"/>
    <n v="0.01"/>
    <s v="USD"/>
    <n v="1"/>
    <d v="2018-08-31T00:00:00"/>
    <n v="24292"/>
    <n v="11558"/>
    <s v="JVU"/>
    <s v="KML"/>
    <s v="Nxxx FY18 Period11"/>
    <s v="SLD"/>
    <s v="N0401"/>
    <s v="84000"/>
    <s v="#"/>
    <s v="USAO0351"/>
    <s v="#"/>
    <s v="95.31.01"/>
    <s v="S17"/>
    <s v="#"/>
    <s v="PSC"/>
    <x v="1"/>
  </r>
  <r>
    <s v="A"/>
    <s v="S209945"/>
    <s v="2018/011"/>
    <s v="Nxxx FY18 Period11"/>
    <n v="58.6"/>
    <n v="58.6"/>
    <s v="USD"/>
    <n v="1"/>
    <d v="2018-08-31T00:00:00"/>
    <n v="24292"/>
    <n v="11599"/>
    <s v="JVU"/>
    <s v="KML"/>
    <s v="Nxxx FY18 Period11"/>
    <s v="DOL"/>
    <s v="N0501"/>
    <s v="84000"/>
    <s v="#"/>
    <s v="USAO0351"/>
    <s v="#"/>
    <s v="95.31.01"/>
    <s v="S17"/>
    <s v="#"/>
    <s v="PSC"/>
    <x v="1"/>
  </r>
  <r>
    <s v="A"/>
    <s v="S209945"/>
    <s v="2018/011"/>
    <s v="Nxxx FY18 Period11"/>
    <n v="0.61"/>
    <n v="0.61"/>
    <s v="USD"/>
    <n v="1"/>
    <d v="2018-08-31T00:00:00"/>
    <n v="24292"/>
    <n v="11677"/>
    <s v="JVU"/>
    <s v="KML"/>
    <s v="Nxxx FY18 Period11"/>
    <s v="NRB"/>
    <s v="N0501"/>
    <s v="84000"/>
    <s v="#"/>
    <s v="USAO0351"/>
    <s v="#"/>
    <s v="95.31.01"/>
    <s v="S17"/>
    <s v="#"/>
    <s v="PSC"/>
    <x v="1"/>
  </r>
  <r>
    <s v="A"/>
    <s v="S209945"/>
    <s v="2018/011"/>
    <s v="Nxxx FY18 Period11"/>
    <n v="0.35"/>
    <n v="0.35"/>
    <s v="USD"/>
    <n v="1"/>
    <d v="2018-08-31T00:00:00"/>
    <n v="24292"/>
    <n v="11745"/>
    <s v="JVU"/>
    <s v="KML"/>
    <s v="Nxxx FY18 Period11"/>
    <s v="SLD"/>
    <s v="N0501"/>
    <s v="84000"/>
    <s v="#"/>
    <s v="USAO0351"/>
    <s v="#"/>
    <s v="95.31.01"/>
    <s v="S17"/>
    <s v="#"/>
    <s v="PSC"/>
    <x v="1"/>
  </r>
  <r>
    <s v="A"/>
    <s v="S209945"/>
    <s v="2018/011"/>
    <s v="Nxxx FY18 Period11"/>
    <n v="3.16"/>
    <n v="3.16"/>
    <s v="USD"/>
    <n v="1"/>
    <d v="2018-08-31T00:00:00"/>
    <n v="24292"/>
    <n v="11786"/>
    <s v="JVU"/>
    <s v="KML"/>
    <s v="Nxxx FY18 Period11"/>
    <s v="DOL"/>
    <s v="N0601"/>
    <s v="84000"/>
    <s v="#"/>
    <s v="USAO0351"/>
    <s v="#"/>
    <s v="95.31.01"/>
    <s v="S17"/>
    <s v="#"/>
    <s v="PSC"/>
    <x v="1"/>
  </r>
  <r>
    <s v="A"/>
    <s v="S209945"/>
    <s v="2018/011"/>
    <s v="Nxxx FY18 Period11"/>
    <n v="0.03"/>
    <n v="0.03"/>
    <s v="USD"/>
    <n v="1"/>
    <d v="2018-08-31T00:00:00"/>
    <n v="24292"/>
    <n v="11861"/>
    <s v="JVU"/>
    <s v="KML"/>
    <s v="Nxxx FY18 Period11"/>
    <s v="NRB"/>
    <s v="N0601"/>
    <s v="84000"/>
    <s v="#"/>
    <s v="USAO0351"/>
    <s v="#"/>
    <s v="95.31.01"/>
    <s v="S17"/>
    <s v="#"/>
    <s v="PSC"/>
    <x v="1"/>
  </r>
  <r>
    <s v="A"/>
    <s v="S209945"/>
    <s v="2018/011"/>
    <s v="Nxxx FY18 Period11"/>
    <n v="0.02"/>
    <n v="0.02"/>
    <s v="USD"/>
    <n v="1"/>
    <d v="2018-08-31T00:00:00"/>
    <n v="24292"/>
    <n v="11927"/>
    <s v="JVU"/>
    <s v="KML"/>
    <s v="Nxxx FY18 Period11"/>
    <s v="SLD"/>
    <s v="N0601"/>
    <s v="84000"/>
    <s v="#"/>
    <s v="USAO0351"/>
    <s v="#"/>
    <s v="95.31.01"/>
    <s v="S17"/>
    <s v="#"/>
    <s v="PSC"/>
    <x v="1"/>
  </r>
  <r>
    <s v="A"/>
    <s v="S209945"/>
    <s v="2018/011"/>
    <s v="Nxxx FY18 Period11"/>
    <n v="15.32"/>
    <n v="15.32"/>
    <s v="USD"/>
    <n v="1"/>
    <d v="2018-08-31T00:00:00"/>
    <n v="24292"/>
    <n v="11969"/>
    <s v="JVU"/>
    <s v="KML"/>
    <s v="Nxxx FY18 Period11"/>
    <s v="DOL"/>
    <s v="N0701"/>
    <s v="84000"/>
    <s v="#"/>
    <s v="USAO0351"/>
    <s v="#"/>
    <s v="95.31.01"/>
    <s v="S17"/>
    <s v="#"/>
    <s v="PSC"/>
    <x v="1"/>
  </r>
  <r>
    <s v="A"/>
    <s v="S209945"/>
    <s v="2018/011"/>
    <s v="Nxxx FY18 Period11"/>
    <n v="0.16"/>
    <n v="0.16"/>
    <s v="USD"/>
    <n v="1"/>
    <d v="2018-08-31T00:00:00"/>
    <n v="24292"/>
    <n v="12047"/>
    <s v="JVU"/>
    <s v="KML"/>
    <s v="Nxxx FY18 Period11"/>
    <s v="NRB"/>
    <s v="N0701"/>
    <s v="84000"/>
    <s v="#"/>
    <s v="USAO0351"/>
    <s v="#"/>
    <s v="95.31.01"/>
    <s v="S17"/>
    <s v="#"/>
    <s v="PSC"/>
    <x v="1"/>
  </r>
  <r>
    <s v="A"/>
    <s v="S209945"/>
    <s v="2018/011"/>
    <s v="Nxxx FY18 Period11"/>
    <n v="0.09"/>
    <n v="0.09"/>
    <s v="USD"/>
    <n v="1"/>
    <d v="2018-08-31T00:00:00"/>
    <n v="24292"/>
    <n v="12114"/>
    <s v="JVU"/>
    <s v="KML"/>
    <s v="Nxxx FY18 Period11"/>
    <s v="SLD"/>
    <s v="N0701"/>
    <s v="84000"/>
    <s v="#"/>
    <s v="USAO0351"/>
    <s v="#"/>
    <s v="95.31.01"/>
    <s v="S17"/>
    <s v="#"/>
    <s v="PSC"/>
    <x v="1"/>
  </r>
  <r>
    <s v="A"/>
    <s v="S209945"/>
    <s v="2018/011"/>
    <s v="Nxxx FY18 Period11"/>
    <n v="0.86"/>
    <n v="0.86"/>
    <s v="USD"/>
    <n v="1"/>
    <d v="2018-08-31T00:00:00"/>
    <n v="24292"/>
    <n v="12154"/>
    <s v="JVU"/>
    <s v="KML"/>
    <s v="Nxxx FY18 Period11"/>
    <s v="DOL"/>
    <s v="N0704"/>
    <s v="84000"/>
    <s v="#"/>
    <s v="USAO0351"/>
    <s v="#"/>
    <s v="95.31.01"/>
    <s v="S17"/>
    <s v="#"/>
    <s v="PSC"/>
    <x v="1"/>
  </r>
  <r>
    <s v="A"/>
    <s v="S209945"/>
    <s v="2018/011"/>
    <s v="Nxxx FY18 Period11"/>
    <n v="0.01"/>
    <n v="0.01"/>
    <s v="USD"/>
    <n v="1"/>
    <d v="2018-08-31T00:00:00"/>
    <n v="24292"/>
    <n v="12223"/>
    <s v="JVU"/>
    <s v="KML"/>
    <s v="Nxxx FY18 Period11"/>
    <s v="NRB"/>
    <s v="N0704"/>
    <s v="84000"/>
    <s v="#"/>
    <s v="USAO0351"/>
    <s v="#"/>
    <s v="95.31.01"/>
    <s v="S17"/>
    <s v="#"/>
    <s v="PSC"/>
    <x v="1"/>
  </r>
  <r>
    <s v="A"/>
    <s v="S209945"/>
    <s v="2018/011"/>
    <s v="Nxxx FY18 Period11"/>
    <n v="0.01"/>
    <n v="0.01"/>
    <s v="USD"/>
    <n v="1"/>
    <d v="2018-08-31T00:00:00"/>
    <n v="24292"/>
    <n v="12282"/>
    <s v="JVU"/>
    <s v="KML"/>
    <s v="Nxxx FY18 Period11"/>
    <s v="SLD"/>
    <s v="N0704"/>
    <s v="84000"/>
    <s v="#"/>
    <s v="USAO0351"/>
    <s v="#"/>
    <s v="95.31.01"/>
    <s v="S17"/>
    <s v="#"/>
    <s v="PSC"/>
    <x v="1"/>
  </r>
  <r>
    <s v="A"/>
    <s v="S209945"/>
    <s v="2018/011"/>
    <s v="Nxxx FY18 Period11"/>
    <n v="8.4600000000000009"/>
    <n v="8.4600000000000009"/>
    <s v="USD"/>
    <n v="1"/>
    <d v="2018-08-31T00:00:00"/>
    <n v="24292"/>
    <n v="12322"/>
    <s v="JVU"/>
    <s v="KML"/>
    <s v="Nxxx FY18 Period11"/>
    <s v="DOL"/>
    <s v="N0801"/>
    <s v="84000"/>
    <s v="#"/>
    <s v="USAO0351"/>
    <s v="#"/>
    <s v="95.31.01"/>
    <s v="S17"/>
    <s v="#"/>
    <s v="PSC"/>
    <x v="1"/>
  </r>
  <r>
    <s v="A"/>
    <s v="S209945"/>
    <s v="2018/011"/>
    <s v="Nxxx FY18 Period11"/>
    <n v="0.09"/>
    <n v="0.09"/>
    <s v="USD"/>
    <n v="1"/>
    <d v="2018-08-31T00:00:00"/>
    <n v="24292"/>
    <n v="12399"/>
    <s v="JVU"/>
    <s v="KML"/>
    <s v="Nxxx FY18 Period11"/>
    <s v="NRB"/>
    <s v="N0801"/>
    <s v="84000"/>
    <s v="#"/>
    <s v="USAO0351"/>
    <s v="#"/>
    <s v="95.31.01"/>
    <s v="S17"/>
    <s v="#"/>
    <s v="PSC"/>
    <x v="1"/>
  </r>
  <r>
    <s v="A"/>
    <s v="S209945"/>
    <s v="2018/011"/>
    <s v="Nxxx FY18 Period11"/>
    <n v="0.05"/>
    <n v="0.05"/>
    <s v="USD"/>
    <n v="1"/>
    <d v="2018-08-31T00:00:00"/>
    <n v="24292"/>
    <n v="12466"/>
    <s v="JVU"/>
    <s v="KML"/>
    <s v="Nxxx FY18 Period11"/>
    <s v="SLD"/>
    <s v="N0801"/>
    <s v="84000"/>
    <s v="#"/>
    <s v="USAO0351"/>
    <s v="#"/>
    <s v="95.31.01"/>
    <s v="S17"/>
    <s v="#"/>
    <s v="PSC"/>
    <x v="1"/>
  </r>
  <r>
    <s v="A"/>
    <s v="S209945"/>
    <s v="2018/011"/>
    <s v="Nxxx FY18 Period11"/>
    <n v="3.37"/>
    <n v="3.37"/>
    <s v="USD"/>
    <n v="1"/>
    <d v="2018-08-31T00:00:00"/>
    <n v="24292"/>
    <n v="12507"/>
    <s v="JVU"/>
    <s v="KML"/>
    <s v="Nxxx FY18 Period11"/>
    <s v="DOL"/>
    <s v="N1001"/>
    <s v="84000"/>
    <s v="#"/>
    <s v="USAO0351"/>
    <s v="#"/>
    <s v="95.31.01"/>
    <s v="S17"/>
    <s v="#"/>
    <s v="SOM"/>
    <x v="1"/>
  </r>
  <r>
    <s v="A"/>
    <s v="S209945"/>
    <s v="2018/011"/>
    <s v="Nxxx FY18 Period11"/>
    <n v="0.03"/>
    <n v="0.03"/>
    <s v="USD"/>
    <n v="1"/>
    <d v="2018-08-31T00:00:00"/>
    <n v="24292"/>
    <n v="12582"/>
    <s v="JVU"/>
    <s v="KML"/>
    <s v="Nxxx FY18 Period11"/>
    <s v="NRB"/>
    <s v="N1001"/>
    <s v="84000"/>
    <s v="#"/>
    <s v="USAO0351"/>
    <s v="#"/>
    <s v="95.31.01"/>
    <s v="S17"/>
    <s v="#"/>
    <s v="SOM"/>
    <x v="1"/>
  </r>
  <r>
    <s v="A"/>
    <s v="S209945"/>
    <s v="2018/011"/>
    <s v="Nxxx FY18 Period11"/>
    <n v="0.02"/>
    <n v="0.02"/>
    <s v="USD"/>
    <n v="1"/>
    <d v="2018-08-31T00:00:00"/>
    <n v="24292"/>
    <n v="12648"/>
    <s v="JVU"/>
    <s v="KML"/>
    <s v="Nxxx FY18 Period11"/>
    <s v="SLD"/>
    <s v="N1001"/>
    <s v="84000"/>
    <s v="#"/>
    <s v="USAO0351"/>
    <s v="#"/>
    <s v="95.31.01"/>
    <s v="S17"/>
    <s v="#"/>
    <s v="SOM"/>
    <x v="1"/>
  </r>
  <r>
    <s v="A"/>
    <s v="S209945"/>
    <s v="2018/011"/>
    <s v="Nxxx FY18 Period11"/>
    <n v="17.53"/>
    <n v="17.53"/>
    <s v="USD"/>
    <n v="1"/>
    <d v="2018-08-31T00:00:00"/>
    <n v="24292"/>
    <n v="12690"/>
    <s v="JVU"/>
    <s v="KML"/>
    <s v="Nxxx FY18 Period11"/>
    <s v="DOL"/>
    <s v="N1003"/>
    <s v="84000"/>
    <s v="#"/>
    <s v="USAO0351"/>
    <s v="#"/>
    <s v="95.31.01"/>
    <s v="S17"/>
    <s v="#"/>
    <s v="SOM"/>
    <x v="1"/>
  </r>
  <r>
    <s v="A"/>
    <s v="S209945"/>
    <s v="2018/011"/>
    <s v="Nxxx FY18 Period11"/>
    <n v="0.18"/>
    <n v="0.18"/>
    <s v="USD"/>
    <n v="1"/>
    <d v="2018-08-31T00:00:00"/>
    <n v="24292"/>
    <n v="12768"/>
    <s v="JVU"/>
    <s v="KML"/>
    <s v="Nxxx FY18 Period11"/>
    <s v="NRB"/>
    <s v="N1003"/>
    <s v="84000"/>
    <s v="#"/>
    <s v="USAO0351"/>
    <s v="#"/>
    <s v="95.31.01"/>
    <s v="S17"/>
    <s v="#"/>
    <s v="SOM"/>
    <x v="1"/>
  </r>
  <r>
    <s v="A"/>
    <s v="S209945"/>
    <s v="2018/011"/>
    <s v="Nxxx FY18 Period11"/>
    <n v="0.11"/>
    <n v="0.11"/>
    <s v="USD"/>
    <n v="1"/>
    <d v="2018-08-31T00:00:00"/>
    <n v="24292"/>
    <n v="12835"/>
    <s v="JVU"/>
    <s v="KML"/>
    <s v="Nxxx FY18 Period11"/>
    <s v="SLD"/>
    <s v="N1003"/>
    <s v="84000"/>
    <s v="#"/>
    <s v="USAO0351"/>
    <s v="#"/>
    <s v="95.31.01"/>
    <s v="S17"/>
    <s v="#"/>
    <s v="SOM"/>
    <x v="1"/>
  </r>
  <r>
    <s v="A"/>
    <s v="S209945"/>
    <s v="2018/011"/>
    <s v="Nxxx FY18 Period11"/>
    <n v="53.94"/>
    <n v="53.94"/>
    <s v="USD"/>
    <n v="1"/>
    <d v="2018-08-31T00:00:00"/>
    <n v="24292"/>
    <n v="12878"/>
    <s v="JVU"/>
    <s v="KML"/>
    <s v="Nxxx FY18 Period11"/>
    <s v="DOL"/>
    <s v="N1202"/>
    <s v="84000"/>
    <s v="#"/>
    <s v="USAO0351"/>
    <s v="#"/>
    <s v="95.31.01"/>
    <s v="S17"/>
    <s v="#"/>
    <s v="TSC"/>
    <x v="1"/>
  </r>
  <r>
    <s v="A"/>
    <s v="S209945"/>
    <s v="2018/011"/>
    <s v="Nxxx FY18 Period11"/>
    <n v="0.56000000000000005"/>
    <n v="0.56000000000000005"/>
    <s v="USD"/>
    <n v="1"/>
    <d v="2018-08-31T00:00:00"/>
    <n v="24292"/>
    <n v="12956"/>
    <s v="JVU"/>
    <s v="KML"/>
    <s v="Nxxx FY18 Period11"/>
    <s v="NRB"/>
    <s v="N1202"/>
    <s v="84000"/>
    <s v="#"/>
    <s v="USAO0351"/>
    <s v="#"/>
    <s v="95.31.01"/>
    <s v="S17"/>
    <s v="#"/>
    <s v="TSC"/>
    <x v="1"/>
  </r>
  <r>
    <s v="A"/>
    <s v="S209945"/>
    <s v="2018/011"/>
    <s v="Nxxx FY18 Period11"/>
    <n v="0.32"/>
    <n v="0.32"/>
    <s v="USD"/>
    <n v="1"/>
    <d v="2018-08-31T00:00:00"/>
    <n v="24292"/>
    <n v="13024"/>
    <s v="JVU"/>
    <s v="KML"/>
    <s v="Nxxx FY18 Period11"/>
    <s v="SLD"/>
    <s v="N1202"/>
    <s v="84000"/>
    <s v="#"/>
    <s v="USAO0351"/>
    <s v="#"/>
    <s v="95.31.01"/>
    <s v="S17"/>
    <s v="#"/>
    <s v="TSC"/>
    <x v="1"/>
  </r>
  <r>
    <s v="A"/>
    <s v="S209945"/>
    <s v="2018/011"/>
    <s v="Nxxx FY18 Period11"/>
    <n v="7.84"/>
    <n v="7.84"/>
    <s v="USD"/>
    <n v="1"/>
    <d v="2018-08-31T00:00:00"/>
    <n v="24292"/>
    <n v="13066"/>
    <s v="JVU"/>
    <s v="KML"/>
    <s v="Nxxx FY18 Period11"/>
    <s v="DOL"/>
    <s v="N201"/>
    <s v="84000"/>
    <s v="#"/>
    <s v="USAO0351"/>
    <s v="#"/>
    <s v="95.31.01"/>
    <s v="S17"/>
    <s v="#"/>
    <s v="PSC"/>
    <x v="1"/>
  </r>
  <r>
    <s v="A"/>
    <s v="S209945"/>
    <s v="2018/011"/>
    <s v="Nxxx FY18 Period11"/>
    <n v="0.08"/>
    <n v="0.08"/>
    <s v="USD"/>
    <n v="1"/>
    <d v="2018-08-31T00:00:00"/>
    <n v="24292"/>
    <n v="13143"/>
    <s v="JVU"/>
    <s v="KML"/>
    <s v="Nxxx FY18 Period11"/>
    <s v="NRB"/>
    <s v="N201"/>
    <s v="84000"/>
    <s v="#"/>
    <s v="USAO0351"/>
    <s v="#"/>
    <s v="95.31.01"/>
    <s v="S17"/>
    <s v="#"/>
    <s v="PSC"/>
    <x v="1"/>
  </r>
  <r>
    <s v="A"/>
    <s v="S209945"/>
    <s v="2018/011"/>
    <s v="Nxxx FY18 Period11"/>
    <n v="0.05"/>
    <n v="0.05"/>
    <s v="USD"/>
    <n v="1"/>
    <d v="2018-08-31T00:00:00"/>
    <n v="24292"/>
    <n v="13210"/>
    <s v="JVU"/>
    <s v="KML"/>
    <s v="Nxxx FY18 Period11"/>
    <s v="SLD"/>
    <s v="N201"/>
    <s v="84000"/>
    <s v="#"/>
    <s v="USAO0351"/>
    <s v="#"/>
    <s v="95.31.01"/>
    <s v="S17"/>
    <s v="#"/>
    <s v="PSC"/>
    <x v="1"/>
  </r>
  <r>
    <s v="A"/>
    <s v="S209945"/>
    <s v="2018/011"/>
    <s v="Nxxx FY18 Period11"/>
    <n v="7.8"/>
    <n v="7.8"/>
    <s v="USD"/>
    <n v="1"/>
    <d v="2018-08-31T00:00:00"/>
    <n v="24292"/>
    <n v="13252"/>
    <s v="JVU"/>
    <s v="KML"/>
    <s v="Nxxx FY18 Period11"/>
    <s v="DOL"/>
    <s v="N0101"/>
    <s v="85000"/>
    <s v="#"/>
    <s v="USAO0351"/>
    <s v="#"/>
    <s v="95.31.01"/>
    <s v="S17"/>
    <s v="#"/>
    <s v="PSC"/>
    <x v="1"/>
  </r>
  <r>
    <s v="A"/>
    <s v="S209945"/>
    <s v="2018/011"/>
    <s v="Nxxx FY18 Period11"/>
    <n v="0.08"/>
    <n v="0.08"/>
    <s v="USD"/>
    <n v="1"/>
    <d v="2018-08-31T00:00:00"/>
    <n v="24292"/>
    <n v="13329"/>
    <s v="JVU"/>
    <s v="KML"/>
    <s v="Nxxx FY18 Period11"/>
    <s v="NRB"/>
    <s v="N0101"/>
    <s v="85000"/>
    <s v="#"/>
    <s v="USAO0351"/>
    <s v="#"/>
    <s v="95.31.01"/>
    <s v="S17"/>
    <s v="#"/>
    <s v="PSC"/>
    <x v="1"/>
  </r>
  <r>
    <s v="A"/>
    <s v="S209945"/>
    <s v="2018/011"/>
    <s v="Nxxx FY18 Period11"/>
    <n v="0.05"/>
    <n v="0.05"/>
    <s v="USD"/>
    <n v="1"/>
    <d v="2018-08-31T00:00:00"/>
    <n v="24292"/>
    <n v="13396"/>
    <s v="JVU"/>
    <s v="KML"/>
    <s v="Nxxx FY18 Period11"/>
    <s v="SLD"/>
    <s v="N0101"/>
    <s v="85000"/>
    <s v="#"/>
    <s v="USAO0351"/>
    <s v="#"/>
    <s v="95.31.01"/>
    <s v="S17"/>
    <s v="#"/>
    <s v="PSC"/>
    <x v="1"/>
  </r>
  <r>
    <s v="A"/>
    <s v="S209945"/>
    <s v="2018/011"/>
    <s v="Nxxx FY18 Period11"/>
    <n v="6.5"/>
    <n v="6.5"/>
    <s v="USD"/>
    <n v="1"/>
    <d v="2018-08-31T00:00:00"/>
    <n v="24292"/>
    <n v="13437"/>
    <s v="JVU"/>
    <s v="KML"/>
    <s v="Nxxx FY18 Period11"/>
    <s v="DOL"/>
    <s v="N0401"/>
    <s v="85000"/>
    <s v="#"/>
    <s v="USAO0351"/>
    <s v="#"/>
    <s v="95.31.01"/>
    <s v="S17"/>
    <s v="#"/>
    <s v="PSC"/>
    <x v="1"/>
  </r>
  <r>
    <s v="A"/>
    <s v="S209945"/>
    <s v="2018/011"/>
    <s v="Nxxx FY18 Period11"/>
    <n v="7.0000000000000007E-2"/>
    <n v="7.0000000000000007E-2"/>
    <s v="USD"/>
    <n v="1"/>
    <d v="2018-08-31T00:00:00"/>
    <n v="24292"/>
    <n v="13512"/>
    <s v="JVU"/>
    <s v="KML"/>
    <s v="Nxxx FY18 Period11"/>
    <s v="NRB"/>
    <s v="N0401"/>
    <s v="85000"/>
    <s v="#"/>
    <s v="USAO0351"/>
    <s v="#"/>
    <s v="95.31.01"/>
    <s v="S17"/>
    <s v="#"/>
    <s v="PSC"/>
    <x v="1"/>
  </r>
  <r>
    <s v="A"/>
    <s v="S209945"/>
    <s v="2018/011"/>
    <s v="Nxxx FY18 Period11"/>
    <n v="0.04"/>
    <n v="0.04"/>
    <s v="USD"/>
    <n v="1"/>
    <d v="2018-08-31T00:00:00"/>
    <n v="24292"/>
    <n v="13578"/>
    <s v="JVU"/>
    <s v="KML"/>
    <s v="Nxxx FY18 Period11"/>
    <s v="SLD"/>
    <s v="N0401"/>
    <s v="85000"/>
    <s v="#"/>
    <s v="USAO0351"/>
    <s v="#"/>
    <s v="95.31.01"/>
    <s v="S17"/>
    <s v="#"/>
    <s v="PSC"/>
    <x v="1"/>
  </r>
  <r>
    <s v="A"/>
    <s v="S209945"/>
    <s v="2018/011"/>
    <s v="Nxxx FY18 Period11"/>
    <n v="12.76"/>
    <n v="12.76"/>
    <s v="USD"/>
    <n v="1"/>
    <d v="2018-08-31T00:00:00"/>
    <n v="24292"/>
    <n v="13620"/>
    <s v="JVU"/>
    <s v="KML"/>
    <s v="Nxxx FY18 Period11"/>
    <s v="DOL"/>
    <s v="N0501"/>
    <s v="85000"/>
    <s v="#"/>
    <s v="USAO0351"/>
    <s v="#"/>
    <s v="95.31.01"/>
    <s v="S17"/>
    <s v="#"/>
    <s v="PSC"/>
    <x v="1"/>
  </r>
  <r>
    <s v="A"/>
    <s v="S209945"/>
    <s v="2018/011"/>
    <s v="Nxxx FY18 Period11"/>
    <n v="0.13"/>
    <n v="0.13"/>
    <s v="USD"/>
    <n v="1"/>
    <d v="2018-08-31T00:00:00"/>
    <n v="24292"/>
    <n v="13698"/>
    <s v="JVU"/>
    <s v="KML"/>
    <s v="Nxxx FY18 Period11"/>
    <s v="NRB"/>
    <s v="N0501"/>
    <s v="85000"/>
    <s v="#"/>
    <s v="USAO0351"/>
    <s v="#"/>
    <s v="95.31.01"/>
    <s v="S17"/>
    <s v="#"/>
    <s v="PSC"/>
    <x v="1"/>
  </r>
  <r>
    <s v="A"/>
    <s v="S209945"/>
    <s v="2018/011"/>
    <s v="Nxxx FY18 Period11"/>
    <n v="0.08"/>
    <n v="0.08"/>
    <s v="USD"/>
    <n v="1"/>
    <d v="2018-08-31T00:00:00"/>
    <n v="24292"/>
    <n v="13765"/>
    <s v="JVU"/>
    <s v="KML"/>
    <s v="Nxxx FY18 Period11"/>
    <s v="SLD"/>
    <s v="N0501"/>
    <s v="85000"/>
    <s v="#"/>
    <s v="USAO0351"/>
    <s v="#"/>
    <s v="95.31.01"/>
    <s v="S17"/>
    <s v="#"/>
    <s v="PSC"/>
    <x v="1"/>
  </r>
  <r>
    <s v="A"/>
    <s v="S209945"/>
    <s v="2018/011"/>
    <s v="Nxxx FY18 Period11"/>
    <n v="3.51"/>
    <n v="3.51"/>
    <s v="USD"/>
    <n v="1"/>
    <d v="2018-08-31T00:00:00"/>
    <n v="24292"/>
    <n v="13806"/>
    <s v="JVU"/>
    <s v="KML"/>
    <s v="Nxxx FY18 Period11"/>
    <s v="DOL"/>
    <s v="N0601"/>
    <s v="85000"/>
    <s v="#"/>
    <s v="USAO0351"/>
    <s v="#"/>
    <s v="95.31.01"/>
    <s v="S17"/>
    <s v="#"/>
    <s v="PSC"/>
    <x v="1"/>
  </r>
  <r>
    <s v="A"/>
    <s v="S209945"/>
    <s v="2018/011"/>
    <s v="Nxxx FY18 Period11"/>
    <n v="0.04"/>
    <n v="0.04"/>
    <s v="USD"/>
    <n v="1"/>
    <d v="2018-08-31T00:00:00"/>
    <n v="24292"/>
    <n v="13881"/>
    <s v="JVU"/>
    <s v="KML"/>
    <s v="Nxxx FY18 Period11"/>
    <s v="NRB"/>
    <s v="N0601"/>
    <s v="85000"/>
    <s v="#"/>
    <s v="USAO0351"/>
    <s v="#"/>
    <s v="95.31.01"/>
    <s v="S17"/>
    <s v="#"/>
    <s v="PSC"/>
    <x v="1"/>
  </r>
  <r>
    <s v="A"/>
    <s v="S209945"/>
    <s v="2018/011"/>
    <s v="Nxxx FY18 Period11"/>
    <n v="0.02"/>
    <n v="0.02"/>
    <s v="USD"/>
    <n v="1"/>
    <d v="2018-08-31T00:00:00"/>
    <n v="24292"/>
    <n v="13947"/>
    <s v="JVU"/>
    <s v="KML"/>
    <s v="Nxxx FY18 Period11"/>
    <s v="SLD"/>
    <s v="N0601"/>
    <s v="85000"/>
    <s v="#"/>
    <s v="USAO0351"/>
    <s v="#"/>
    <s v="95.31.01"/>
    <s v="S17"/>
    <s v="#"/>
    <s v="PSC"/>
    <x v="1"/>
  </r>
  <r>
    <s v="A"/>
    <s v="S209945"/>
    <s v="2018/011"/>
    <s v="Nxxx FY18 Period11"/>
    <n v="8.7200000000000006"/>
    <n v="8.7200000000000006"/>
    <s v="USD"/>
    <n v="1"/>
    <d v="2018-08-31T00:00:00"/>
    <n v="24292"/>
    <n v="13989"/>
    <s v="JVU"/>
    <s v="KML"/>
    <s v="Nxxx FY18 Period11"/>
    <s v="DOL"/>
    <s v="N0701"/>
    <s v="85000"/>
    <s v="#"/>
    <s v="USAO0351"/>
    <s v="#"/>
    <s v="95.31.01"/>
    <s v="S17"/>
    <s v="#"/>
    <s v="PSC"/>
    <x v="1"/>
  </r>
  <r>
    <s v="A"/>
    <s v="S209945"/>
    <s v="2018/011"/>
    <s v="Nxxx FY18 Period11"/>
    <n v="0.09"/>
    <n v="0.09"/>
    <s v="USD"/>
    <n v="1"/>
    <d v="2018-08-31T00:00:00"/>
    <n v="24292"/>
    <n v="14067"/>
    <s v="JVU"/>
    <s v="KML"/>
    <s v="Nxxx FY18 Period11"/>
    <s v="NRB"/>
    <s v="N0701"/>
    <s v="85000"/>
    <s v="#"/>
    <s v="USAO0351"/>
    <s v="#"/>
    <s v="95.31.01"/>
    <s v="S17"/>
    <s v="#"/>
    <s v="PSC"/>
    <x v="1"/>
  </r>
  <r>
    <s v="A"/>
    <s v="S209945"/>
    <s v="2018/011"/>
    <s v="Nxxx FY18 Period11"/>
    <n v="0.05"/>
    <n v="0.05"/>
    <s v="USD"/>
    <n v="1"/>
    <d v="2018-08-31T00:00:00"/>
    <n v="24292"/>
    <n v="14134"/>
    <s v="JVU"/>
    <s v="KML"/>
    <s v="Nxxx FY18 Period11"/>
    <s v="SLD"/>
    <s v="N0701"/>
    <s v="85000"/>
    <s v="#"/>
    <s v="USAO0351"/>
    <s v="#"/>
    <s v="95.31.01"/>
    <s v="S17"/>
    <s v="#"/>
    <s v="PSC"/>
    <x v="1"/>
  </r>
  <r>
    <s v="A"/>
    <s v="S209945"/>
    <s v="2018/011"/>
    <s v="Nxxx FY18 Period11"/>
    <n v="8.99"/>
    <n v="8.99"/>
    <s v="USD"/>
    <n v="1"/>
    <d v="2018-08-31T00:00:00"/>
    <n v="24292"/>
    <n v="14176"/>
    <s v="JVU"/>
    <s v="KML"/>
    <s v="Nxxx FY18 Period11"/>
    <s v="DOL"/>
    <s v="N0702"/>
    <s v="85000"/>
    <s v="#"/>
    <s v="USAO0351"/>
    <s v="#"/>
    <s v="95.31.01"/>
    <s v="S17"/>
    <s v="#"/>
    <s v="PSC"/>
    <x v="1"/>
  </r>
  <r>
    <s v="A"/>
    <s v="S209945"/>
    <s v="2018/011"/>
    <s v="Nxxx FY18 Period11"/>
    <n v="0.09"/>
    <n v="0.09"/>
    <s v="USD"/>
    <n v="1"/>
    <d v="2018-08-31T00:00:00"/>
    <n v="24292"/>
    <n v="14254"/>
    <s v="JVU"/>
    <s v="KML"/>
    <s v="Nxxx FY18 Period11"/>
    <s v="NRB"/>
    <s v="N0702"/>
    <s v="85000"/>
    <s v="#"/>
    <s v="USAO0351"/>
    <s v="#"/>
    <s v="95.31.01"/>
    <s v="S17"/>
    <s v="#"/>
    <s v="PSC"/>
    <x v="1"/>
  </r>
  <r>
    <s v="A"/>
    <s v="S209945"/>
    <s v="2018/011"/>
    <s v="Nxxx FY18 Period11"/>
    <n v="0.05"/>
    <n v="0.05"/>
    <s v="USD"/>
    <n v="1"/>
    <d v="2018-08-31T00:00:00"/>
    <n v="24292"/>
    <n v="14321"/>
    <s v="JVU"/>
    <s v="KML"/>
    <s v="Nxxx FY18 Period11"/>
    <s v="SLD"/>
    <s v="N0702"/>
    <s v="85000"/>
    <s v="#"/>
    <s v="USAO0351"/>
    <s v="#"/>
    <s v="95.31.01"/>
    <s v="S17"/>
    <s v="#"/>
    <s v="PSC"/>
    <x v="1"/>
  </r>
  <r>
    <s v="A"/>
    <s v="S209945"/>
    <s v="2018/011"/>
    <s v="Nxxx FY18 Period11"/>
    <n v="9.34"/>
    <n v="9.34"/>
    <s v="USD"/>
    <n v="1"/>
    <d v="2018-08-31T00:00:00"/>
    <n v="24292"/>
    <n v="14363"/>
    <s v="JVU"/>
    <s v="KML"/>
    <s v="Nxxx FY18 Period11"/>
    <s v="DOL"/>
    <s v="N0704"/>
    <s v="85000"/>
    <s v="#"/>
    <s v="USAO0351"/>
    <s v="#"/>
    <s v="95.31.01"/>
    <s v="S17"/>
    <s v="#"/>
    <s v="PSC"/>
    <x v="1"/>
  </r>
  <r>
    <s v="A"/>
    <s v="S209945"/>
    <s v="2018/011"/>
    <s v="Nxxx FY18 Period11"/>
    <n v="0.1"/>
    <n v="0.1"/>
    <s v="USD"/>
    <n v="1"/>
    <d v="2018-08-31T00:00:00"/>
    <n v="24292"/>
    <n v="14441"/>
    <s v="JVU"/>
    <s v="KML"/>
    <s v="Nxxx FY18 Period11"/>
    <s v="NRB"/>
    <s v="N0704"/>
    <s v="85000"/>
    <s v="#"/>
    <s v="USAO0351"/>
    <s v="#"/>
    <s v="95.31.01"/>
    <s v="S17"/>
    <s v="#"/>
    <s v="PSC"/>
    <x v="1"/>
  </r>
  <r>
    <s v="A"/>
    <s v="S209945"/>
    <s v="2018/011"/>
    <s v="Nxxx FY18 Period11"/>
    <n v="0.06"/>
    <n v="0.06"/>
    <s v="USD"/>
    <n v="1"/>
    <d v="2018-08-31T00:00:00"/>
    <n v="24292"/>
    <n v="14508"/>
    <s v="JVU"/>
    <s v="KML"/>
    <s v="Nxxx FY18 Period11"/>
    <s v="SLD"/>
    <s v="N0704"/>
    <s v="85000"/>
    <s v="#"/>
    <s v="USAO0351"/>
    <s v="#"/>
    <s v="95.31.01"/>
    <s v="S17"/>
    <s v="#"/>
    <s v="PSC"/>
    <x v="1"/>
  </r>
  <r>
    <s v="A"/>
    <s v="S209945"/>
    <s v="2018/011"/>
    <s v="Nxxx FY18 Period11"/>
    <n v="11.31"/>
    <n v="11.31"/>
    <s v="USD"/>
    <n v="1"/>
    <d v="2018-08-31T00:00:00"/>
    <n v="24292"/>
    <n v="14550"/>
    <s v="JVU"/>
    <s v="KML"/>
    <s v="Nxxx FY18 Period11"/>
    <s v="DOL"/>
    <s v="N0801"/>
    <s v="85000"/>
    <s v="#"/>
    <s v="USAO0351"/>
    <s v="#"/>
    <s v="95.31.01"/>
    <s v="S17"/>
    <s v="#"/>
    <s v="PSC"/>
    <x v="1"/>
  </r>
  <r>
    <s v="A"/>
    <s v="S209945"/>
    <s v="2018/011"/>
    <s v="Nxxx FY18 Period11"/>
    <n v="0.12"/>
    <n v="0.12"/>
    <s v="USD"/>
    <n v="1"/>
    <d v="2018-08-31T00:00:00"/>
    <n v="24292"/>
    <n v="14628"/>
    <s v="JVU"/>
    <s v="KML"/>
    <s v="Nxxx FY18 Period11"/>
    <s v="NRB"/>
    <s v="N0801"/>
    <s v="85000"/>
    <s v="#"/>
    <s v="USAO0351"/>
    <s v="#"/>
    <s v="95.31.01"/>
    <s v="S17"/>
    <s v="#"/>
    <s v="PSC"/>
    <x v="1"/>
  </r>
  <r>
    <s v="A"/>
    <s v="S209945"/>
    <s v="2018/011"/>
    <s v="Nxxx FY18 Period11"/>
    <n v="7.0000000000000007E-2"/>
    <n v="7.0000000000000007E-2"/>
    <s v="USD"/>
    <n v="1"/>
    <d v="2018-08-31T00:00:00"/>
    <n v="24292"/>
    <n v="14695"/>
    <s v="JVU"/>
    <s v="KML"/>
    <s v="Nxxx FY18 Period11"/>
    <s v="SLD"/>
    <s v="N0801"/>
    <s v="85000"/>
    <s v="#"/>
    <s v="USAO0351"/>
    <s v="#"/>
    <s v="95.31.01"/>
    <s v="S17"/>
    <s v="#"/>
    <s v="PSC"/>
    <x v="1"/>
  </r>
  <r>
    <s v="A"/>
    <s v="S209945"/>
    <s v="2018/011"/>
    <s v="Nxxx FY18 Period11"/>
    <n v="83.86"/>
    <n v="83.86"/>
    <s v="USD"/>
    <n v="1"/>
    <d v="2018-08-31T00:00:00"/>
    <n v="24292"/>
    <n v="14739"/>
    <s v="JVU"/>
    <s v="KML"/>
    <s v="Nxxx FY18 Period11"/>
    <s v="DOL"/>
    <s v="N0901"/>
    <s v="85000"/>
    <s v="#"/>
    <s v="USAO0351"/>
    <s v="#"/>
    <s v="95.31.01"/>
    <s v="S17"/>
    <s v="#"/>
    <s v="PSC"/>
    <x v="1"/>
  </r>
  <r>
    <s v="A"/>
    <s v="S209945"/>
    <s v="2018/011"/>
    <s v="Nxxx FY18 Period11"/>
    <n v="0.87"/>
    <n v="0.87"/>
    <s v="USD"/>
    <n v="1"/>
    <d v="2018-08-31T00:00:00"/>
    <n v="24292"/>
    <n v="14817"/>
    <s v="JVU"/>
    <s v="KML"/>
    <s v="Nxxx FY18 Period11"/>
    <s v="NRB"/>
    <s v="N0901"/>
    <s v="85000"/>
    <s v="#"/>
    <s v="USAO0351"/>
    <s v="#"/>
    <s v="95.31.01"/>
    <s v="S17"/>
    <s v="#"/>
    <s v="PSC"/>
    <x v="1"/>
  </r>
  <r>
    <s v="A"/>
    <s v="S209945"/>
    <s v="2018/011"/>
    <s v="Nxxx FY18 Period11"/>
    <n v="0.5"/>
    <n v="0.5"/>
    <s v="USD"/>
    <n v="1"/>
    <d v="2018-08-31T00:00:00"/>
    <n v="24292"/>
    <n v="14885"/>
    <s v="JVU"/>
    <s v="KML"/>
    <s v="Nxxx FY18 Period11"/>
    <s v="SLD"/>
    <s v="N0901"/>
    <s v="85000"/>
    <s v="#"/>
    <s v="USAO0351"/>
    <s v="#"/>
    <s v="95.31.01"/>
    <s v="S17"/>
    <s v="#"/>
    <s v="PSC"/>
    <x v="1"/>
  </r>
  <r>
    <s v="A"/>
    <s v="S209945"/>
    <s v="2018/011"/>
    <s v="Nxxx FY18 Period11"/>
    <n v="6.5"/>
    <n v="6.5"/>
    <s v="USD"/>
    <n v="1"/>
    <d v="2018-08-31T00:00:00"/>
    <n v="24292"/>
    <n v="14926"/>
    <s v="JVU"/>
    <s v="KML"/>
    <s v="Nxxx FY18 Period11"/>
    <s v="DOL"/>
    <s v="N1001"/>
    <s v="85000"/>
    <s v="#"/>
    <s v="USAO0351"/>
    <s v="#"/>
    <s v="95.31.01"/>
    <s v="S17"/>
    <s v="#"/>
    <s v="SOM"/>
    <x v="1"/>
  </r>
  <r>
    <s v="A"/>
    <s v="S209945"/>
    <s v="2018/011"/>
    <s v="Nxxx FY18 Period11"/>
    <n v="7.0000000000000007E-2"/>
    <n v="7.0000000000000007E-2"/>
    <s v="USD"/>
    <n v="1"/>
    <d v="2018-08-31T00:00:00"/>
    <n v="24292"/>
    <n v="15001"/>
    <s v="JVU"/>
    <s v="KML"/>
    <s v="Nxxx FY18 Period11"/>
    <s v="NRB"/>
    <s v="N1001"/>
    <s v="85000"/>
    <s v="#"/>
    <s v="USAO0351"/>
    <s v="#"/>
    <s v="95.31.01"/>
    <s v="S17"/>
    <s v="#"/>
    <s v="SOM"/>
    <x v="1"/>
  </r>
  <r>
    <s v="A"/>
    <s v="S209945"/>
    <s v="2018/011"/>
    <s v="Nxxx FY18 Period11"/>
    <n v="0.04"/>
    <n v="0.04"/>
    <s v="USD"/>
    <n v="1"/>
    <d v="2018-08-31T00:00:00"/>
    <n v="24292"/>
    <n v="15067"/>
    <s v="JVU"/>
    <s v="KML"/>
    <s v="Nxxx FY18 Period11"/>
    <s v="SLD"/>
    <s v="N1001"/>
    <s v="85000"/>
    <s v="#"/>
    <s v="USAO0351"/>
    <s v="#"/>
    <s v="95.31.01"/>
    <s v="S17"/>
    <s v="#"/>
    <s v="SOM"/>
    <x v="1"/>
  </r>
  <r>
    <s v="A"/>
    <s v="S209945"/>
    <s v="2018/011"/>
    <s v="Nxxx FY18 Period11"/>
    <n v="8.19"/>
    <n v="8.19"/>
    <s v="USD"/>
    <n v="1"/>
    <d v="2018-08-31T00:00:00"/>
    <n v="24292"/>
    <n v="15109"/>
    <s v="JVU"/>
    <s v="KML"/>
    <s v="Nxxx FY18 Period11"/>
    <s v="DOL"/>
    <s v="N1003"/>
    <s v="85000"/>
    <s v="#"/>
    <s v="USAO0351"/>
    <s v="#"/>
    <s v="95.31.01"/>
    <s v="S17"/>
    <s v="#"/>
    <s v="SOM"/>
    <x v="1"/>
  </r>
  <r>
    <s v="A"/>
    <s v="S209945"/>
    <s v="2018/011"/>
    <s v="Nxxx FY18 Period11"/>
    <n v="0.08"/>
    <n v="0.08"/>
    <s v="USD"/>
    <n v="1"/>
    <d v="2018-08-31T00:00:00"/>
    <n v="24292"/>
    <n v="15186"/>
    <s v="JVU"/>
    <s v="KML"/>
    <s v="Nxxx FY18 Period11"/>
    <s v="NRB"/>
    <s v="N1003"/>
    <s v="85000"/>
    <s v="#"/>
    <s v="USAO0351"/>
    <s v="#"/>
    <s v="95.31.01"/>
    <s v="S17"/>
    <s v="#"/>
    <s v="SOM"/>
    <x v="1"/>
  </r>
  <r>
    <s v="A"/>
    <s v="S209945"/>
    <s v="2018/011"/>
    <s v="Nxxx FY18 Period11"/>
    <n v="0.05"/>
    <n v="0.05"/>
    <s v="USD"/>
    <n v="1"/>
    <d v="2018-08-31T00:00:00"/>
    <n v="24292"/>
    <n v="15253"/>
    <s v="JVU"/>
    <s v="KML"/>
    <s v="Nxxx FY18 Period11"/>
    <s v="SLD"/>
    <s v="N1003"/>
    <s v="85000"/>
    <s v="#"/>
    <s v="USAO0351"/>
    <s v="#"/>
    <s v="95.31.01"/>
    <s v="S17"/>
    <s v="#"/>
    <s v="SOM"/>
    <x v="1"/>
  </r>
  <r>
    <s v="A"/>
    <s v="S209945"/>
    <s v="2018/011"/>
    <s v="Nxxx FY18 Period11"/>
    <n v="7.82"/>
    <n v="7.82"/>
    <s v="USD"/>
    <n v="1"/>
    <d v="2018-08-31T00:00:00"/>
    <n v="24292"/>
    <n v="15295"/>
    <s v="JVU"/>
    <s v="KML"/>
    <s v="Nxxx FY18 Period11"/>
    <s v="DOL"/>
    <s v="N1101"/>
    <s v="85000"/>
    <s v="#"/>
    <s v="USAO0351"/>
    <s v="#"/>
    <s v="95.31.01"/>
    <s v="S17"/>
    <s v="#"/>
    <s v="TSC"/>
    <x v="1"/>
  </r>
  <r>
    <s v="A"/>
    <s v="S209945"/>
    <s v="2018/011"/>
    <s v="Nxxx FY18 Period11"/>
    <n v="0.08"/>
    <n v="0.08"/>
    <s v="USD"/>
    <n v="1"/>
    <d v="2018-08-31T00:00:00"/>
    <n v="24292"/>
    <n v="15372"/>
    <s v="JVU"/>
    <s v="KML"/>
    <s v="Nxxx FY18 Period11"/>
    <s v="NRB"/>
    <s v="N1101"/>
    <s v="85000"/>
    <s v="#"/>
    <s v="USAO0351"/>
    <s v="#"/>
    <s v="95.31.01"/>
    <s v="S17"/>
    <s v="#"/>
    <s v="TSC"/>
    <x v="1"/>
  </r>
  <r>
    <s v="A"/>
    <s v="S209945"/>
    <s v="2018/011"/>
    <s v="Nxxx FY18 Period11"/>
    <n v="0.05"/>
    <n v="0.05"/>
    <s v="USD"/>
    <n v="1"/>
    <d v="2018-08-31T00:00:00"/>
    <n v="24292"/>
    <n v="15439"/>
    <s v="JVU"/>
    <s v="KML"/>
    <s v="Nxxx FY18 Period11"/>
    <s v="SLD"/>
    <s v="N1101"/>
    <s v="85000"/>
    <s v="#"/>
    <s v="USAO0351"/>
    <s v="#"/>
    <s v="95.31.01"/>
    <s v="S17"/>
    <s v="#"/>
    <s v="TSC"/>
    <x v="1"/>
  </r>
  <r>
    <s v="A"/>
    <s v="S209945"/>
    <s v="2018/011"/>
    <s v="Nxxx FY18 Period11"/>
    <n v="4.3"/>
    <n v="4.3"/>
    <s v="USD"/>
    <n v="1"/>
    <d v="2018-08-31T00:00:00"/>
    <n v="24292"/>
    <n v="15480"/>
    <s v="JVU"/>
    <s v="KML"/>
    <s v="Nxxx FY18 Period11"/>
    <s v="DOL"/>
    <s v="N1202"/>
    <s v="85000"/>
    <s v="#"/>
    <s v="USAO0351"/>
    <s v="#"/>
    <s v="95.31.01"/>
    <s v="S17"/>
    <s v="#"/>
    <s v="TSC"/>
    <x v="1"/>
  </r>
  <r>
    <s v="A"/>
    <s v="S209945"/>
    <s v="2018/011"/>
    <s v="Nxxx FY18 Period11"/>
    <n v="0.04"/>
    <n v="0.04"/>
    <s v="USD"/>
    <n v="1"/>
    <d v="2018-08-31T00:00:00"/>
    <n v="24292"/>
    <n v="15555"/>
    <s v="JVU"/>
    <s v="KML"/>
    <s v="Nxxx FY18 Period11"/>
    <s v="NRB"/>
    <s v="N1202"/>
    <s v="85000"/>
    <s v="#"/>
    <s v="USAO0351"/>
    <s v="#"/>
    <s v="95.31.01"/>
    <s v="S17"/>
    <s v="#"/>
    <s v="TSC"/>
    <x v="1"/>
  </r>
  <r>
    <s v="A"/>
    <s v="S209945"/>
    <s v="2018/011"/>
    <s v="Nxxx FY18 Period11"/>
    <n v="0.03"/>
    <n v="0.03"/>
    <s v="USD"/>
    <n v="1"/>
    <d v="2018-08-31T00:00:00"/>
    <n v="24292"/>
    <n v="15621"/>
    <s v="JVU"/>
    <s v="KML"/>
    <s v="Nxxx FY18 Period11"/>
    <s v="SLD"/>
    <s v="N1202"/>
    <s v="85000"/>
    <s v="#"/>
    <s v="USAO0351"/>
    <s v="#"/>
    <s v="95.31.01"/>
    <s v="S17"/>
    <s v="#"/>
    <s v="TSC"/>
    <x v="1"/>
  </r>
  <r>
    <s v="A"/>
    <s v="S209945"/>
    <s v="2018/011"/>
    <s v="Nxxx FY18 Period11"/>
    <n v="15.42"/>
    <n v="15.42"/>
    <s v="USD"/>
    <n v="1"/>
    <d v="2018-08-31T00:00:00"/>
    <n v="24292"/>
    <n v="15663"/>
    <s v="JVU"/>
    <s v="KML"/>
    <s v="Nxxx FY18 Period11"/>
    <s v="DOL"/>
    <s v="N1401"/>
    <s v="85000"/>
    <s v="#"/>
    <s v="USAO0351"/>
    <s v="#"/>
    <s v="95.31.01"/>
    <s v="S17"/>
    <s v="#"/>
    <s v="PSC"/>
    <x v="1"/>
  </r>
  <r>
    <s v="A"/>
    <s v="S209945"/>
    <s v="2018/011"/>
    <s v="Nxxx FY18 Period11"/>
    <n v="0.16"/>
    <n v="0.16"/>
    <s v="USD"/>
    <n v="1"/>
    <d v="2018-08-31T00:00:00"/>
    <n v="24292"/>
    <n v="15741"/>
    <s v="JVU"/>
    <s v="KML"/>
    <s v="Nxxx FY18 Period11"/>
    <s v="NRB"/>
    <s v="N1401"/>
    <s v="85000"/>
    <s v="#"/>
    <s v="USAO0351"/>
    <s v="#"/>
    <s v="95.31.01"/>
    <s v="S17"/>
    <s v="#"/>
    <s v="PSC"/>
    <x v="1"/>
  </r>
  <r>
    <s v="A"/>
    <s v="S209945"/>
    <s v="2018/011"/>
    <s v="Nxxx FY18 Period11"/>
    <n v="0.09"/>
    <n v="0.09"/>
    <s v="USD"/>
    <n v="1"/>
    <d v="2018-08-31T00:00:00"/>
    <n v="24292"/>
    <n v="15808"/>
    <s v="JVU"/>
    <s v="KML"/>
    <s v="Nxxx FY18 Period11"/>
    <s v="SLD"/>
    <s v="N1401"/>
    <s v="85000"/>
    <s v="#"/>
    <s v="USAO0351"/>
    <s v="#"/>
    <s v="95.31.01"/>
    <s v="S17"/>
    <s v="#"/>
    <s v="PSC"/>
    <x v="1"/>
  </r>
  <r>
    <s v="A"/>
    <s v="S209945"/>
    <s v="2018/011"/>
    <s v="Nxxx FY18 Period11"/>
    <n v="7.6"/>
    <n v="7.6"/>
    <s v="USD"/>
    <n v="1"/>
    <d v="2018-08-31T00:00:00"/>
    <n v="24292"/>
    <n v="15850"/>
    <s v="JVU"/>
    <s v="KML"/>
    <s v="Nxxx FY18 Period11"/>
    <s v="DOL"/>
    <s v="N201"/>
    <s v="85000"/>
    <s v="#"/>
    <s v="USAO0351"/>
    <s v="#"/>
    <s v="95.31.01"/>
    <s v="S17"/>
    <s v="#"/>
    <s v="PSC"/>
    <x v="1"/>
  </r>
  <r>
    <s v="A"/>
    <s v="S209945"/>
    <s v="2018/011"/>
    <s v="Nxxx FY18 Period11"/>
    <n v="0.08"/>
    <n v="0.08"/>
    <s v="USD"/>
    <n v="1"/>
    <d v="2018-08-31T00:00:00"/>
    <n v="24292"/>
    <n v="15927"/>
    <s v="JVU"/>
    <s v="KML"/>
    <s v="Nxxx FY18 Period11"/>
    <s v="NRB"/>
    <s v="N201"/>
    <s v="85000"/>
    <s v="#"/>
    <s v="USAO0351"/>
    <s v="#"/>
    <s v="95.31.01"/>
    <s v="S17"/>
    <s v="#"/>
    <s v="PSC"/>
    <x v="1"/>
  </r>
  <r>
    <s v="A"/>
    <s v="S209945"/>
    <s v="2018/011"/>
    <s v="Nxxx FY18 Period11"/>
    <n v="0.05"/>
    <n v="0.05"/>
    <s v="USD"/>
    <n v="1"/>
    <d v="2018-08-31T00:00:00"/>
    <n v="24292"/>
    <n v="15994"/>
    <s v="JVU"/>
    <s v="KML"/>
    <s v="Nxxx FY18 Period11"/>
    <s v="SLD"/>
    <s v="N201"/>
    <s v="85000"/>
    <s v="#"/>
    <s v="USAO0351"/>
    <s v="#"/>
    <s v="95.31.01"/>
    <s v="S17"/>
    <s v="#"/>
    <s v="PSC"/>
    <x v="1"/>
  </r>
  <r>
    <s v="A"/>
    <s v="S209945"/>
    <s v="2018/011"/>
    <s v="Nxxx FY18 Period11"/>
    <n v="-5.73"/>
    <n v="-5.73"/>
    <s v="USD"/>
    <n v="1"/>
    <d v="2018-08-31T00:00:00"/>
    <n v="24292"/>
    <n v="16035"/>
    <s v="JVU"/>
    <s v="KML"/>
    <s v="Nxxx FY18 Period11"/>
    <s v="DOL"/>
    <s v="N0706"/>
    <s v="85100"/>
    <s v="#"/>
    <s v="USAO0351"/>
    <s v="#"/>
    <s v="95.31.01"/>
    <s v="S17"/>
    <s v="#"/>
    <s v="PSC"/>
    <x v="1"/>
  </r>
  <r>
    <s v="A"/>
    <s v="S209945"/>
    <s v="2018/011"/>
    <s v="Nxxx FY18 Period11"/>
    <n v="-0.06"/>
    <n v="-0.06"/>
    <s v="USD"/>
    <n v="1"/>
    <d v="2018-08-31T00:00:00"/>
    <n v="24292"/>
    <n v="16110"/>
    <s v="JVU"/>
    <s v="KML"/>
    <s v="Nxxx FY18 Period11"/>
    <s v="NRB"/>
    <s v="N0706"/>
    <s v="85100"/>
    <s v="#"/>
    <s v="USAO0351"/>
    <s v="#"/>
    <s v="95.31.01"/>
    <s v="S17"/>
    <s v="#"/>
    <s v="PSC"/>
    <x v="1"/>
  </r>
  <r>
    <s v="A"/>
    <s v="S209945"/>
    <s v="2018/011"/>
    <s v="Nxxx FY18 Period11"/>
    <n v="-0.03"/>
    <n v="-0.03"/>
    <s v="USD"/>
    <n v="1"/>
    <d v="2018-08-31T00:00:00"/>
    <n v="24292"/>
    <n v="16176"/>
    <s v="JVU"/>
    <s v="KML"/>
    <s v="Nxxx FY18 Period11"/>
    <s v="SLD"/>
    <s v="N0706"/>
    <s v="85100"/>
    <s v="#"/>
    <s v="USAO0351"/>
    <s v="#"/>
    <s v="95.31.01"/>
    <s v="S17"/>
    <s v="#"/>
    <s v="PSC"/>
    <x v="1"/>
  </r>
  <r>
    <s v="A"/>
    <s v="S209945"/>
    <s v="2018/011"/>
    <s v="Nxxx FY18 Period11"/>
    <n v="0.54"/>
    <n v="0.54"/>
    <s v="USD"/>
    <n v="1"/>
    <d v="2018-08-31T00:00:00"/>
    <n v="24292"/>
    <n v="16214"/>
    <s v="JVU"/>
    <s v="KML"/>
    <s v="Nxxx FY18 Period11"/>
    <s v="DOL"/>
    <s v="N0101"/>
    <s v="86000"/>
    <s v="#"/>
    <s v="USAO0351"/>
    <s v="#"/>
    <s v="95.31.01"/>
    <s v="S17"/>
    <s v="#"/>
    <s v="PSC"/>
    <x v="1"/>
  </r>
  <r>
    <s v="A"/>
    <s v="S209945"/>
    <s v="2018/011"/>
    <s v="Nxxx FY18 Period11"/>
    <n v="0.01"/>
    <n v="0.01"/>
    <s v="USD"/>
    <n v="1"/>
    <d v="2018-08-31T00:00:00"/>
    <n v="24292"/>
    <n v="16278"/>
    <s v="JVU"/>
    <s v="KML"/>
    <s v="Nxxx FY18 Period11"/>
    <s v="NRB"/>
    <s v="N0101"/>
    <s v="86000"/>
    <s v="#"/>
    <s v="USAO0351"/>
    <s v="#"/>
    <s v="95.31.01"/>
    <s v="S17"/>
    <s v="#"/>
    <s v="PSC"/>
    <x v="1"/>
  </r>
  <r>
    <s v="A"/>
    <s v="S209945"/>
    <s v="2018/011"/>
    <s v="Nxxx FY18 Period11"/>
    <n v="1.08"/>
    <n v="1.08"/>
    <s v="USD"/>
    <n v="1"/>
    <d v="2018-08-31T00:00:00"/>
    <n v="24292"/>
    <n v="16373"/>
    <s v="JVU"/>
    <s v="KML"/>
    <s v="Nxxx FY18 Period11"/>
    <s v="DOL"/>
    <s v="N0401"/>
    <s v="86000"/>
    <s v="#"/>
    <s v="USAO0351"/>
    <s v="#"/>
    <s v="95.31.01"/>
    <s v="S17"/>
    <s v="#"/>
    <s v="PSC"/>
    <x v="1"/>
  </r>
  <r>
    <s v="A"/>
    <s v="S209945"/>
    <s v="2018/011"/>
    <s v="Nxxx FY18 Period11"/>
    <n v="0.01"/>
    <n v="0.01"/>
    <s v="USD"/>
    <n v="1"/>
    <d v="2018-08-31T00:00:00"/>
    <n v="24292"/>
    <n v="16444"/>
    <s v="JVU"/>
    <s v="KML"/>
    <s v="Nxxx FY18 Period11"/>
    <s v="NRB"/>
    <s v="N0401"/>
    <s v="86000"/>
    <s v="#"/>
    <s v="USAO0351"/>
    <s v="#"/>
    <s v="95.31.01"/>
    <s v="S17"/>
    <s v="#"/>
    <s v="PSC"/>
    <x v="1"/>
  </r>
  <r>
    <s v="A"/>
    <s v="S209945"/>
    <s v="2018/011"/>
    <s v="Nxxx FY18 Period11"/>
    <n v="0.01"/>
    <n v="0.01"/>
    <s v="USD"/>
    <n v="1"/>
    <d v="2018-08-31T00:00:00"/>
    <n v="24292"/>
    <n v="16503"/>
    <s v="JVU"/>
    <s v="KML"/>
    <s v="Nxxx FY18 Period11"/>
    <s v="SLD"/>
    <s v="N0401"/>
    <s v="86000"/>
    <s v="#"/>
    <s v="USAO0351"/>
    <s v="#"/>
    <s v="95.31.01"/>
    <s v="S17"/>
    <s v="#"/>
    <s v="PSC"/>
    <x v="1"/>
  </r>
  <r>
    <s v="A"/>
    <s v="S209945"/>
    <s v="2018/011"/>
    <s v="Nxxx FY18 Period11"/>
    <n v="2.59"/>
    <n v="2.59"/>
    <s v="USD"/>
    <n v="1"/>
    <d v="2018-08-31T00:00:00"/>
    <n v="24292"/>
    <n v="16542"/>
    <s v="JVU"/>
    <s v="KML"/>
    <s v="Nxxx FY18 Period11"/>
    <s v="DOL"/>
    <s v="N0501"/>
    <s v="86000"/>
    <s v="#"/>
    <s v="USAO0351"/>
    <s v="#"/>
    <s v="95.31.01"/>
    <s v="S17"/>
    <s v="#"/>
    <s v="PSC"/>
    <x v="1"/>
  </r>
  <r>
    <s v="A"/>
    <s v="S209945"/>
    <s v="2018/011"/>
    <s v="Nxxx FY18 Period11"/>
    <n v="0.03"/>
    <n v="0.03"/>
    <s v="USD"/>
    <n v="1"/>
    <d v="2018-08-31T00:00:00"/>
    <n v="24292"/>
    <n v="16617"/>
    <s v="JVU"/>
    <s v="KML"/>
    <s v="Nxxx FY18 Period11"/>
    <s v="NRB"/>
    <s v="N0501"/>
    <s v="86000"/>
    <s v="#"/>
    <s v="USAO0351"/>
    <s v="#"/>
    <s v="95.31.01"/>
    <s v="S17"/>
    <s v="#"/>
    <s v="PSC"/>
    <x v="1"/>
  </r>
  <r>
    <s v="A"/>
    <s v="S209945"/>
    <s v="2018/011"/>
    <s v="Nxxx FY18 Period11"/>
    <n v="0.02"/>
    <n v="0.02"/>
    <s v="USD"/>
    <n v="1"/>
    <d v="2018-08-31T00:00:00"/>
    <n v="24292"/>
    <n v="16682"/>
    <s v="JVU"/>
    <s v="KML"/>
    <s v="Nxxx FY18 Period11"/>
    <s v="SLD"/>
    <s v="N0501"/>
    <s v="86000"/>
    <s v="#"/>
    <s v="USAO0351"/>
    <s v="#"/>
    <s v="95.31.01"/>
    <s v="S17"/>
    <s v="#"/>
    <s v="PSC"/>
    <x v="1"/>
  </r>
  <r>
    <s v="A"/>
    <s v="S209945"/>
    <s v="2018/011"/>
    <s v="Nxxx FY18 Period11"/>
    <n v="1.08"/>
    <n v="1.08"/>
    <s v="USD"/>
    <n v="1"/>
    <d v="2018-08-31T00:00:00"/>
    <n v="24292"/>
    <n v="16722"/>
    <s v="JVU"/>
    <s v="KML"/>
    <s v="Nxxx FY18 Period11"/>
    <s v="DOL"/>
    <s v="N0601"/>
    <s v="86000"/>
    <s v="#"/>
    <s v="USAO0351"/>
    <s v="#"/>
    <s v="95.31.01"/>
    <s v="S17"/>
    <s v="#"/>
    <s v="PSC"/>
    <x v="1"/>
  </r>
  <r>
    <s v="A"/>
    <s v="S209945"/>
    <s v="2018/011"/>
    <s v="Nxxx FY18 Period11"/>
    <n v="0.01"/>
    <n v="0.01"/>
    <s v="USD"/>
    <n v="1"/>
    <d v="2018-08-31T00:00:00"/>
    <n v="24292"/>
    <n v="16793"/>
    <s v="JVU"/>
    <s v="KML"/>
    <s v="Nxxx FY18 Period11"/>
    <s v="NRB"/>
    <s v="N0601"/>
    <s v="86000"/>
    <s v="#"/>
    <s v="USAO0351"/>
    <s v="#"/>
    <s v="95.31.01"/>
    <s v="S17"/>
    <s v="#"/>
    <s v="PSC"/>
    <x v="1"/>
  </r>
  <r>
    <s v="A"/>
    <s v="S209945"/>
    <s v="2018/011"/>
    <s v="Nxxx FY18 Period11"/>
    <n v="0.01"/>
    <n v="0.01"/>
    <s v="USD"/>
    <n v="1"/>
    <d v="2018-08-31T00:00:00"/>
    <n v="24292"/>
    <n v="16852"/>
    <s v="JVU"/>
    <s v="KML"/>
    <s v="Nxxx FY18 Period11"/>
    <s v="SLD"/>
    <s v="N0601"/>
    <s v="86000"/>
    <s v="#"/>
    <s v="USAO0351"/>
    <s v="#"/>
    <s v="95.31.01"/>
    <s v="S17"/>
    <s v="#"/>
    <s v="PSC"/>
    <x v="1"/>
  </r>
  <r>
    <s v="A"/>
    <s v="S209945"/>
    <s v="2018/011"/>
    <s v="Nxxx FY18 Period11"/>
    <n v="19.07"/>
    <n v="19.07"/>
    <s v="USD"/>
    <n v="1"/>
    <d v="2018-08-31T00:00:00"/>
    <n v="24292"/>
    <n v="16892"/>
    <s v="JVU"/>
    <s v="KML"/>
    <s v="Nxxx FY18 Period11"/>
    <s v="DOL"/>
    <s v="N0701"/>
    <s v="86000"/>
    <s v="#"/>
    <s v="USAO0351"/>
    <s v="#"/>
    <s v="95.31.01"/>
    <s v="S17"/>
    <s v="#"/>
    <s v="PSC"/>
    <x v="1"/>
  </r>
  <r>
    <s v="A"/>
    <s v="S209945"/>
    <s v="2018/011"/>
    <s v="Nxxx FY18 Period11"/>
    <n v="0.2"/>
    <n v="0.2"/>
    <s v="USD"/>
    <n v="1"/>
    <d v="2018-08-31T00:00:00"/>
    <n v="24292"/>
    <n v="16970"/>
    <s v="JVU"/>
    <s v="KML"/>
    <s v="Nxxx FY18 Period11"/>
    <s v="NRB"/>
    <s v="N0701"/>
    <s v="86000"/>
    <s v="#"/>
    <s v="USAO0351"/>
    <s v="#"/>
    <s v="95.31.01"/>
    <s v="S17"/>
    <s v="#"/>
    <s v="PSC"/>
    <x v="1"/>
  </r>
  <r>
    <s v="A"/>
    <s v="S209945"/>
    <s v="2018/011"/>
    <s v="Nxxx FY18 Period11"/>
    <n v="0.11"/>
    <n v="0.11"/>
    <s v="USD"/>
    <n v="1"/>
    <d v="2018-08-31T00:00:00"/>
    <n v="24292"/>
    <n v="17037"/>
    <s v="JVU"/>
    <s v="KML"/>
    <s v="Nxxx FY18 Period11"/>
    <s v="SLD"/>
    <s v="N0701"/>
    <s v="86000"/>
    <s v="#"/>
    <s v="USAO0351"/>
    <s v="#"/>
    <s v="95.31.01"/>
    <s v="S17"/>
    <s v="#"/>
    <s v="PSC"/>
    <x v="1"/>
  </r>
  <r>
    <s v="A"/>
    <s v="S209945"/>
    <s v="2018/011"/>
    <s v="Nxxx FY18 Period11"/>
    <n v="3.43"/>
    <n v="3.43"/>
    <s v="USD"/>
    <n v="1"/>
    <d v="2018-08-31T00:00:00"/>
    <n v="24292"/>
    <n v="17078"/>
    <s v="JVU"/>
    <s v="KML"/>
    <s v="Nxxx FY18 Period11"/>
    <s v="DOL"/>
    <s v="N0702"/>
    <s v="86000"/>
    <s v="#"/>
    <s v="USAO0351"/>
    <s v="#"/>
    <s v="95.31.01"/>
    <s v="S17"/>
    <s v="#"/>
    <s v="PSC"/>
    <x v="1"/>
  </r>
  <r>
    <s v="A"/>
    <s v="S209945"/>
    <s v="2018/011"/>
    <s v="Nxxx FY18 Period11"/>
    <n v="0.04"/>
    <n v="0.04"/>
    <s v="USD"/>
    <n v="1"/>
    <d v="2018-08-31T00:00:00"/>
    <n v="24292"/>
    <n v="17153"/>
    <s v="JVU"/>
    <s v="KML"/>
    <s v="Nxxx FY18 Period11"/>
    <s v="NRB"/>
    <s v="N0702"/>
    <s v="86000"/>
    <s v="#"/>
    <s v="USAO0351"/>
    <s v="#"/>
    <s v="95.31.01"/>
    <s v="S17"/>
    <s v="#"/>
    <s v="PSC"/>
    <x v="1"/>
  </r>
  <r>
    <s v="A"/>
    <s v="S209945"/>
    <s v="2018/011"/>
    <s v="Nxxx FY18 Period11"/>
    <n v="0.02"/>
    <n v="0.02"/>
    <s v="USD"/>
    <n v="1"/>
    <d v="2018-08-31T00:00:00"/>
    <n v="24292"/>
    <n v="17219"/>
    <s v="JVU"/>
    <s v="KML"/>
    <s v="Nxxx FY18 Period11"/>
    <s v="SLD"/>
    <s v="N0702"/>
    <s v="86000"/>
    <s v="#"/>
    <s v="USAO0351"/>
    <s v="#"/>
    <s v="95.31.01"/>
    <s v="S17"/>
    <s v="#"/>
    <s v="PSC"/>
    <x v="1"/>
  </r>
  <r>
    <s v="A"/>
    <s v="S209945"/>
    <s v="2018/011"/>
    <s v="Nxxx FY18 Period11"/>
    <n v="2.15"/>
    <n v="2.15"/>
    <s v="USD"/>
    <n v="1"/>
    <d v="2018-08-31T00:00:00"/>
    <n v="24292"/>
    <n v="17259"/>
    <s v="JVU"/>
    <s v="KML"/>
    <s v="Nxxx FY18 Period11"/>
    <s v="DOL"/>
    <s v="N0704"/>
    <s v="86000"/>
    <s v="#"/>
    <s v="USAO0351"/>
    <s v="#"/>
    <s v="95.31.01"/>
    <s v="S17"/>
    <s v="#"/>
    <s v="PSC"/>
    <x v="1"/>
  </r>
  <r>
    <s v="A"/>
    <s v="S209945"/>
    <s v="2018/011"/>
    <s v="Nxxx FY18 Period11"/>
    <n v="0.02"/>
    <n v="0.02"/>
    <s v="USD"/>
    <n v="1"/>
    <d v="2018-08-31T00:00:00"/>
    <n v="24292"/>
    <n v="17334"/>
    <s v="JVU"/>
    <s v="KML"/>
    <s v="Nxxx FY18 Period11"/>
    <s v="NRB"/>
    <s v="N0704"/>
    <s v="86000"/>
    <s v="#"/>
    <s v="USAO0351"/>
    <s v="#"/>
    <s v="95.31.01"/>
    <s v="S17"/>
    <s v="#"/>
    <s v="PSC"/>
    <x v="1"/>
  </r>
  <r>
    <s v="A"/>
    <s v="S209945"/>
    <s v="2018/011"/>
    <s v="Nxxx FY18 Period11"/>
    <n v="0.01"/>
    <n v="0.01"/>
    <s v="USD"/>
    <n v="1"/>
    <d v="2018-08-31T00:00:00"/>
    <n v="24292"/>
    <n v="17399"/>
    <s v="JVU"/>
    <s v="KML"/>
    <s v="Nxxx FY18 Period11"/>
    <s v="SLD"/>
    <s v="N0704"/>
    <s v="86000"/>
    <s v="#"/>
    <s v="USAO0351"/>
    <s v="#"/>
    <s v="95.31.01"/>
    <s v="S17"/>
    <s v="#"/>
    <s v="PSC"/>
    <x v="1"/>
  </r>
  <r>
    <s v="A"/>
    <s v="S209945"/>
    <s v="2018/011"/>
    <s v="Nxxx FY18 Period11"/>
    <n v="7.72"/>
    <n v="7.72"/>
    <s v="USD"/>
    <n v="1"/>
    <d v="2018-08-31T00:00:00"/>
    <n v="24292"/>
    <n v="17441"/>
    <s v="JVU"/>
    <s v="KML"/>
    <s v="Nxxx FY18 Period11"/>
    <s v="DOL"/>
    <s v="N0801"/>
    <s v="86000"/>
    <s v="#"/>
    <s v="USAO0351"/>
    <s v="#"/>
    <s v="95.31.01"/>
    <s v="S17"/>
    <s v="#"/>
    <s v="PSC"/>
    <x v="1"/>
  </r>
  <r>
    <s v="A"/>
    <s v="S209945"/>
    <s v="2018/011"/>
    <s v="Nxxx FY18 Period11"/>
    <n v="0.08"/>
    <n v="0.08"/>
    <s v="USD"/>
    <n v="1"/>
    <d v="2018-08-31T00:00:00"/>
    <n v="24292"/>
    <n v="17518"/>
    <s v="JVU"/>
    <s v="KML"/>
    <s v="Nxxx FY18 Period11"/>
    <s v="NRB"/>
    <s v="N0801"/>
    <s v="86000"/>
    <s v="#"/>
    <s v="USAO0351"/>
    <s v="#"/>
    <s v="95.31.01"/>
    <s v="S17"/>
    <s v="#"/>
    <s v="PSC"/>
    <x v="1"/>
  </r>
  <r>
    <s v="A"/>
    <s v="S209945"/>
    <s v="2018/011"/>
    <s v="Nxxx FY18 Period11"/>
    <n v="0.05"/>
    <n v="0.05"/>
    <s v="USD"/>
    <n v="1"/>
    <d v="2018-08-31T00:00:00"/>
    <n v="24292"/>
    <n v="17585"/>
    <s v="JVU"/>
    <s v="KML"/>
    <s v="Nxxx FY18 Period11"/>
    <s v="SLD"/>
    <s v="N0801"/>
    <s v="86000"/>
    <s v="#"/>
    <s v="USAO0351"/>
    <s v="#"/>
    <s v="95.31.01"/>
    <s v="S17"/>
    <s v="#"/>
    <s v="PSC"/>
    <x v="1"/>
  </r>
  <r>
    <s v="A"/>
    <s v="S209945"/>
    <s v="2018/011"/>
    <s v="Nxxx FY18 Period11"/>
    <n v="2.15"/>
    <n v="2.15"/>
    <s v="USD"/>
    <n v="1"/>
    <d v="2018-08-31T00:00:00"/>
    <n v="24292"/>
    <n v="17625"/>
    <s v="JVU"/>
    <s v="KML"/>
    <s v="Nxxx FY18 Period11"/>
    <s v="DOL"/>
    <s v="N0901"/>
    <s v="86000"/>
    <s v="#"/>
    <s v="USAO0351"/>
    <s v="#"/>
    <s v="95.31.01"/>
    <s v="S17"/>
    <s v="#"/>
    <s v="PSC"/>
    <x v="1"/>
  </r>
  <r>
    <s v="A"/>
    <s v="S209945"/>
    <s v="2018/011"/>
    <s v="Nxxx FY18 Period11"/>
    <n v="0.02"/>
    <n v="0.02"/>
    <s v="USD"/>
    <n v="1"/>
    <d v="2018-08-31T00:00:00"/>
    <n v="24292"/>
    <n v="17700"/>
    <s v="JVU"/>
    <s v="KML"/>
    <s v="Nxxx FY18 Period11"/>
    <s v="NRB"/>
    <s v="N0901"/>
    <s v="86000"/>
    <s v="#"/>
    <s v="USAO0351"/>
    <s v="#"/>
    <s v="95.31.01"/>
    <s v="S17"/>
    <s v="#"/>
    <s v="PSC"/>
    <x v="1"/>
  </r>
  <r>
    <s v="A"/>
    <s v="S209945"/>
    <s v="2018/011"/>
    <s v="Nxxx FY18 Period11"/>
    <n v="0.01"/>
    <n v="0.01"/>
    <s v="USD"/>
    <n v="1"/>
    <d v="2018-08-31T00:00:00"/>
    <n v="24292"/>
    <n v="17765"/>
    <s v="JVU"/>
    <s v="KML"/>
    <s v="Nxxx FY18 Period11"/>
    <s v="SLD"/>
    <s v="N0901"/>
    <s v="86000"/>
    <s v="#"/>
    <s v="USAO0351"/>
    <s v="#"/>
    <s v="95.31.01"/>
    <s v="S17"/>
    <s v="#"/>
    <s v="PSC"/>
    <x v="1"/>
  </r>
  <r>
    <s v="A"/>
    <s v="S209945"/>
    <s v="2018/011"/>
    <s v="Nxxx FY18 Period11"/>
    <n v="7.35"/>
    <n v="7.35"/>
    <s v="USD"/>
    <n v="1"/>
    <d v="2018-08-31T00:00:00"/>
    <n v="24292"/>
    <n v="17806"/>
    <s v="JVU"/>
    <s v="KML"/>
    <s v="Nxxx FY18 Period11"/>
    <s v="DOL"/>
    <s v="N1001"/>
    <s v="86000"/>
    <s v="#"/>
    <s v="USAO0351"/>
    <s v="#"/>
    <s v="95.31.01"/>
    <s v="S17"/>
    <s v="#"/>
    <s v="SOM"/>
    <x v="1"/>
  </r>
  <r>
    <s v="A"/>
    <s v="S209945"/>
    <s v="2018/011"/>
    <s v="Nxxx FY18 Period11"/>
    <n v="0.08"/>
    <n v="0.08"/>
    <s v="USD"/>
    <n v="1"/>
    <d v="2018-08-31T00:00:00"/>
    <n v="24292"/>
    <n v="17883"/>
    <s v="JVU"/>
    <s v="KML"/>
    <s v="Nxxx FY18 Period11"/>
    <s v="NRB"/>
    <s v="N1001"/>
    <s v="86000"/>
    <s v="#"/>
    <s v="USAO0351"/>
    <s v="#"/>
    <s v="95.31.01"/>
    <s v="S17"/>
    <s v="#"/>
    <s v="SOM"/>
    <x v="1"/>
  </r>
  <r>
    <s v="A"/>
    <s v="S209945"/>
    <s v="2018/011"/>
    <s v="Nxxx FY18 Period11"/>
    <n v="0.04"/>
    <n v="0.04"/>
    <s v="USD"/>
    <n v="1"/>
    <d v="2018-08-31T00:00:00"/>
    <n v="24292"/>
    <n v="17950"/>
    <s v="JVU"/>
    <s v="KML"/>
    <s v="Nxxx FY18 Period11"/>
    <s v="SLD"/>
    <s v="N1001"/>
    <s v="86000"/>
    <s v="#"/>
    <s v="USAO0351"/>
    <s v="#"/>
    <s v="95.31.01"/>
    <s v="S17"/>
    <s v="#"/>
    <s v="SOM"/>
    <x v="1"/>
  </r>
  <r>
    <s v="A"/>
    <s v="S209945"/>
    <s v="2018/011"/>
    <s v="Nxxx FY18 Period11"/>
    <n v="2.15"/>
    <n v="2.15"/>
    <s v="USD"/>
    <n v="1"/>
    <d v="2018-08-31T00:00:00"/>
    <n v="24292"/>
    <n v="17990"/>
    <s v="JVU"/>
    <s v="KML"/>
    <s v="Nxxx FY18 Period11"/>
    <s v="DOL"/>
    <s v="N1003"/>
    <s v="86000"/>
    <s v="#"/>
    <s v="USAO0351"/>
    <s v="#"/>
    <s v="95.31.01"/>
    <s v="S17"/>
    <s v="#"/>
    <s v="SOM"/>
    <x v="1"/>
  </r>
  <r>
    <s v="A"/>
    <s v="S209945"/>
    <s v="2018/011"/>
    <s v="Nxxx FY18 Period11"/>
    <n v="0.02"/>
    <n v="0.02"/>
    <s v="USD"/>
    <n v="1"/>
    <d v="2018-08-31T00:00:00"/>
    <n v="24292"/>
    <n v="18065"/>
    <s v="JVU"/>
    <s v="KML"/>
    <s v="Nxxx FY18 Period11"/>
    <s v="NRB"/>
    <s v="N1003"/>
    <s v="86000"/>
    <s v="#"/>
    <s v="USAO0351"/>
    <s v="#"/>
    <s v="95.31.01"/>
    <s v="S17"/>
    <s v="#"/>
    <s v="SOM"/>
    <x v="1"/>
  </r>
  <r>
    <s v="A"/>
    <s v="S209945"/>
    <s v="2018/011"/>
    <s v="Nxxx FY18 Period11"/>
    <n v="0.01"/>
    <n v="0.01"/>
    <s v="USD"/>
    <n v="1"/>
    <d v="2018-08-31T00:00:00"/>
    <n v="24292"/>
    <n v="18130"/>
    <s v="JVU"/>
    <s v="KML"/>
    <s v="Nxxx FY18 Period11"/>
    <s v="SLD"/>
    <s v="N1003"/>
    <s v="86000"/>
    <s v="#"/>
    <s v="USAO0351"/>
    <s v="#"/>
    <s v="95.31.01"/>
    <s v="S17"/>
    <s v="#"/>
    <s v="SOM"/>
    <x v="1"/>
  </r>
  <r>
    <s v="A"/>
    <s v="S209945"/>
    <s v="2018/011"/>
    <s v="Nxxx FY18 Period11"/>
    <n v="0.54"/>
    <n v="0.54"/>
    <s v="USD"/>
    <n v="1"/>
    <d v="2018-08-31T00:00:00"/>
    <n v="24292"/>
    <n v="18168"/>
    <s v="JVU"/>
    <s v="KML"/>
    <s v="Nxxx FY18 Period11"/>
    <s v="DOL"/>
    <s v="N1202"/>
    <s v="86000"/>
    <s v="#"/>
    <s v="USAO0351"/>
    <s v="#"/>
    <s v="95.31.01"/>
    <s v="S17"/>
    <s v="#"/>
    <s v="TSC"/>
    <x v="1"/>
  </r>
  <r>
    <s v="A"/>
    <s v="S209945"/>
    <s v="2018/011"/>
    <s v="Nxxx FY18 Period11"/>
    <n v="0.01"/>
    <n v="0.01"/>
    <s v="USD"/>
    <n v="1"/>
    <d v="2018-08-31T00:00:00"/>
    <n v="24292"/>
    <n v="18232"/>
    <s v="JVU"/>
    <s v="KML"/>
    <s v="Nxxx FY18 Period11"/>
    <s v="NRB"/>
    <s v="N1202"/>
    <s v="86000"/>
    <s v="#"/>
    <s v="USAO0351"/>
    <s v="#"/>
    <s v="95.31.01"/>
    <s v="S17"/>
    <s v="#"/>
    <s v="TSC"/>
    <x v="1"/>
  </r>
  <r>
    <s v="A"/>
    <s v="S209945"/>
    <s v="2018/011"/>
    <s v="Nxxx FY18 Period11"/>
    <n v="0.54"/>
    <n v="0.54"/>
    <s v="USD"/>
    <n v="1"/>
    <d v="2018-08-31T00:00:00"/>
    <n v="24292"/>
    <n v="18325"/>
    <s v="JVU"/>
    <s v="KML"/>
    <s v="Nxxx FY18 Period11"/>
    <s v="DOL"/>
    <s v="N1401"/>
    <s v="86000"/>
    <s v="#"/>
    <s v="USAO0351"/>
    <s v="#"/>
    <s v="95.31.01"/>
    <s v="S17"/>
    <s v="#"/>
    <s v="PSC"/>
    <x v="1"/>
  </r>
  <r>
    <s v="A"/>
    <s v="S209945"/>
    <s v="2018/011"/>
    <s v="Nxxx FY18 Period11"/>
    <n v="0.01"/>
    <n v="0.01"/>
    <s v="USD"/>
    <n v="1"/>
    <d v="2018-08-31T00:00:00"/>
    <n v="24292"/>
    <n v="18389"/>
    <s v="JVU"/>
    <s v="KML"/>
    <s v="Nxxx FY18 Period11"/>
    <s v="NRB"/>
    <s v="N1401"/>
    <s v="86000"/>
    <s v="#"/>
    <s v="USAO0351"/>
    <s v="#"/>
    <s v="95.31.01"/>
    <s v="S17"/>
    <s v="#"/>
    <s v="PSC"/>
    <x v="1"/>
  </r>
  <r>
    <s v="A"/>
    <s v="S209945"/>
    <s v="2018/011"/>
    <s v="Nxxx FY18 Period11"/>
    <n v="0.54"/>
    <n v="0.54"/>
    <s v="USD"/>
    <n v="1"/>
    <d v="2018-08-31T00:00:00"/>
    <n v="24292"/>
    <n v="18482"/>
    <s v="JVU"/>
    <s v="KML"/>
    <s v="Nxxx FY18 Period11"/>
    <s v="DOL"/>
    <s v="N201"/>
    <s v="86000"/>
    <s v="#"/>
    <s v="USAO0351"/>
    <s v="#"/>
    <s v="95.31.01"/>
    <s v="S17"/>
    <s v="#"/>
    <s v="PSC"/>
    <x v="1"/>
  </r>
  <r>
    <s v="A"/>
    <s v="S209945"/>
    <s v="2018/011"/>
    <s v="Nxxx FY18 Period11"/>
    <n v="0.01"/>
    <n v="0.01"/>
    <s v="USD"/>
    <n v="1"/>
    <d v="2018-08-31T00:00:00"/>
    <n v="24292"/>
    <n v="18546"/>
    <s v="JVU"/>
    <s v="KML"/>
    <s v="Nxxx FY18 Period11"/>
    <s v="NRB"/>
    <s v="N201"/>
    <s v="86000"/>
    <s v="#"/>
    <s v="USAO0351"/>
    <s v="#"/>
    <s v="95.31.01"/>
    <s v="S17"/>
    <s v="#"/>
    <s v="PSC"/>
    <x v="1"/>
  </r>
  <r>
    <s v="A"/>
    <s v="S209945"/>
    <s v="2018/011"/>
    <s v="Nxxx FY18 Period11"/>
    <n v="108.55"/>
    <n v="108.55"/>
    <s v="USD"/>
    <n v="1"/>
    <d v="2018-08-31T00:00:00"/>
    <n v="24292"/>
    <n v="18645"/>
    <s v="JVU"/>
    <s v="KML"/>
    <s v="Nxxx FY18 Period11"/>
    <s v="DOL"/>
    <s v="N0401"/>
    <s v="86400"/>
    <s v="#"/>
    <s v="USAO0351"/>
    <s v="#"/>
    <s v="95.31.01"/>
    <s v="S17"/>
    <s v="#"/>
    <s v="PSC"/>
    <x v="1"/>
  </r>
  <r>
    <s v="A"/>
    <s v="S209945"/>
    <s v="2018/011"/>
    <s v="Nxxx FY18 Period11"/>
    <n v="1.1200000000000001"/>
    <n v="1.1200000000000001"/>
    <s v="USD"/>
    <n v="1"/>
    <d v="2018-08-31T00:00:00"/>
    <n v="24292"/>
    <n v="18724"/>
    <s v="JVU"/>
    <s v="KML"/>
    <s v="Nxxx FY18 Period11"/>
    <s v="NRB"/>
    <s v="N0401"/>
    <s v="86400"/>
    <s v="#"/>
    <s v="USAO0351"/>
    <s v="#"/>
    <s v="95.31.01"/>
    <s v="S17"/>
    <s v="#"/>
    <s v="PSC"/>
    <x v="1"/>
  </r>
  <r>
    <s v="A"/>
    <s v="S209945"/>
    <s v="2018/011"/>
    <s v="Nxxx FY18 Period11"/>
    <n v="0.65"/>
    <n v="0.65"/>
    <s v="USD"/>
    <n v="1"/>
    <d v="2018-08-31T00:00:00"/>
    <n v="24292"/>
    <n v="18793"/>
    <s v="JVU"/>
    <s v="KML"/>
    <s v="Nxxx FY18 Period11"/>
    <s v="SLD"/>
    <s v="N0401"/>
    <s v="86400"/>
    <s v="#"/>
    <s v="USAO0351"/>
    <s v="#"/>
    <s v="95.31.01"/>
    <s v="S17"/>
    <s v="#"/>
    <s v="PSC"/>
    <x v="1"/>
  </r>
  <r>
    <s v="A"/>
    <s v="S209945"/>
    <s v="2018/011"/>
    <s v="Nxxx FY18 Period11"/>
    <n v="0.16"/>
    <n v="0.16"/>
    <s v="USD"/>
    <n v="1"/>
    <d v="2018-08-31T00:00:00"/>
    <n v="24292"/>
    <n v="18821"/>
    <s v="JVU"/>
    <s v="KML"/>
    <s v="Nxxx FY18 Period11"/>
    <s v="DOL"/>
    <s v="N1003"/>
    <s v="86400"/>
    <s v="#"/>
    <s v="USAO0351"/>
    <s v="#"/>
    <s v="95.31.01"/>
    <s v="S17"/>
    <s v="#"/>
    <s v="SOM"/>
    <x v="1"/>
  </r>
  <r>
    <s v="A"/>
    <s v="S209945"/>
    <s v="2018/011"/>
    <s v="Nxxx FY18 Period11"/>
    <n v="0.78"/>
    <n v="0.78"/>
    <s v="USD"/>
    <n v="1"/>
    <d v="2018-08-31T00:00:00"/>
    <n v="24292"/>
    <n v="18957"/>
    <s v="JVU"/>
    <s v="KML"/>
    <s v="Nxxx FY18 Period11"/>
    <s v="DOL"/>
    <s v="N1101"/>
    <s v="86400"/>
    <s v="#"/>
    <s v="USAO0351"/>
    <s v="#"/>
    <s v="95.31.01"/>
    <s v="S17"/>
    <s v="#"/>
    <s v="TSC"/>
    <x v="1"/>
  </r>
  <r>
    <s v="A"/>
    <s v="S209945"/>
    <s v="2018/011"/>
    <s v="Nxxx FY18 Period11"/>
    <n v="0.01"/>
    <n v="0.01"/>
    <s v="USD"/>
    <n v="1"/>
    <d v="2018-08-31T00:00:00"/>
    <n v="24292"/>
    <n v="19025"/>
    <s v="JVU"/>
    <s v="KML"/>
    <s v="Nxxx FY18 Period11"/>
    <s v="NRB"/>
    <s v="N1101"/>
    <s v="86400"/>
    <s v="#"/>
    <s v="USAO0351"/>
    <s v="#"/>
    <s v="95.31.01"/>
    <s v="S17"/>
    <s v="#"/>
    <s v="TSC"/>
    <x v="1"/>
  </r>
  <r>
    <s v="A"/>
    <s v="S209945"/>
    <s v="2018/011"/>
    <s v="Nxxx FY18 Period11"/>
    <n v="1.17"/>
    <n v="1.17"/>
    <s v="USD"/>
    <n v="1"/>
    <d v="2018-08-31T00:00:00"/>
    <n v="24292"/>
    <n v="19120"/>
    <s v="JVU"/>
    <s v="KML"/>
    <s v="Nxxx FY18 Period11"/>
    <s v="DOL"/>
    <s v="N201"/>
    <s v="86400"/>
    <s v="#"/>
    <s v="USAO0351"/>
    <s v="#"/>
    <s v="95.31.01"/>
    <s v="S17"/>
    <s v="#"/>
    <s v="PSC"/>
    <x v="1"/>
  </r>
  <r>
    <s v="A"/>
    <s v="S209945"/>
    <s v="2018/011"/>
    <s v="Nxxx FY18 Period11"/>
    <n v="0.01"/>
    <n v="0.01"/>
    <s v="USD"/>
    <n v="1"/>
    <d v="2018-08-31T00:00:00"/>
    <n v="24292"/>
    <n v="19191"/>
    <s v="JVU"/>
    <s v="KML"/>
    <s v="Nxxx FY18 Period11"/>
    <s v="NRB"/>
    <s v="N201"/>
    <s v="86400"/>
    <s v="#"/>
    <s v="USAO0351"/>
    <s v="#"/>
    <s v="95.31.01"/>
    <s v="S17"/>
    <s v="#"/>
    <s v="PSC"/>
    <x v="1"/>
  </r>
  <r>
    <s v="A"/>
    <s v="S209945"/>
    <s v="2018/011"/>
    <s v="Nxxx FY18 Period11"/>
    <n v="0.01"/>
    <n v="0.01"/>
    <s v="USD"/>
    <n v="1"/>
    <d v="2018-08-31T00:00:00"/>
    <n v="24292"/>
    <n v="19250"/>
    <s v="JVU"/>
    <s v="KML"/>
    <s v="Nxxx FY18 Period11"/>
    <s v="SLD"/>
    <s v="N201"/>
    <s v="86400"/>
    <s v="#"/>
    <s v="USAO0351"/>
    <s v="#"/>
    <s v="95.31.01"/>
    <s v="S17"/>
    <s v="#"/>
    <s v="PSC"/>
    <x v="1"/>
  </r>
  <r>
    <s v="A"/>
    <s v="S209945"/>
    <s v="2018/011"/>
    <s v="Nxxx FY18 Period11"/>
    <n v="70.64"/>
    <n v="70.64"/>
    <s v="USD"/>
    <n v="1"/>
    <d v="2018-08-31T00:00:00"/>
    <n v="24292"/>
    <n v="19292"/>
    <s v="JVU"/>
    <s v="KML"/>
    <s v="Nxxx FY18 Period11"/>
    <s v="DOL"/>
    <s v="N0401"/>
    <s v="87000"/>
    <s v="#"/>
    <s v="USAO0351"/>
    <s v="#"/>
    <s v="95.31.01"/>
    <s v="S17"/>
    <s v="#"/>
    <s v="PSC"/>
    <x v="1"/>
  </r>
  <r>
    <s v="A"/>
    <s v="S209945"/>
    <s v="2018/011"/>
    <s v="Nxxx FY18 Period11"/>
    <n v="0.73"/>
    <n v="0.73"/>
    <s v="USD"/>
    <n v="1"/>
    <d v="2018-08-31T00:00:00"/>
    <n v="24292"/>
    <n v="19370"/>
    <s v="JVU"/>
    <s v="KML"/>
    <s v="Nxxx FY18 Period11"/>
    <s v="NRB"/>
    <s v="N0401"/>
    <s v="87000"/>
    <s v="#"/>
    <s v="USAO0351"/>
    <s v="#"/>
    <s v="95.31.01"/>
    <s v="S17"/>
    <s v="#"/>
    <s v="PSC"/>
    <x v="1"/>
  </r>
  <r>
    <s v="A"/>
    <s v="S209945"/>
    <s v="2018/011"/>
    <s v="Nxxx FY18 Period11"/>
    <n v="0.42"/>
    <n v="0.42"/>
    <s v="USD"/>
    <n v="1"/>
    <d v="2018-08-31T00:00:00"/>
    <n v="24292"/>
    <n v="19438"/>
    <s v="JVU"/>
    <s v="KML"/>
    <s v="Nxxx FY18 Period11"/>
    <s v="SLD"/>
    <s v="N0401"/>
    <s v="87000"/>
    <s v="#"/>
    <s v="USAO0351"/>
    <s v="#"/>
    <s v="95.31.01"/>
    <s v="S17"/>
    <s v="#"/>
    <s v="PSC"/>
    <x v="1"/>
  </r>
  <r>
    <s v="A"/>
    <s v="S209945"/>
    <s v="2018/011"/>
    <s v="Nxxx FY18 Period11"/>
    <n v="12.68"/>
    <n v="12.68"/>
    <s v="USD"/>
    <n v="1"/>
    <d v="2018-08-31T00:00:00"/>
    <n v="24292"/>
    <n v="19480"/>
    <s v="JVU"/>
    <s v="KML"/>
    <s v="Nxxx FY18 Period11"/>
    <s v="DOL"/>
    <s v="N0702"/>
    <s v="87000"/>
    <s v="#"/>
    <s v="USAO0351"/>
    <s v="#"/>
    <s v="95.31.01"/>
    <s v="S17"/>
    <s v="#"/>
    <s v="PSC"/>
    <x v="1"/>
  </r>
  <r>
    <s v="A"/>
    <s v="S209945"/>
    <s v="2018/011"/>
    <s v="Nxxx FY18 Period11"/>
    <n v="0.13"/>
    <n v="0.13"/>
    <s v="USD"/>
    <n v="1"/>
    <d v="2018-08-31T00:00:00"/>
    <n v="24292"/>
    <n v="19558"/>
    <s v="JVU"/>
    <s v="KML"/>
    <s v="Nxxx FY18 Period11"/>
    <s v="NRB"/>
    <s v="N0702"/>
    <s v="87000"/>
    <s v="#"/>
    <s v="USAO0351"/>
    <s v="#"/>
    <s v="95.31.01"/>
    <s v="S17"/>
    <s v="#"/>
    <s v="PSC"/>
    <x v="1"/>
  </r>
  <r>
    <s v="A"/>
    <s v="S209945"/>
    <s v="2018/011"/>
    <s v="Nxxx FY18 Period11"/>
    <n v="0.08"/>
    <n v="0.08"/>
    <s v="USD"/>
    <n v="1"/>
    <d v="2018-08-31T00:00:00"/>
    <n v="24292"/>
    <n v="19625"/>
    <s v="JVU"/>
    <s v="KML"/>
    <s v="Nxxx FY18 Period11"/>
    <s v="SLD"/>
    <s v="N0702"/>
    <s v="87000"/>
    <s v="#"/>
    <s v="USAO0351"/>
    <s v="#"/>
    <s v="95.31.01"/>
    <s v="S17"/>
    <s v="#"/>
    <s v="PSC"/>
    <x v="1"/>
  </r>
  <r>
    <s v="A"/>
    <s v="S209945"/>
    <s v="2018/011"/>
    <s v="Nxxx FY18 Period11"/>
    <n v="137.21"/>
    <n v="137.21"/>
    <s v="USD"/>
    <n v="1"/>
    <d v="2018-08-31T00:00:00"/>
    <n v="24292"/>
    <n v="19669"/>
    <s v="JVU"/>
    <s v="KML"/>
    <s v="Nxxx FY18 Period11"/>
    <s v="DOL"/>
    <s v="N0801"/>
    <s v="87000"/>
    <s v="#"/>
    <s v="USAO0351"/>
    <s v="#"/>
    <s v="95.31.01"/>
    <s v="S17"/>
    <s v="#"/>
    <s v="PSC"/>
    <x v="1"/>
  </r>
  <r>
    <s v="A"/>
    <s v="S209945"/>
    <s v="2018/011"/>
    <s v="Nxxx FY18 Period11"/>
    <n v="1.42"/>
    <n v="1.42"/>
    <s v="USD"/>
    <n v="1"/>
    <d v="2018-08-31T00:00:00"/>
    <n v="24292"/>
    <n v="19748"/>
    <s v="JVU"/>
    <s v="KML"/>
    <s v="Nxxx FY18 Period11"/>
    <s v="NRB"/>
    <s v="N0801"/>
    <s v="87000"/>
    <s v="#"/>
    <s v="USAO0351"/>
    <s v="#"/>
    <s v="95.31.01"/>
    <s v="S17"/>
    <s v="#"/>
    <s v="PSC"/>
    <x v="1"/>
  </r>
  <r>
    <s v="A"/>
    <s v="S209945"/>
    <s v="2018/011"/>
    <s v="Nxxx FY18 Period11"/>
    <n v="0.82"/>
    <n v="0.82"/>
    <s v="USD"/>
    <n v="1"/>
    <d v="2018-08-31T00:00:00"/>
    <n v="24292"/>
    <n v="19817"/>
    <s v="JVU"/>
    <s v="KML"/>
    <s v="Nxxx FY18 Period11"/>
    <s v="SLD"/>
    <s v="N0801"/>
    <s v="87000"/>
    <s v="#"/>
    <s v="USAO0351"/>
    <s v="#"/>
    <s v="95.31.01"/>
    <s v="S17"/>
    <s v="#"/>
    <s v="PSC"/>
    <x v="1"/>
  </r>
  <r>
    <s v="A"/>
    <s v="S209945"/>
    <s v="2018/011"/>
    <s v="Nxxx FY18 Period11"/>
    <n v="1.23"/>
    <n v="1.23"/>
    <s v="USD"/>
    <n v="1"/>
    <d v="2018-08-31T00:00:00"/>
    <n v="24292"/>
    <n v="19857"/>
    <s v="JVU"/>
    <s v="KML"/>
    <s v="Nxxx FY18 Period11"/>
    <s v="DOL"/>
    <s v="N1001"/>
    <s v="87000"/>
    <s v="#"/>
    <s v="USAO0351"/>
    <s v="#"/>
    <s v="95.31.01"/>
    <s v="S17"/>
    <s v="#"/>
    <s v="SOM"/>
    <x v="1"/>
  </r>
  <r>
    <s v="A"/>
    <s v="S209945"/>
    <s v="2018/011"/>
    <s v="Nxxx FY18 Period11"/>
    <n v="0.01"/>
    <n v="0.01"/>
    <s v="USD"/>
    <n v="1"/>
    <d v="2018-08-31T00:00:00"/>
    <n v="24292"/>
    <n v="19929"/>
    <s v="JVU"/>
    <s v="KML"/>
    <s v="Nxxx FY18 Period11"/>
    <s v="NRB"/>
    <s v="N1001"/>
    <s v="87000"/>
    <s v="#"/>
    <s v="USAO0351"/>
    <s v="#"/>
    <s v="95.31.01"/>
    <s v="S17"/>
    <s v="#"/>
    <s v="SOM"/>
    <x v="1"/>
  </r>
  <r>
    <s v="A"/>
    <s v="S209945"/>
    <s v="2018/011"/>
    <s v="Nxxx FY18 Period11"/>
    <n v="0.01"/>
    <n v="0.01"/>
    <s v="USD"/>
    <n v="1"/>
    <d v="2018-08-31T00:00:00"/>
    <n v="24292"/>
    <n v="19988"/>
    <s v="JVU"/>
    <s v="KML"/>
    <s v="Nxxx FY18 Period11"/>
    <s v="SLD"/>
    <s v="N1001"/>
    <s v="87000"/>
    <s v="#"/>
    <s v="USAO0351"/>
    <s v="#"/>
    <s v="95.31.01"/>
    <s v="S17"/>
    <s v="#"/>
    <s v="SOM"/>
    <x v="1"/>
  </r>
  <r>
    <s v="A"/>
    <s v="S209945"/>
    <s v="2018/011"/>
    <s v="Nxxx FY18 Period11"/>
    <n v="137.21"/>
    <n v="137.21"/>
    <s v="USD"/>
    <n v="1"/>
    <d v="2018-08-31T00:00:00"/>
    <n v="24292"/>
    <n v="20030"/>
    <s v="JVU"/>
    <s v="KML"/>
    <s v="Nxxx FY18 Period11"/>
    <s v="DOL"/>
    <s v="N1003"/>
    <s v="87000"/>
    <s v="#"/>
    <s v="USAO0351"/>
    <s v="#"/>
    <s v="95.31.01"/>
    <s v="S17"/>
    <s v="#"/>
    <s v="SOM"/>
    <x v="1"/>
  </r>
  <r>
    <s v="A"/>
    <s v="S209945"/>
    <s v="2018/011"/>
    <s v="Nxxx FY18 Period11"/>
    <n v="1.42"/>
    <n v="1.42"/>
    <s v="USD"/>
    <n v="1"/>
    <d v="2018-08-31T00:00:00"/>
    <n v="24292"/>
    <n v="20109"/>
    <s v="JVU"/>
    <s v="KML"/>
    <s v="Nxxx FY18 Period11"/>
    <s v="NRB"/>
    <s v="N1003"/>
    <s v="87000"/>
    <s v="#"/>
    <s v="USAO0351"/>
    <s v="#"/>
    <s v="95.31.01"/>
    <s v="S17"/>
    <s v="#"/>
    <s v="SOM"/>
    <x v="1"/>
  </r>
  <r>
    <s v="A"/>
    <s v="S209945"/>
    <s v="2018/011"/>
    <s v="Nxxx FY18 Period11"/>
    <n v="0.82"/>
    <n v="0.82"/>
    <s v="USD"/>
    <n v="1"/>
    <d v="2018-08-31T00:00:00"/>
    <n v="24292"/>
    <n v="20178"/>
    <s v="JVU"/>
    <s v="KML"/>
    <s v="Nxxx FY18 Period11"/>
    <s v="SLD"/>
    <s v="N1003"/>
    <s v="87000"/>
    <s v="#"/>
    <s v="USAO0351"/>
    <s v="#"/>
    <s v="95.31.01"/>
    <s v="S17"/>
    <s v="#"/>
    <s v="SOM"/>
    <x v="1"/>
  </r>
  <r>
    <s v="A"/>
    <s v="S209945"/>
    <s v="2018/011"/>
    <s v="Nxxx FY18 Period11"/>
    <n v="158.91999999999999"/>
    <n v="158.91999999999999"/>
    <s v="USD"/>
    <n v="1"/>
    <d v="2018-08-31T00:00:00"/>
    <n v="24292"/>
    <n v="20222"/>
    <s v="JVU"/>
    <s v="KML"/>
    <s v="Nxxx FY18 Period11"/>
    <s v="DOL"/>
    <s v="N1101"/>
    <s v="87000"/>
    <s v="#"/>
    <s v="USAO0351"/>
    <s v="#"/>
    <s v="95.31.01"/>
    <s v="S17"/>
    <s v="#"/>
    <s v="TSC"/>
    <x v="1"/>
  </r>
  <r>
    <s v="A"/>
    <s v="S209945"/>
    <s v="2018/011"/>
    <s v="Nxxx FY18 Period11"/>
    <n v="1.64"/>
    <n v="1.64"/>
    <s v="USD"/>
    <n v="1"/>
    <d v="2018-08-31T00:00:00"/>
    <n v="24292"/>
    <n v="20301"/>
    <s v="JVU"/>
    <s v="KML"/>
    <s v="Nxxx FY18 Period11"/>
    <s v="NRB"/>
    <s v="N1101"/>
    <s v="87000"/>
    <s v="#"/>
    <s v="USAO0351"/>
    <s v="#"/>
    <s v="95.31.01"/>
    <s v="S17"/>
    <s v="#"/>
    <s v="TSC"/>
    <x v="1"/>
  </r>
  <r>
    <s v="A"/>
    <s v="S209945"/>
    <s v="2018/011"/>
    <s v="Nxxx FY18 Period11"/>
    <n v="0.95"/>
    <n v="0.95"/>
    <s v="USD"/>
    <n v="1"/>
    <d v="2018-08-31T00:00:00"/>
    <n v="24292"/>
    <n v="20370"/>
    <s v="JVU"/>
    <s v="KML"/>
    <s v="Nxxx FY18 Period11"/>
    <s v="SLD"/>
    <s v="N1101"/>
    <s v="87000"/>
    <s v="#"/>
    <s v="USAO0351"/>
    <s v="#"/>
    <s v="95.31.01"/>
    <s v="S17"/>
    <s v="#"/>
    <s v="TSC"/>
    <x v="1"/>
  </r>
  <r>
    <s v="A"/>
    <s v="S209945"/>
    <s v="2018/011"/>
    <s v="Revaluation"/>
    <n v="0"/>
    <n v="0"/>
    <s v="USD"/>
    <n v="0"/>
    <d v="2018-09-07T00:00:00"/>
    <n v="24289"/>
    <n v="859"/>
    <s v="SYSTM"/>
    <s v="REVAL"/>
    <s v="System - Revaluation"/>
    <s v="DOL"/>
    <s v="#"/>
    <s v="80112"/>
    <s v="M22391"/>
    <s v="USAO0351"/>
    <s v="#"/>
    <s v="01.01.01"/>
    <s v="S09"/>
    <s v="#"/>
    <s v="DPC"/>
    <x v="0"/>
  </r>
  <r>
    <s v="A"/>
    <s v="S209945"/>
    <s v="2018/011"/>
    <s v="Revaluation"/>
    <n v="0"/>
    <n v="0"/>
    <s v="USD"/>
    <n v="0"/>
    <d v="2018-09-07T00:00:00"/>
    <n v="24289"/>
    <n v="860"/>
    <s v="SYSTM"/>
    <s v="REVAL"/>
    <s v="System - Revaluation"/>
    <s v="SLD"/>
    <s v="#"/>
    <s v="80112"/>
    <s v="M9209"/>
    <s v="USAO0351"/>
    <s v="#"/>
    <s v="01.01.01"/>
    <s v="S09"/>
    <s v="#"/>
    <s v="DPC"/>
    <x v="0"/>
  </r>
  <r>
    <s v="A"/>
    <s v="S209945"/>
    <s v="2018/011"/>
    <s v="Aug 2018 Pension -Elizabeth"/>
    <n v="89.69"/>
    <n v="9018"/>
    <s v="KES"/>
    <n v="1"/>
    <d v="2018-11-30T00:00:00"/>
    <n v="24247"/>
    <n v="90"/>
    <s v="JVL"/>
    <s v="GAB"/>
    <s v="NRBJ11010L"/>
    <s v="NRB"/>
    <s v="#"/>
    <s v="80104"/>
    <s v="M203762"/>
    <s v="USAO0351"/>
    <s v="#"/>
    <s v="01.01.01"/>
    <s v="S09"/>
    <s v="#"/>
    <s v="DPC"/>
    <x v="0"/>
  </r>
  <r>
    <s v="A"/>
    <s v="S209945"/>
    <s v="2018/011"/>
    <s v="Aug 2018 Salary-Elizabeth"/>
    <n v="664.39"/>
    <n v="66800"/>
    <s v="KES"/>
    <n v="1"/>
    <d v="2018-11-30T00:00:00"/>
    <n v="24247"/>
    <n v="249"/>
    <s v="JVL"/>
    <s v="GAB"/>
    <s v="NRBJ11010L"/>
    <s v="NRB"/>
    <s v="#"/>
    <s v="80001"/>
    <s v="M203762"/>
    <s v="USAO0351"/>
    <s v="#"/>
    <s v="01.01.01"/>
    <s v="S09"/>
    <s v="#"/>
    <s v="DPC"/>
    <x v="0"/>
  </r>
  <r>
    <s v="A"/>
    <s v="S209945"/>
    <s v="2018/012"/>
    <s v="RnR for Eddie Palula"/>
    <n v="960"/>
    <n v="960"/>
    <s v="USD"/>
    <n v="1"/>
    <d v="2018-09-06T00:00:00"/>
    <n v="24958"/>
    <n v="1599"/>
    <s v="CVU"/>
    <s v="PNY"/>
    <s v="DOLC12002U"/>
    <s v="DOL"/>
    <s v="#"/>
    <s v="80199"/>
    <s v="#"/>
    <s v="USAO0351"/>
    <s v="#"/>
    <s v="03.03.02"/>
    <s v="S09"/>
    <s v="#"/>
    <s v="DPC"/>
    <x v="0"/>
  </r>
  <r>
    <s v="A"/>
    <s v="S209945"/>
    <s v="2018/012"/>
    <s v="Bank Charge"/>
    <n v="2.88"/>
    <n v="2.88"/>
    <s v="USD"/>
    <n v="1"/>
    <d v="2018-09-06T00:00:00"/>
    <n v="24958"/>
    <n v="1600"/>
    <s v="CVU"/>
    <s v="PNY"/>
    <s v="DOLC12002U"/>
    <s v="DOL"/>
    <s v="#"/>
    <s v="87002"/>
    <s v="#"/>
    <s v="USAO0351"/>
    <s v="#"/>
    <s v="01.01.01"/>
    <s v="S09"/>
    <s v="#"/>
    <s v="DPC"/>
    <x v="2"/>
  </r>
  <r>
    <s v="A"/>
    <s v="S209945"/>
    <s v="2018/012"/>
    <s v="Ibrahim Mo.Airtime fr Sep"/>
    <n v="60"/>
    <n v="60"/>
    <s v="USD"/>
    <n v="1"/>
    <d v="2018-09-09T00:00:00"/>
    <n v="24958"/>
    <n v="314"/>
    <s v="CVU"/>
    <s v="PNY"/>
    <s v="BAYC12029U"/>
    <s v="DOL"/>
    <s v="#"/>
    <s v="85001"/>
    <s v="#"/>
    <s v="USAO0351"/>
    <s v="#"/>
    <s v="02.02.12"/>
    <s v="S09"/>
    <s v="#"/>
    <s v="DPC"/>
    <x v="4"/>
  </r>
  <r>
    <s v="A"/>
    <s v="S209945"/>
    <s v="2018/012"/>
    <s v="Gullie.Airtime fr Sep 18"/>
    <n v="60"/>
    <n v="60"/>
    <s v="USD"/>
    <n v="1"/>
    <d v="2018-09-09T00:00:00"/>
    <n v="24958"/>
    <n v="338"/>
    <s v="CVU"/>
    <s v="PNY"/>
    <s v="BAYC12029U"/>
    <s v="DOL"/>
    <s v="#"/>
    <s v="85001"/>
    <s v="#"/>
    <s v="USAO0351"/>
    <s v="#"/>
    <s v="02.02.12"/>
    <s v="S09"/>
    <s v="#"/>
    <s v="DPC"/>
    <x v="4"/>
  </r>
  <r>
    <s v="A"/>
    <s v="S209945"/>
    <s v="2018/012"/>
    <s v="Andrew M.Airtime fr Sep 1"/>
    <n v="150"/>
    <n v="150"/>
    <s v="USD"/>
    <n v="1"/>
    <d v="2018-09-09T00:00:00"/>
    <n v="24958"/>
    <n v="341"/>
    <s v="CVU"/>
    <s v="PNY"/>
    <s v="BAYC12029U"/>
    <s v="DOL"/>
    <s v="#"/>
    <s v="85001"/>
    <s v="#"/>
    <s v="USAO0351"/>
    <s v="#"/>
    <s v="02.02.12"/>
    <s v="S09"/>
    <s v="#"/>
    <s v="DPC"/>
    <x v="4"/>
  </r>
  <r>
    <s v="A"/>
    <s v="S209945"/>
    <s v="2018/012"/>
    <s v="Asrat Bak. Airtime fr Sep"/>
    <n v="150"/>
    <n v="150"/>
    <s v="USD"/>
    <n v="1"/>
    <d v="2018-09-09T00:00:00"/>
    <n v="24958"/>
    <n v="343"/>
    <s v="CVU"/>
    <s v="PNY"/>
    <s v="BAYC12029U"/>
    <s v="DOL"/>
    <s v="#"/>
    <s v="85001"/>
    <s v="#"/>
    <s v="USAO0351"/>
    <s v="#"/>
    <s v="02.02.12"/>
    <s v="S09"/>
    <s v="#"/>
    <s v="DPC"/>
    <x v="4"/>
  </r>
  <r>
    <s v="A"/>
    <s v="S209945"/>
    <s v="2018/012"/>
    <s v="Security Service-Dol.Aug"/>
    <n v="784.5"/>
    <n v="784.5"/>
    <s v="USD"/>
    <n v="1"/>
    <d v="2018-09-09T00:00:00"/>
    <n v="24958"/>
    <n v="1607"/>
    <s v="CVU"/>
    <s v="PNY"/>
    <s v="DOLC12004U"/>
    <s v="DOL"/>
    <s v="#"/>
    <s v="84003"/>
    <s v="#"/>
    <s v="USAO0351"/>
    <s v="#"/>
    <s v="03.03.04"/>
    <s v="S09"/>
    <s v="#"/>
    <s v="DPC"/>
    <x v="2"/>
  </r>
  <r>
    <s v="A"/>
    <s v="S209945"/>
    <s v="2018/012"/>
    <s v="Vehicle rent for AUG'18"/>
    <n v="1800"/>
    <n v="1800"/>
    <s v="USD"/>
    <n v="1"/>
    <d v="2018-09-09T00:00:00"/>
    <n v="24958"/>
    <n v="1611"/>
    <s v="CVU"/>
    <s v="PNY"/>
    <s v="DOLC12005U"/>
    <s v="DOL"/>
    <s v="#"/>
    <s v="82105"/>
    <s v="#"/>
    <s v="USAO0351"/>
    <s v="#"/>
    <s v="03.03.02"/>
    <s v="S09"/>
    <s v="#"/>
    <s v="DPC"/>
    <x v="4"/>
  </r>
  <r>
    <s v="A"/>
    <s v="S209945"/>
    <s v="2018/012"/>
    <s v="Bank Charge"/>
    <n v="5.4"/>
    <n v="5.4"/>
    <s v="USD"/>
    <n v="1"/>
    <d v="2018-09-09T00:00:00"/>
    <n v="24958"/>
    <n v="1612"/>
    <s v="CVU"/>
    <s v="PNY"/>
    <s v="DOLC12005U"/>
    <s v="DOL"/>
    <s v="#"/>
    <s v="87002"/>
    <s v="#"/>
    <s v="USAO0351"/>
    <s v="#"/>
    <s v="01.01.01"/>
    <s v="S09"/>
    <s v="#"/>
    <s v="DPC"/>
    <x v="2"/>
  </r>
  <r>
    <s v="A"/>
    <s v="S209945"/>
    <s v="2018/012"/>
    <s v="EarTags &amp; Eartag applicat"/>
    <n v="4995"/>
    <n v="4995"/>
    <s v="USD"/>
    <n v="1"/>
    <d v="2018-09-12T00:00:00"/>
    <n v="24958"/>
    <n v="1709"/>
    <s v="CVU"/>
    <s v="PNY"/>
    <s v="DOLC12034U"/>
    <s v="DOL"/>
    <s v="#"/>
    <s v="81501"/>
    <s v="#"/>
    <s v="USAO0351"/>
    <s v="#"/>
    <s v="01.01.01"/>
    <s v="S09"/>
    <s v="#"/>
    <s v="DPC"/>
    <x v="6"/>
  </r>
  <r>
    <s v="A"/>
    <s v="S209945"/>
    <s v="2018/012"/>
    <s v="Bank Charge"/>
    <n v="14.99"/>
    <n v="14.99"/>
    <s v="USD"/>
    <n v="1"/>
    <d v="2018-09-12T00:00:00"/>
    <n v="24958"/>
    <n v="1710"/>
    <s v="CVU"/>
    <s v="PNY"/>
    <s v="DOLC12034U"/>
    <s v="DOL"/>
    <s v="#"/>
    <s v="87002"/>
    <s v="#"/>
    <s v="USAO0351"/>
    <s v="#"/>
    <s v="03.03.02"/>
    <s v="S09"/>
    <s v="#"/>
    <s v="DPC"/>
    <x v="2"/>
  </r>
  <r>
    <s v="A"/>
    <s v="S209945"/>
    <s v="2018/012"/>
    <s v="Reimbu-Animal Handling ma"/>
    <n v="271"/>
    <n v="271"/>
    <s v="USD"/>
    <n v="1"/>
    <d v="2018-09-12T00:00:00"/>
    <n v="24958"/>
    <n v="1712"/>
    <s v="CVU"/>
    <s v="PNY"/>
    <s v="DOLC12035U"/>
    <s v="DOL"/>
    <s v="#"/>
    <s v="81501"/>
    <s v="#"/>
    <s v="USAO0351"/>
    <s v="#"/>
    <s v="01.01.05"/>
    <s v="S09"/>
    <s v="#"/>
    <s v="DPC"/>
    <x v="9"/>
  </r>
  <r>
    <s v="A"/>
    <s v="S209945"/>
    <s v="2018/012"/>
    <s v="Bank Charge"/>
    <n v="0.81"/>
    <n v="0.81"/>
    <s v="USD"/>
    <n v="1"/>
    <d v="2018-09-12T00:00:00"/>
    <n v="24958"/>
    <n v="1713"/>
    <s v="CVU"/>
    <s v="PNY"/>
    <s v="DOLC12035U"/>
    <s v="DOL"/>
    <s v="#"/>
    <s v="87002"/>
    <s v="#"/>
    <s v="USAO0351"/>
    <s v="#"/>
    <s v="03.03.02"/>
    <s v="S09"/>
    <s v="#"/>
    <s v="DPC"/>
    <x v="2"/>
  </r>
  <r>
    <s v="A"/>
    <s v="S209945"/>
    <s v="2018/012"/>
    <s v="SABAH YUSUF HAJI-Topup Oct'17"/>
    <n v="336"/>
    <n v="336"/>
    <s v="USD"/>
    <n v="1"/>
    <d v="2018-09-13T00:00:00"/>
    <n v="24936"/>
    <n v="94"/>
    <s v="CVU"/>
    <s v="JOS"/>
    <s v="NRBC12006A"/>
    <s v="DOL"/>
    <s v="#"/>
    <s v="80102"/>
    <s v="#"/>
    <s v="USAO0351"/>
    <s v="#"/>
    <s v="08.01.02"/>
    <s v="S09"/>
    <s v="#"/>
    <s v="DPC"/>
    <x v="2"/>
  </r>
  <r>
    <s v="A"/>
    <s v="S209945"/>
    <s v="2018/012"/>
    <s v="Perdiem atteng QA&amp;S  in N"/>
    <n v="135"/>
    <n v="135"/>
    <s v="USD"/>
    <n v="1"/>
    <d v="2018-09-13T00:00:00"/>
    <n v="24958"/>
    <n v="1738"/>
    <s v="CVU"/>
    <s v="PNY"/>
    <s v="DOLC12043U"/>
    <s v="DOL"/>
    <s v="#"/>
    <s v="82001"/>
    <s v="#"/>
    <s v="USAO0351"/>
    <s v="#"/>
    <s v="03.03.01"/>
    <s v="S09"/>
    <s v="#"/>
    <s v="DPC"/>
    <x v="2"/>
  </r>
  <r>
    <s v="A"/>
    <s v="S209945"/>
    <s v="2018/012"/>
    <s v="Bank chargge"/>
    <n v="0.41"/>
    <n v="0.41"/>
    <s v="USD"/>
    <n v="1"/>
    <d v="2018-09-13T00:00:00"/>
    <n v="24958"/>
    <n v="1739"/>
    <s v="CVU"/>
    <s v="PNY"/>
    <s v="DOLC12043U"/>
    <s v="DOL"/>
    <s v="#"/>
    <s v="87002"/>
    <s v="#"/>
    <s v="USAO0351"/>
    <s v="#"/>
    <s v="03.03.02"/>
    <s v="S09"/>
    <s v="#"/>
    <s v="DPC"/>
    <x v="2"/>
  </r>
  <r>
    <s v="A"/>
    <s v="S209945"/>
    <s v="2018/012"/>
    <s v="Commision"/>
    <n v="723.8"/>
    <n v="723.8"/>
    <s v="USD"/>
    <n v="1"/>
    <d v="2018-09-18T00:00:00"/>
    <n v="24723"/>
    <n v="22"/>
    <s v="CVU"/>
    <s v="PGK"/>
    <s v="NRBC12018A"/>
    <s v="DOL"/>
    <s v="#"/>
    <s v="87002"/>
    <s v="#"/>
    <s v="USAO0351"/>
    <s v="#"/>
    <s v="01.01.01"/>
    <s v="S09"/>
    <s v="#"/>
    <s v="DPC"/>
    <x v="2"/>
  </r>
  <r>
    <s v="A"/>
    <s v="S209945"/>
    <s v="2018/012"/>
    <s v="Team Hse Supplies-Aug&amp;Sep"/>
    <n v="465.4"/>
    <n v="465.4"/>
    <s v="USD"/>
    <n v="1"/>
    <d v="2018-09-18T00:00:00"/>
    <n v="24958"/>
    <n v="1859"/>
    <s v="CVU"/>
    <s v="PNY"/>
    <s v="DOLC12080U"/>
    <s v="DOL"/>
    <s v="#"/>
    <s v="84099"/>
    <s v="#"/>
    <s v="USAO0351"/>
    <s v="#"/>
    <s v="03.03.04"/>
    <s v="S09"/>
    <s v="#"/>
    <s v="DPC"/>
    <x v="2"/>
  </r>
  <r>
    <s v="A"/>
    <s v="S209945"/>
    <s v="2018/012"/>
    <s v="Supplies Of Vet Drugs"/>
    <n v="13075"/>
    <n v="13075"/>
    <s v="USD"/>
    <n v="1"/>
    <d v="2018-09-18T00:00:00"/>
    <n v="24958"/>
    <n v="1867"/>
    <s v="CVU"/>
    <s v="PNY"/>
    <s v="DOLC12082U"/>
    <s v="DOL"/>
    <s v="#"/>
    <s v="81501"/>
    <s v="#"/>
    <s v="USAO0351"/>
    <s v="#"/>
    <s v="01.01.03"/>
    <s v="S09"/>
    <s v="#"/>
    <s v="DPC"/>
    <x v="7"/>
  </r>
  <r>
    <s v="A"/>
    <s v="S209945"/>
    <s v="2018/012"/>
    <s v="Bank Charge"/>
    <n v="39.229999999999997"/>
    <n v="39.229999999999997"/>
    <s v="USD"/>
    <n v="1"/>
    <d v="2018-09-18T00:00:00"/>
    <n v="24958"/>
    <n v="1868"/>
    <s v="CVU"/>
    <s v="PNY"/>
    <s v="DOLC12082U"/>
    <s v="DOL"/>
    <s v="#"/>
    <s v="87002"/>
    <s v="#"/>
    <s v="USAO0351"/>
    <s v="#"/>
    <s v="03.03.02"/>
    <s v="S09"/>
    <s v="#"/>
    <s v="DPC"/>
    <x v="2"/>
  </r>
  <r>
    <s v="A"/>
    <s v="S209945"/>
    <s v="2018/012"/>
    <s v="Sait  training refreshmen"/>
    <n v="200"/>
    <n v="200"/>
    <s v="USD"/>
    <n v="1"/>
    <d v="2018-09-30T00:00:00"/>
    <n v="24958"/>
    <n v="2419"/>
    <s v="CVU"/>
    <s v="PNY"/>
    <s v="DOLC12229U"/>
    <s v="DOL"/>
    <s v="#"/>
    <s v="81507"/>
    <s v="#"/>
    <s v="USAO0351"/>
    <s v="#"/>
    <s v="01.01.01"/>
    <s v="S09"/>
    <s v="#"/>
    <s v="DPC"/>
    <x v="2"/>
  </r>
  <r>
    <s v="A"/>
    <s v="S209945"/>
    <s v="2018/012"/>
    <s v="Stationaries DRR Training"/>
    <n v="33.700000000000003"/>
    <n v="33.700000000000003"/>
    <s v="USD"/>
    <n v="1"/>
    <d v="2018-09-19T00:00:00"/>
    <n v="24958"/>
    <n v="1949"/>
    <s v="CVU"/>
    <s v="PNY"/>
    <s v="DOLC12107U"/>
    <s v="DOL"/>
    <s v="#"/>
    <s v="81507"/>
    <s v="#"/>
    <s v="USAO0351"/>
    <s v="#"/>
    <s v="01.01.03"/>
    <s v="S09"/>
    <s v="#"/>
    <s v="DPC"/>
    <x v="12"/>
  </r>
  <r>
    <s v="A"/>
    <s v="S209945"/>
    <s v="2018/012"/>
    <s v="Bank Charge"/>
    <n v="0.1"/>
    <n v="0.1"/>
    <s v="USD"/>
    <n v="1"/>
    <d v="2018-09-19T00:00:00"/>
    <n v="24958"/>
    <n v="1950"/>
    <s v="CVU"/>
    <s v="PNY"/>
    <s v="DOLC12107U"/>
    <s v="DOL"/>
    <s v="#"/>
    <s v="87002"/>
    <s v="#"/>
    <s v="USAO0351"/>
    <s v="#"/>
    <s v="03.03.02"/>
    <s v="S09"/>
    <s v="#"/>
    <s v="DPC"/>
    <x v="2"/>
  </r>
  <r>
    <s v="A"/>
    <s v="S209945"/>
    <s v="2018/012"/>
    <s v="SOM FY18 Period12"/>
    <n v="758.16"/>
    <n v="758.16"/>
    <s v="USD"/>
    <n v="1"/>
    <d v="2018-09-30T00:00:00"/>
    <n v="25160"/>
    <n v="580"/>
    <s v="JVU"/>
    <s v="AZE"/>
    <s v="SOM FY18 Period12"/>
    <s v="DOL"/>
    <s v="S2601"/>
    <s v="80000"/>
    <s v="#"/>
    <s v="USAO0351"/>
    <s v="#"/>
    <s v="95.21.01"/>
    <s v="S17"/>
    <s v="#"/>
    <s v="SOM"/>
    <x v="1"/>
  </r>
  <r>
    <s v="A"/>
    <s v="S209945"/>
    <s v="2018/012"/>
    <s v="SOM FY18 Period12"/>
    <n v="315.39999999999998"/>
    <n v="315.39999999999998"/>
    <s v="USD"/>
    <n v="1"/>
    <d v="2018-09-30T00:00:00"/>
    <n v="25160"/>
    <n v="581"/>
    <s v="JVU"/>
    <s v="AZE"/>
    <s v="SOM FY18 Period12"/>
    <s v="DOL"/>
    <s v="S2601"/>
    <s v="80100"/>
    <s v="#"/>
    <s v="USAO0351"/>
    <s v="#"/>
    <s v="95.21.01"/>
    <s v="S17"/>
    <s v="#"/>
    <s v="SOM"/>
    <x v="1"/>
  </r>
  <r>
    <s v="A"/>
    <s v="S209945"/>
    <s v="2018/012"/>
    <s v="SOM FY18 Period12"/>
    <n v="358.49"/>
    <n v="358.49"/>
    <s v="USD"/>
    <n v="1"/>
    <d v="2018-09-30T00:00:00"/>
    <n v="25160"/>
    <n v="582"/>
    <s v="JVU"/>
    <s v="AZE"/>
    <s v="SOM FY18 Period12"/>
    <s v="DOL"/>
    <s v="S2601"/>
    <s v="81000"/>
    <s v="#"/>
    <s v="USAO0351"/>
    <s v="#"/>
    <s v="95.21.01"/>
    <s v="S17"/>
    <s v="#"/>
    <s v="SOM"/>
    <x v="1"/>
  </r>
  <r>
    <s v="A"/>
    <s v="S209945"/>
    <s v="2018/012"/>
    <s v="SOM FY18 Period12"/>
    <n v="354.46"/>
    <n v="354.46"/>
    <s v="USD"/>
    <n v="1"/>
    <d v="2018-09-30T00:00:00"/>
    <n v="25160"/>
    <n v="583"/>
    <s v="JVU"/>
    <s v="AZE"/>
    <s v="SOM FY18 Period12"/>
    <s v="DOL"/>
    <s v="S2601"/>
    <s v="81100"/>
    <s v="#"/>
    <s v="USAO0351"/>
    <s v="#"/>
    <s v="95.21.01"/>
    <s v="S17"/>
    <s v="#"/>
    <s v="SOM"/>
    <x v="1"/>
  </r>
  <r>
    <s v="A"/>
    <s v="S209945"/>
    <s v="2018/012"/>
    <s v="SOM FY18 Period12"/>
    <n v="1118.53"/>
    <n v="1118.53"/>
    <s v="USD"/>
    <n v="1"/>
    <d v="2018-09-30T00:00:00"/>
    <n v="25160"/>
    <n v="584"/>
    <s v="JVU"/>
    <s v="AZE"/>
    <s v="SOM FY18 Period12"/>
    <s v="DOL"/>
    <s v="S2601"/>
    <s v="82000"/>
    <s v="#"/>
    <s v="USAO0351"/>
    <s v="#"/>
    <s v="95.21.01"/>
    <s v="S17"/>
    <s v="#"/>
    <s v="SOM"/>
    <x v="1"/>
  </r>
  <r>
    <s v="A"/>
    <s v="S209945"/>
    <s v="2018/012"/>
    <s v="SOM FY18 Period12"/>
    <n v="74.760000000000005"/>
    <n v="74.760000000000005"/>
    <s v="USD"/>
    <n v="1"/>
    <d v="2018-09-30T00:00:00"/>
    <n v="25160"/>
    <n v="585"/>
    <s v="JVU"/>
    <s v="AZE"/>
    <s v="SOM FY18 Period12"/>
    <s v="DOL"/>
    <s v="S2601"/>
    <s v="82201"/>
    <s v="#"/>
    <s v="USAO0351"/>
    <s v="#"/>
    <s v="95.21.01"/>
    <s v="S17"/>
    <s v="#"/>
    <s v="SOM"/>
    <x v="1"/>
  </r>
  <r>
    <s v="A"/>
    <s v="S209945"/>
    <s v="2018/012"/>
    <s v="SOM FY18 Period12"/>
    <n v="-46.26"/>
    <n v="-46.26"/>
    <s v="USD"/>
    <n v="1"/>
    <d v="2018-09-30T00:00:00"/>
    <n v="25160"/>
    <n v="586"/>
    <s v="JVU"/>
    <s v="AZE"/>
    <s v="SOM FY18 Period12"/>
    <s v="DOL"/>
    <s v="S2601"/>
    <s v="84000"/>
    <s v="#"/>
    <s v="USAO0351"/>
    <s v="#"/>
    <s v="95.21.01"/>
    <s v="S17"/>
    <s v="#"/>
    <s v="SOM"/>
    <x v="1"/>
  </r>
  <r>
    <s v="A"/>
    <s v="S209945"/>
    <s v="2018/012"/>
    <s v="SOM FY18 Period12"/>
    <n v="341.8"/>
    <n v="341.8"/>
    <s v="USD"/>
    <n v="1"/>
    <d v="2018-09-30T00:00:00"/>
    <n v="25160"/>
    <n v="587"/>
    <s v="JVU"/>
    <s v="AZE"/>
    <s v="SOM FY18 Period12"/>
    <s v="DOL"/>
    <s v="S2601"/>
    <s v="85000"/>
    <s v="#"/>
    <s v="USAO0351"/>
    <s v="#"/>
    <s v="95.21.01"/>
    <s v="S17"/>
    <s v="#"/>
    <s v="SOM"/>
    <x v="1"/>
  </r>
  <r>
    <s v="A"/>
    <s v="S209945"/>
    <s v="2018/012"/>
    <s v="SOM FY18 Period12"/>
    <n v="69.02"/>
    <n v="69.02"/>
    <s v="USD"/>
    <n v="1"/>
    <d v="2018-09-30T00:00:00"/>
    <n v="25160"/>
    <n v="588"/>
    <s v="JVU"/>
    <s v="AZE"/>
    <s v="SOM FY18 Period12"/>
    <s v="DOL"/>
    <s v="S2601"/>
    <s v="86000"/>
    <s v="#"/>
    <s v="USAO0351"/>
    <s v="#"/>
    <s v="95.21.01"/>
    <s v="S17"/>
    <s v="#"/>
    <s v="SOM"/>
    <x v="1"/>
  </r>
  <r>
    <s v="A"/>
    <s v="S209945"/>
    <s v="2018/012"/>
    <s v="SOM FY18 Period12"/>
    <n v="0.14000000000000001"/>
    <n v="0.14000000000000001"/>
    <s v="USD"/>
    <n v="1"/>
    <d v="2018-09-30T00:00:00"/>
    <n v="25160"/>
    <n v="589"/>
    <s v="JVU"/>
    <s v="AZE"/>
    <s v="SOM FY18 Period12"/>
    <s v="DOL"/>
    <s v="S2601"/>
    <s v="86400"/>
    <s v="#"/>
    <s v="USAO0351"/>
    <s v="#"/>
    <s v="95.21.01"/>
    <s v="S17"/>
    <s v="#"/>
    <s v="SOM"/>
    <x v="1"/>
  </r>
  <r>
    <s v="A"/>
    <s v="S209945"/>
    <s v="2018/012"/>
    <s v="SOM FY18 Period12"/>
    <n v="52.95"/>
    <n v="52.95"/>
    <s v="USD"/>
    <n v="1"/>
    <d v="2018-09-30T00:00:00"/>
    <n v="25160"/>
    <n v="590"/>
    <s v="JVU"/>
    <s v="AZE"/>
    <s v="SOM FY18 Period12"/>
    <s v="DOL"/>
    <s v="S2601"/>
    <s v="87000"/>
    <s v="#"/>
    <s v="USAO0351"/>
    <s v="#"/>
    <s v="95.21.01"/>
    <s v="S17"/>
    <s v="#"/>
    <s v="SOM"/>
    <x v="1"/>
  </r>
  <r>
    <s v="A"/>
    <s v="S209945"/>
    <s v="2018/012"/>
    <s v="Nxxx FY18 Period12"/>
    <n v="323.48"/>
    <n v="323.48"/>
    <s v="USD"/>
    <n v="1"/>
    <d v="2018-09-30T00:00:00"/>
    <n v="25161"/>
    <n v="58"/>
    <s v="JVU"/>
    <s v="JNI"/>
    <s v="Nxxx FY18 Period12"/>
    <s v="DOL"/>
    <s v="N0101"/>
    <s v="80000"/>
    <s v="#"/>
    <s v="USAO0351"/>
    <s v="#"/>
    <s v="95.31.01"/>
    <s v="S17"/>
    <s v="#"/>
    <s v="PSC"/>
    <x v="1"/>
  </r>
  <r>
    <s v="A"/>
    <s v="S209945"/>
    <s v="2018/012"/>
    <s v="Nxxx FY18 Period12"/>
    <n v="33.83"/>
    <n v="33.83"/>
    <s v="USD"/>
    <n v="1"/>
    <d v="2018-09-30T00:00:00"/>
    <n v="25161"/>
    <n v="278"/>
    <s v="JVU"/>
    <s v="JNI"/>
    <s v="Nxxx FY18 Period12"/>
    <s v="DOL"/>
    <s v="N0401"/>
    <s v="80000"/>
    <s v="#"/>
    <s v="USAO0351"/>
    <s v="#"/>
    <s v="95.31.01"/>
    <s v="S17"/>
    <s v="#"/>
    <s v="PSC"/>
    <x v="1"/>
  </r>
  <r>
    <s v="A"/>
    <s v="S209945"/>
    <s v="2018/012"/>
    <s v="Nxxx FY18 Period12"/>
    <n v="27.63"/>
    <n v="27.63"/>
    <s v="USD"/>
    <n v="1"/>
    <d v="2018-09-30T00:00:00"/>
    <n v="25161"/>
    <n v="496"/>
    <s v="JVU"/>
    <s v="JNI"/>
    <s v="Nxxx FY18 Period12"/>
    <s v="DOL"/>
    <s v="N0501"/>
    <s v="80000"/>
    <s v="#"/>
    <s v="USAO0351"/>
    <s v="#"/>
    <s v="95.31.01"/>
    <s v="S17"/>
    <s v="#"/>
    <s v="PSC"/>
    <x v="1"/>
  </r>
  <r>
    <s v="A"/>
    <s v="S209945"/>
    <s v="2018/012"/>
    <s v="Nxxx FY18 Period12"/>
    <n v="29.2"/>
    <n v="29.2"/>
    <s v="USD"/>
    <n v="1"/>
    <d v="2018-09-30T00:00:00"/>
    <n v="25161"/>
    <n v="714"/>
    <s v="JVU"/>
    <s v="JNI"/>
    <s v="Nxxx FY18 Period12"/>
    <s v="DOL"/>
    <s v="N0601"/>
    <s v="80000"/>
    <s v="#"/>
    <s v="USAO0351"/>
    <s v="#"/>
    <s v="95.31.01"/>
    <s v="S17"/>
    <s v="#"/>
    <s v="PSC"/>
    <x v="1"/>
  </r>
  <r>
    <s v="A"/>
    <s v="S209945"/>
    <s v="2018/012"/>
    <s v="Nxxx FY18 Period12"/>
    <n v="83.31"/>
    <n v="83.31"/>
    <s v="USD"/>
    <n v="1"/>
    <d v="2018-09-30T00:00:00"/>
    <n v="25161"/>
    <n v="934"/>
    <s v="JVU"/>
    <s v="JNI"/>
    <s v="Nxxx FY18 Period12"/>
    <s v="DOL"/>
    <s v="N0701"/>
    <s v="80000"/>
    <s v="#"/>
    <s v="USAO0351"/>
    <s v="#"/>
    <s v="95.31.01"/>
    <s v="S17"/>
    <s v="#"/>
    <s v="PSC"/>
    <x v="1"/>
  </r>
  <r>
    <s v="A"/>
    <s v="S209945"/>
    <s v="2018/012"/>
    <s v="Nxxx FY18 Period12"/>
    <n v="83.75"/>
    <n v="83.75"/>
    <s v="USD"/>
    <n v="1"/>
    <d v="2018-09-30T00:00:00"/>
    <n v="25161"/>
    <n v="1156"/>
    <s v="JVU"/>
    <s v="JNI"/>
    <s v="Nxxx FY18 Period12"/>
    <s v="DOL"/>
    <s v="N0702"/>
    <s v="80000"/>
    <s v="#"/>
    <s v="USAO0351"/>
    <s v="#"/>
    <s v="95.31.01"/>
    <s v="S17"/>
    <s v="#"/>
    <s v="PSC"/>
    <x v="1"/>
  </r>
  <r>
    <s v="A"/>
    <s v="S209945"/>
    <s v="2018/012"/>
    <s v="Nxxx FY18 Period12"/>
    <n v="3.78"/>
    <n v="3.78"/>
    <s v="USD"/>
    <n v="1"/>
    <d v="2018-09-30T00:00:00"/>
    <n v="25161"/>
    <n v="1374"/>
    <s v="JVU"/>
    <s v="JNI"/>
    <s v="Nxxx FY18 Period12"/>
    <s v="DOL"/>
    <s v="N0704"/>
    <s v="80000"/>
    <s v="#"/>
    <s v="USAO0351"/>
    <s v="#"/>
    <s v="95.31.01"/>
    <s v="S17"/>
    <s v="#"/>
    <s v="PSC"/>
    <x v="1"/>
  </r>
  <r>
    <s v="A"/>
    <s v="S209945"/>
    <s v="2018/012"/>
    <s v="Nxxx FY18 Period12"/>
    <n v="130.35"/>
    <n v="130.35"/>
    <s v="USD"/>
    <n v="1"/>
    <d v="2018-09-30T00:00:00"/>
    <n v="25161"/>
    <n v="1588"/>
    <s v="JVU"/>
    <s v="JNI"/>
    <s v="Nxxx FY18 Period12"/>
    <s v="DOL"/>
    <s v="N0801"/>
    <s v="80000"/>
    <s v="#"/>
    <s v="USAO0351"/>
    <s v="#"/>
    <s v="95.31.01"/>
    <s v="S17"/>
    <s v="#"/>
    <s v="PSC"/>
    <x v="1"/>
  </r>
  <r>
    <s v="A"/>
    <s v="S209945"/>
    <s v="2018/012"/>
    <s v="Nxxx FY18 Period12"/>
    <n v="-1.46"/>
    <n v="-1.46"/>
    <s v="USD"/>
    <n v="1"/>
    <d v="2018-09-30T00:00:00"/>
    <n v="25161"/>
    <n v="1806"/>
    <s v="JVU"/>
    <s v="JNI"/>
    <s v="Nxxx FY18 Period12"/>
    <s v="DOL"/>
    <s v="N0901"/>
    <s v="80000"/>
    <s v="#"/>
    <s v="USAO0351"/>
    <s v="#"/>
    <s v="95.31.01"/>
    <s v="S17"/>
    <s v="#"/>
    <s v="PSC"/>
    <x v="1"/>
  </r>
  <r>
    <s v="A"/>
    <s v="S209945"/>
    <s v="2018/012"/>
    <s v="Nxxx FY18 Period12"/>
    <n v="-104.68"/>
    <n v="-104.68"/>
    <s v="USD"/>
    <n v="1"/>
    <d v="2018-09-30T00:00:00"/>
    <n v="25161"/>
    <n v="2014"/>
    <s v="JVU"/>
    <s v="JNI"/>
    <s v="Nxxx FY18 Period12"/>
    <s v="DOL"/>
    <s v="N1001"/>
    <s v="80000"/>
    <s v="#"/>
    <s v="USAO0351"/>
    <s v="#"/>
    <s v="95.31.01"/>
    <s v="S17"/>
    <s v="#"/>
    <s v="SOM"/>
    <x v="1"/>
  </r>
  <r>
    <s v="A"/>
    <s v="S209945"/>
    <s v="2018/012"/>
    <s v="Nxxx FY18 Period12"/>
    <n v="71.28"/>
    <n v="71.28"/>
    <s v="USD"/>
    <n v="1"/>
    <d v="2018-09-30T00:00:00"/>
    <n v="25161"/>
    <n v="2236"/>
    <s v="JVU"/>
    <s v="JNI"/>
    <s v="Nxxx FY18 Period12"/>
    <s v="DOL"/>
    <s v="N1003"/>
    <s v="80000"/>
    <s v="#"/>
    <s v="USAO0351"/>
    <s v="#"/>
    <s v="95.31.01"/>
    <s v="S17"/>
    <s v="#"/>
    <s v="SOM"/>
    <x v="1"/>
  </r>
  <r>
    <s v="A"/>
    <s v="S209945"/>
    <s v="2018/012"/>
    <s v="Nxxx FY18 Period12"/>
    <n v="7.32"/>
    <n v="7.32"/>
    <s v="USD"/>
    <n v="1"/>
    <d v="2018-09-30T00:00:00"/>
    <n v="25161"/>
    <n v="2454"/>
    <s v="JVU"/>
    <s v="JNI"/>
    <s v="Nxxx FY18 Period12"/>
    <s v="DOL"/>
    <s v="N1004"/>
    <s v="80000"/>
    <s v="#"/>
    <s v="USAO0351"/>
    <s v="#"/>
    <s v="95.31.01"/>
    <s v="S17"/>
    <s v="#"/>
    <s v="SOM"/>
    <x v="1"/>
  </r>
  <r>
    <s v="A"/>
    <s v="S209945"/>
    <s v="2018/012"/>
    <s v="Nxxx FY18 Period12"/>
    <n v="38.159999999999997"/>
    <n v="38.159999999999997"/>
    <s v="USD"/>
    <n v="1"/>
    <d v="2018-09-30T00:00:00"/>
    <n v="25161"/>
    <n v="2669"/>
    <s v="JVU"/>
    <s v="JNI"/>
    <s v="Nxxx FY18 Period12"/>
    <s v="DOL"/>
    <s v="N1101"/>
    <s v="80000"/>
    <s v="#"/>
    <s v="USAO0351"/>
    <s v="#"/>
    <s v="95.31.01"/>
    <s v="S17"/>
    <s v="#"/>
    <s v="TSC"/>
    <x v="1"/>
  </r>
  <r>
    <s v="A"/>
    <s v="S209945"/>
    <s v="2018/012"/>
    <s v="Nxxx FY18 Period12"/>
    <n v="26.14"/>
    <n v="26.14"/>
    <s v="USD"/>
    <n v="1"/>
    <d v="2018-09-30T00:00:00"/>
    <n v="25161"/>
    <n v="2890"/>
    <s v="JVU"/>
    <s v="JNI"/>
    <s v="Nxxx FY18 Period12"/>
    <s v="DOL"/>
    <s v="N1202"/>
    <s v="80000"/>
    <s v="#"/>
    <s v="USAO0351"/>
    <s v="#"/>
    <s v="95.31.01"/>
    <s v="S17"/>
    <s v="#"/>
    <s v="TSC"/>
    <x v="1"/>
  </r>
  <r>
    <s v="A"/>
    <s v="S209945"/>
    <s v="2018/012"/>
    <s v="Nxxx FY18 Period12"/>
    <n v="55.98"/>
    <n v="55.98"/>
    <s v="USD"/>
    <n v="1"/>
    <d v="2018-09-30T00:00:00"/>
    <n v="25161"/>
    <n v="3110"/>
    <s v="JVU"/>
    <s v="JNI"/>
    <s v="Nxxx FY18 Period12"/>
    <s v="DOL"/>
    <s v="N1401"/>
    <s v="80000"/>
    <s v="#"/>
    <s v="USAO0351"/>
    <s v="#"/>
    <s v="95.31.01"/>
    <s v="S17"/>
    <s v="#"/>
    <s v="PSC"/>
    <x v="1"/>
  </r>
  <r>
    <s v="A"/>
    <s v="S209945"/>
    <s v="2018/012"/>
    <s v="Nxxx FY18 Period12"/>
    <n v="52.53"/>
    <n v="52.53"/>
    <s v="USD"/>
    <n v="1"/>
    <d v="2018-09-30T00:00:00"/>
    <n v="25161"/>
    <n v="3330"/>
    <s v="JVU"/>
    <s v="JNI"/>
    <s v="Nxxx FY18 Period12"/>
    <s v="DOL"/>
    <s v="N201"/>
    <s v="80000"/>
    <s v="#"/>
    <s v="USAO0351"/>
    <s v="#"/>
    <s v="95.31.01"/>
    <s v="S17"/>
    <s v="#"/>
    <s v="PSC"/>
    <x v="1"/>
  </r>
  <r>
    <s v="A"/>
    <s v="S209945"/>
    <s v="2018/012"/>
    <s v="Nxxx FY18 Period12"/>
    <n v="145.38"/>
    <n v="145.38"/>
    <s v="USD"/>
    <n v="1"/>
    <d v="2018-09-30T00:00:00"/>
    <n v="25161"/>
    <n v="3553"/>
    <s v="JVU"/>
    <s v="JNI"/>
    <s v="Nxxx FY18 Period12"/>
    <s v="DOL"/>
    <s v="N0101"/>
    <s v="80100"/>
    <s v="#"/>
    <s v="USAO0351"/>
    <s v="#"/>
    <s v="95.31.01"/>
    <s v="S17"/>
    <s v="#"/>
    <s v="PSC"/>
    <x v="1"/>
  </r>
  <r>
    <s v="A"/>
    <s v="S209945"/>
    <s v="2018/012"/>
    <s v="Nxxx FY18 Period12"/>
    <n v="21.32"/>
    <n v="21.32"/>
    <s v="USD"/>
    <n v="1"/>
    <d v="2018-09-30T00:00:00"/>
    <n v="25161"/>
    <n v="3773"/>
    <s v="JVU"/>
    <s v="JNI"/>
    <s v="Nxxx FY18 Period12"/>
    <s v="DOL"/>
    <s v="N0401"/>
    <s v="80100"/>
    <s v="#"/>
    <s v="USAO0351"/>
    <s v="#"/>
    <s v="95.31.01"/>
    <s v="S17"/>
    <s v="#"/>
    <s v="PSC"/>
    <x v="1"/>
  </r>
  <r>
    <s v="A"/>
    <s v="S209945"/>
    <s v="2018/012"/>
    <s v="Nxxx FY18 Period12"/>
    <n v="10.61"/>
    <n v="10.61"/>
    <s v="USD"/>
    <n v="1"/>
    <d v="2018-09-30T00:00:00"/>
    <n v="25161"/>
    <n v="3991"/>
    <s v="JVU"/>
    <s v="JNI"/>
    <s v="Nxxx FY18 Period12"/>
    <s v="DOL"/>
    <s v="N0501"/>
    <s v="80100"/>
    <s v="#"/>
    <s v="USAO0351"/>
    <s v="#"/>
    <s v="95.31.01"/>
    <s v="S17"/>
    <s v="#"/>
    <s v="PSC"/>
    <x v="1"/>
  </r>
  <r>
    <s v="A"/>
    <s v="S209945"/>
    <s v="2018/012"/>
    <s v="Nxxx FY18 Period12"/>
    <n v="41.34"/>
    <n v="41.34"/>
    <s v="USD"/>
    <n v="1"/>
    <d v="2018-09-30T00:00:00"/>
    <n v="25161"/>
    <n v="4206"/>
    <s v="JVU"/>
    <s v="JNI"/>
    <s v="Nxxx FY18 Period12"/>
    <s v="DOL"/>
    <s v="N0601"/>
    <s v="80100"/>
    <s v="#"/>
    <s v="USAO0351"/>
    <s v="#"/>
    <s v="95.31.01"/>
    <s v="S17"/>
    <s v="#"/>
    <s v="PSC"/>
    <x v="1"/>
  </r>
  <r>
    <s v="A"/>
    <s v="S209945"/>
    <s v="2018/012"/>
    <s v="Nxxx FY18 Period12"/>
    <n v="44.73"/>
    <n v="44.73"/>
    <s v="USD"/>
    <n v="1"/>
    <d v="2018-09-30T00:00:00"/>
    <n v="25161"/>
    <n v="4426"/>
    <s v="JVU"/>
    <s v="JNI"/>
    <s v="Nxxx FY18 Period12"/>
    <s v="DOL"/>
    <s v="N0701"/>
    <s v="80100"/>
    <s v="#"/>
    <s v="USAO0351"/>
    <s v="#"/>
    <s v="95.31.01"/>
    <s v="S17"/>
    <s v="#"/>
    <s v="PSC"/>
    <x v="1"/>
  </r>
  <r>
    <s v="A"/>
    <s v="S209945"/>
    <s v="2018/012"/>
    <s v="Nxxx FY18 Period12"/>
    <n v="37.630000000000003"/>
    <n v="37.630000000000003"/>
    <s v="USD"/>
    <n v="1"/>
    <d v="2018-09-30T00:00:00"/>
    <n v="25161"/>
    <n v="4646"/>
    <s v="JVU"/>
    <s v="JNI"/>
    <s v="Nxxx FY18 Period12"/>
    <s v="DOL"/>
    <s v="N0702"/>
    <s v="80100"/>
    <s v="#"/>
    <s v="USAO0351"/>
    <s v="#"/>
    <s v="95.31.01"/>
    <s v="S17"/>
    <s v="#"/>
    <s v="PSC"/>
    <x v="1"/>
  </r>
  <r>
    <s v="A"/>
    <s v="S209945"/>
    <s v="2018/012"/>
    <s v="Nxxx FY18 Period12"/>
    <n v="6.77"/>
    <n v="6.77"/>
    <s v="USD"/>
    <n v="1"/>
    <d v="2018-09-30T00:00:00"/>
    <n v="25161"/>
    <n v="4864"/>
    <s v="JVU"/>
    <s v="JNI"/>
    <s v="Nxxx FY18 Period12"/>
    <s v="DOL"/>
    <s v="N0704"/>
    <s v="80100"/>
    <s v="#"/>
    <s v="USAO0351"/>
    <s v="#"/>
    <s v="95.31.01"/>
    <s v="S17"/>
    <s v="#"/>
    <s v="PSC"/>
    <x v="1"/>
  </r>
  <r>
    <s v="A"/>
    <s v="S209945"/>
    <s v="2018/012"/>
    <s v="Nxxx FY18 Period12"/>
    <n v="67.040000000000006"/>
    <n v="67.040000000000006"/>
    <s v="USD"/>
    <n v="1"/>
    <d v="2018-09-30T00:00:00"/>
    <n v="25161"/>
    <n v="5080"/>
    <s v="JVU"/>
    <s v="JNI"/>
    <s v="Nxxx FY18 Period12"/>
    <s v="DOL"/>
    <s v="N0801"/>
    <s v="80100"/>
    <s v="#"/>
    <s v="USAO0351"/>
    <s v="#"/>
    <s v="95.31.01"/>
    <s v="S17"/>
    <s v="#"/>
    <s v="PSC"/>
    <x v="1"/>
  </r>
  <r>
    <s v="A"/>
    <s v="S209945"/>
    <s v="2018/012"/>
    <s v="Nxxx FY18 Period12"/>
    <n v="-0.2"/>
    <n v="-0.2"/>
    <s v="USD"/>
    <n v="1"/>
    <d v="2018-09-30T00:00:00"/>
    <n v="25161"/>
    <n v="5285"/>
    <s v="JVU"/>
    <s v="JNI"/>
    <s v="Nxxx FY18 Period12"/>
    <s v="DOL"/>
    <s v="N0901"/>
    <s v="80100"/>
    <s v="#"/>
    <s v="USAO0351"/>
    <s v="#"/>
    <s v="95.31.01"/>
    <s v="S17"/>
    <s v="#"/>
    <s v="PSC"/>
    <x v="1"/>
  </r>
  <r>
    <s v="A"/>
    <s v="S209945"/>
    <s v="2018/012"/>
    <s v="Nxxx FY18 Period12"/>
    <n v="-19.03"/>
    <n v="-19.03"/>
    <s v="USD"/>
    <n v="1"/>
    <d v="2018-09-30T00:00:00"/>
    <n v="25161"/>
    <n v="5462"/>
    <s v="JVU"/>
    <s v="JNI"/>
    <s v="Nxxx FY18 Period12"/>
    <s v="DOL"/>
    <s v="N1001"/>
    <s v="80100"/>
    <s v="#"/>
    <s v="USAO0351"/>
    <s v="#"/>
    <s v="95.31.01"/>
    <s v="S17"/>
    <s v="#"/>
    <s v="SOM"/>
    <x v="1"/>
  </r>
  <r>
    <s v="A"/>
    <s v="S209945"/>
    <s v="2018/012"/>
    <s v="Nxxx FY18 Period12"/>
    <n v="41.48"/>
    <n v="41.48"/>
    <s v="USD"/>
    <n v="1"/>
    <d v="2018-09-30T00:00:00"/>
    <n v="25161"/>
    <n v="5679"/>
    <s v="JVU"/>
    <s v="JNI"/>
    <s v="Nxxx FY18 Period12"/>
    <s v="DOL"/>
    <s v="N1003"/>
    <s v="80100"/>
    <s v="#"/>
    <s v="USAO0351"/>
    <s v="#"/>
    <s v="95.31.01"/>
    <s v="S17"/>
    <s v="#"/>
    <s v="SOM"/>
    <x v="1"/>
  </r>
  <r>
    <s v="A"/>
    <s v="S209945"/>
    <s v="2018/012"/>
    <s v="Nxxx FY18 Period12"/>
    <n v="65.98"/>
    <n v="65.98"/>
    <s v="USD"/>
    <n v="1"/>
    <d v="2018-09-30T00:00:00"/>
    <n v="25161"/>
    <n v="5901"/>
    <s v="JVU"/>
    <s v="JNI"/>
    <s v="Nxxx FY18 Period12"/>
    <s v="DOL"/>
    <s v="N1004"/>
    <s v="80100"/>
    <s v="#"/>
    <s v="USAO0351"/>
    <s v="#"/>
    <s v="95.31.01"/>
    <s v="S17"/>
    <s v="#"/>
    <s v="SOM"/>
    <x v="1"/>
  </r>
  <r>
    <s v="A"/>
    <s v="S209945"/>
    <s v="2018/012"/>
    <s v="Nxxx FY18 Period12"/>
    <n v="130.87"/>
    <n v="130.87"/>
    <s v="USD"/>
    <n v="1"/>
    <d v="2018-09-30T00:00:00"/>
    <n v="25161"/>
    <n v="6124"/>
    <s v="JVU"/>
    <s v="JNI"/>
    <s v="Nxxx FY18 Period12"/>
    <s v="DOL"/>
    <s v="N1101"/>
    <s v="80100"/>
    <s v="#"/>
    <s v="USAO0351"/>
    <s v="#"/>
    <s v="95.31.01"/>
    <s v="S17"/>
    <s v="#"/>
    <s v="TSC"/>
    <x v="1"/>
  </r>
  <r>
    <s v="A"/>
    <s v="S209945"/>
    <s v="2018/012"/>
    <s v="Nxxx FY18 Period12"/>
    <n v="11.81"/>
    <n v="11.81"/>
    <s v="USD"/>
    <n v="1"/>
    <d v="2018-09-30T00:00:00"/>
    <n v="25161"/>
    <n v="6344"/>
    <s v="JVU"/>
    <s v="JNI"/>
    <s v="Nxxx FY18 Period12"/>
    <s v="DOL"/>
    <s v="N1202"/>
    <s v="80100"/>
    <s v="#"/>
    <s v="USAO0351"/>
    <s v="#"/>
    <s v="95.31.01"/>
    <s v="S17"/>
    <s v="#"/>
    <s v="TSC"/>
    <x v="1"/>
  </r>
  <r>
    <s v="A"/>
    <s v="S209945"/>
    <s v="2018/012"/>
    <s v="Nxxx FY18 Period12"/>
    <n v="42.14"/>
    <n v="42.14"/>
    <s v="USD"/>
    <n v="1"/>
    <d v="2018-09-30T00:00:00"/>
    <n v="25161"/>
    <n v="6559"/>
    <s v="JVU"/>
    <s v="JNI"/>
    <s v="Nxxx FY18 Period12"/>
    <s v="DOL"/>
    <s v="N1401"/>
    <s v="80100"/>
    <s v="#"/>
    <s v="USAO0351"/>
    <s v="#"/>
    <s v="95.31.01"/>
    <s v="S17"/>
    <s v="#"/>
    <s v="PSC"/>
    <x v="1"/>
  </r>
  <r>
    <s v="A"/>
    <s v="S209945"/>
    <s v="2018/012"/>
    <s v="Nxxx FY18 Period12"/>
    <n v="97.76"/>
    <n v="97.76"/>
    <s v="USD"/>
    <n v="1"/>
    <d v="2018-09-30T00:00:00"/>
    <n v="25161"/>
    <n v="6781"/>
    <s v="JVU"/>
    <s v="JNI"/>
    <s v="Nxxx FY18 Period12"/>
    <s v="DOL"/>
    <s v="N201"/>
    <s v="80100"/>
    <s v="#"/>
    <s v="USAO0351"/>
    <s v="#"/>
    <s v="95.31.01"/>
    <s v="S17"/>
    <s v="#"/>
    <s v="PSC"/>
    <x v="1"/>
  </r>
  <r>
    <s v="A"/>
    <s v="S209945"/>
    <s v="2018/012"/>
    <s v="Nxxx FY18 Period12"/>
    <n v="6.07"/>
    <n v="6.07"/>
    <s v="USD"/>
    <n v="1"/>
    <d v="2018-09-30T00:00:00"/>
    <n v="25161"/>
    <n v="6999"/>
    <s v="JVU"/>
    <s v="JNI"/>
    <s v="Nxxx FY18 Period12"/>
    <s v="DOL"/>
    <s v="N0401"/>
    <s v="80200"/>
    <s v="#"/>
    <s v="USAO0351"/>
    <s v="#"/>
    <s v="95.31.01"/>
    <s v="S17"/>
    <s v="#"/>
    <s v="PSC"/>
    <x v="1"/>
  </r>
  <r>
    <s v="A"/>
    <s v="S209945"/>
    <s v="2018/012"/>
    <s v="Nxxx FY18 Period12"/>
    <n v="-3.6"/>
    <n v="-3.6"/>
    <s v="USD"/>
    <n v="1"/>
    <d v="2018-09-30T00:00:00"/>
    <n v="25161"/>
    <n v="7210"/>
    <s v="JVU"/>
    <s v="JNI"/>
    <s v="Nxxx FY18 Period12"/>
    <s v="DOL"/>
    <s v="N0704"/>
    <s v="80200"/>
    <s v="#"/>
    <s v="USAO0351"/>
    <s v="#"/>
    <s v="95.31.01"/>
    <s v="S17"/>
    <s v="#"/>
    <s v="PSC"/>
    <x v="1"/>
  </r>
  <r>
    <s v="A"/>
    <s v="S209945"/>
    <s v="2018/012"/>
    <s v="Nxxx FY18 Period12"/>
    <n v="14.56"/>
    <n v="14.56"/>
    <s v="USD"/>
    <n v="1"/>
    <d v="2018-09-30T00:00:00"/>
    <n v="25161"/>
    <n v="7419"/>
    <s v="JVU"/>
    <s v="JNI"/>
    <s v="Nxxx FY18 Period12"/>
    <s v="DOL"/>
    <s v="N1001"/>
    <s v="80200"/>
    <s v="#"/>
    <s v="USAO0351"/>
    <s v="#"/>
    <s v="95.31.01"/>
    <s v="S17"/>
    <s v="#"/>
    <s v="SOM"/>
    <x v="1"/>
  </r>
  <r>
    <s v="A"/>
    <s v="S209945"/>
    <s v="2018/012"/>
    <s v="Nxxx FY18 Period12"/>
    <n v="-18.5"/>
    <n v="-18.5"/>
    <s v="USD"/>
    <n v="1"/>
    <d v="2018-09-30T00:00:00"/>
    <n v="25161"/>
    <n v="7634"/>
    <s v="JVU"/>
    <s v="JNI"/>
    <s v="Nxxx FY18 Period12"/>
    <s v="DOL"/>
    <s v="N1003"/>
    <s v="80200"/>
    <s v="#"/>
    <s v="USAO0351"/>
    <s v="#"/>
    <s v="95.31.01"/>
    <s v="S17"/>
    <s v="#"/>
    <s v="SOM"/>
    <x v="1"/>
  </r>
  <r>
    <s v="A"/>
    <s v="S209945"/>
    <s v="2018/012"/>
    <s v="Nxxx FY18 Period12"/>
    <n v="-17.7"/>
    <n v="-17.7"/>
    <s v="USD"/>
    <n v="1"/>
    <d v="2018-09-30T00:00:00"/>
    <n v="25161"/>
    <n v="7851"/>
    <s v="JVU"/>
    <s v="JNI"/>
    <s v="Nxxx FY18 Period12"/>
    <s v="DOL"/>
    <s v="N1004"/>
    <s v="80200"/>
    <s v="#"/>
    <s v="USAO0351"/>
    <s v="#"/>
    <s v="95.31.01"/>
    <s v="S17"/>
    <s v="#"/>
    <s v="SOM"/>
    <x v="1"/>
  </r>
  <r>
    <s v="A"/>
    <s v="S209945"/>
    <s v="2018/012"/>
    <s v="Nxxx FY18 Period12"/>
    <n v="9.73"/>
    <n v="9.73"/>
    <s v="USD"/>
    <n v="1"/>
    <d v="2018-09-30T00:00:00"/>
    <n v="25161"/>
    <n v="8067"/>
    <s v="JVU"/>
    <s v="JNI"/>
    <s v="Nxxx FY18 Period12"/>
    <s v="DOL"/>
    <s v="N0101"/>
    <s v="81000"/>
    <s v="#"/>
    <s v="USAO0351"/>
    <s v="#"/>
    <s v="95.31.01"/>
    <s v="S17"/>
    <s v="#"/>
    <s v="PSC"/>
    <x v="1"/>
  </r>
  <r>
    <s v="A"/>
    <s v="S209945"/>
    <s v="2018/012"/>
    <s v="Nxxx FY18 Period12"/>
    <n v="8.4600000000000009"/>
    <n v="8.4600000000000009"/>
    <s v="USD"/>
    <n v="1"/>
    <d v="2018-09-30T00:00:00"/>
    <n v="25161"/>
    <n v="8282"/>
    <s v="JVU"/>
    <s v="JNI"/>
    <s v="Nxxx FY18 Period12"/>
    <s v="DOL"/>
    <s v="N0401"/>
    <s v="81000"/>
    <s v="#"/>
    <s v="USAO0351"/>
    <s v="#"/>
    <s v="95.31.01"/>
    <s v="S17"/>
    <s v="#"/>
    <s v="PSC"/>
    <x v="1"/>
  </r>
  <r>
    <s v="A"/>
    <s v="S209945"/>
    <s v="2018/012"/>
    <s v="Nxxx FY18 Period12"/>
    <n v="8.1999999999999993"/>
    <n v="8.1999999999999993"/>
    <s v="USD"/>
    <n v="1"/>
    <d v="2018-09-30T00:00:00"/>
    <n v="25161"/>
    <n v="8496"/>
    <s v="JVU"/>
    <s v="JNI"/>
    <s v="Nxxx FY18 Period12"/>
    <s v="DOL"/>
    <s v="N0501"/>
    <s v="81000"/>
    <s v="#"/>
    <s v="USAO0351"/>
    <s v="#"/>
    <s v="95.31.01"/>
    <s v="S17"/>
    <s v="#"/>
    <s v="PSC"/>
    <x v="1"/>
  </r>
  <r>
    <s v="A"/>
    <s v="S209945"/>
    <s v="2018/012"/>
    <s v="Nxxx FY18 Period12"/>
    <n v="1.01"/>
    <n v="1.01"/>
    <s v="USD"/>
    <n v="1"/>
    <d v="2018-09-30T00:00:00"/>
    <n v="25161"/>
    <n v="8706"/>
    <s v="JVU"/>
    <s v="JNI"/>
    <s v="Nxxx FY18 Period12"/>
    <s v="DOL"/>
    <s v="N0801"/>
    <s v="81000"/>
    <s v="#"/>
    <s v="USAO0351"/>
    <s v="#"/>
    <s v="95.31.01"/>
    <s v="S17"/>
    <s v="#"/>
    <s v="PSC"/>
    <x v="1"/>
  </r>
  <r>
    <s v="A"/>
    <s v="S209945"/>
    <s v="2018/012"/>
    <s v="Nxxx FY18 Period12"/>
    <n v="36.32"/>
    <n v="36.32"/>
    <s v="USD"/>
    <n v="1"/>
    <d v="2018-09-30T00:00:00"/>
    <n v="25161"/>
    <n v="8910"/>
    <s v="JVU"/>
    <s v="JNI"/>
    <s v="Nxxx FY18 Period12"/>
    <s v="DOL"/>
    <s v="N0901"/>
    <s v="81000"/>
    <s v="#"/>
    <s v="USAO0351"/>
    <s v="#"/>
    <s v="95.31.01"/>
    <s v="S17"/>
    <s v="#"/>
    <s v="PSC"/>
    <x v="1"/>
  </r>
  <r>
    <s v="A"/>
    <s v="S209945"/>
    <s v="2018/012"/>
    <s v="Nxxx FY18 Period12"/>
    <n v="1.54"/>
    <n v="1.54"/>
    <s v="USD"/>
    <n v="1"/>
    <d v="2018-09-30T00:00:00"/>
    <n v="25161"/>
    <n v="9127"/>
    <s v="JVU"/>
    <s v="JNI"/>
    <s v="Nxxx FY18 Period12"/>
    <s v="DOL"/>
    <s v="N1001"/>
    <s v="81000"/>
    <s v="#"/>
    <s v="USAO0351"/>
    <s v="#"/>
    <s v="95.31.01"/>
    <s v="S17"/>
    <s v="#"/>
    <s v="SOM"/>
    <x v="1"/>
  </r>
  <r>
    <s v="A"/>
    <s v="S209945"/>
    <s v="2018/012"/>
    <s v="Nxxx FY18 Period12"/>
    <n v="0.78"/>
    <n v="0.78"/>
    <s v="USD"/>
    <n v="1"/>
    <d v="2018-09-30T00:00:00"/>
    <n v="25161"/>
    <n v="9328"/>
    <s v="JVU"/>
    <s v="JNI"/>
    <s v="Nxxx FY18 Period12"/>
    <s v="DOL"/>
    <s v="N1003"/>
    <s v="81000"/>
    <s v="#"/>
    <s v="USAO0351"/>
    <s v="#"/>
    <s v="95.31.01"/>
    <s v="S17"/>
    <s v="#"/>
    <s v="SOM"/>
    <x v="1"/>
  </r>
  <r>
    <s v="A"/>
    <s v="S209945"/>
    <s v="2018/012"/>
    <s v="Nxxx FY18 Period12"/>
    <n v="40.64"/>
    <n v="40.64"/>
    <s v="USD"/>
    <n v="1"/>
    <d v="2018-09-30T00:00:00"/>
    <n v="25161"/>
    <n v="9530"/>
    <s v="JVU"/>
    <s v="JNI"/>
    <s v="Nxxx FY18 Period12"/>
    <s v="DOL"/>
    <s v="N0401"/>
    <s v="81100"/>
    <s v="#"/>
    <s v="USAO0351"/>
    <s v="#"/>
    <s v="95.31.01"/>
    <s v="S17"/>
    <s v="#"/>
    <s v="PSC"/>
    <x v="1"/>
  </r>
  <r>
    <s v="A"/>
    <s v="S209945"/>
    <s v="2018/012"/>
    <s v="Nxxx FY18 Period12"/>
    <n v="15"/>
    <n v="15"/>
    <s v="USD"/>
    <n v="1"/>
    <d v="2018-09-30T00:00:00"/>
    <n v="25161"/>
    <n v="9750"/>
    <s v="JVU"/>
    <s v="JNI"/>
    <s v="Nxxx FY18 Period12"/>
    <s v="DOL"/>
    <s v="N0801"/>
    <s v="81100"/>
    <s v="#"/>
    <s v="USAO0351"/>
    <s v="#"/>
    <s v="95.31.01"/>
    <s v="S17"/>
    <s v="#"/>
    <s v="PSC"/>
    <x v="1"/>
  </r>
  <r>
    <s v="A"/>
    <s v="S209945"/>
    <s v="2018/012"/>
    <s v="Nxxx FY18 Period12"/>
    <n v="36.94"/>
    <n v="36.94"/>
    <s v="USD"/>
    <n v="1"/>
    <d v="2018-09-30T00:00:00"/>
    <n v="25161"/>
    <n v="9965"/>
    <s v="JVU"/>
    <s v="JNI"/>
    <s v="Nxxx FY18 Period12"/>
    <s v="DOL"/>
    <s v="N0101"/>
    <s v="82000"/>
    <s v="#"/>
    <s v="USAO0351"/>
    <s v="#"/>
    <s v="95.31.01"/>
    <s v="S17"/>
    <s v="#"/>
    <s v="PSC"/>
    <x v="1"/>
  </r>
  <r>
    <s v="A"/>
    <s v="S209945"/>
    <s v="2018/012"/>
    <s v="Nxxx FY18 Period12"/>
    <n v="55.17"/>
    <n v="55.17"/>
    <s v="USD"/>
    <n v="1"/>
    <d v="2018-09-30T00:00:00"/>
    <n v="25161"/>
    <n v="10187"/>
    <s v="JVU"/>
    <s v="JNI"/>
    <s v="Nxxx FY18 Period12"/>
    <s v="DOL"/>
    <s v="N0401"/>
    <s v="82000"/>
    <s v="#"/>
    <s v="USAO0351"/>
    <s v="#"/>
    <s v="95.31.01"/>
    <s v="S17"/>
    <s v="#"/>
    <s v="PSC"/>
    <x v="1"/>
  </r>
  <r>
    <s v="A"/>
    <s v="S209945"/>
    <s v="2018/012"/>
    <s v="Nxxx FY18 Period12"/>
    <n v="3.04"/>
    <n v="3.04"/>
    <s v="USD"/>
    <n v="1"/>
    <d v="2018-09-30T00:00:00"/>
    <n v="25161"/>
    <n v="10405"/>
    <s v="JVU"/>
    <s v="JNI"/>
    <s v="Nxxx FY18 Period12"/>
    <s v="DOL"/>
    <s v="N0501"/>
    <s v="82000"/>
    <s v="#"/>
    <s v="USAO0351"/>
    <s v="#"/>
    <s v="95.31.01"/>
    <s v="S17"/>
    <s v="#"/>
    <s v="PSC"/>
    <x v="1"/>
  </r>
  <r>
    <s v="A"/>
    <s v="S209945"/>
    <s v="2018/012"/>
    <s v="Nxxx FY18 Period12"/>
    <n v="3.49"/>
    <n v="3.49"/>
    <s v="USD"/>
    <n v="1"/>
    <d v="2018-09-30T00:00:00"/>
    <n v="25161"/>
    <n v="10611"/>
    <s v="JVU"/>
    <s v="JNI"/>
    <s v="Nxxx FY18 Period12"/>
    <s v="DOL"/>
    <s v="N0601"/>
    <s v="82000"/>
    <s v="#"/>
    <s v="USAO0351"/>
    <s v="#"/>
    <s v="95.31.01"/>
    <s v="S17"/>
    <s v="#"/>
    <s v="PSC"/>
    <x v="1"/>
  </r>
  <r>
    <s v="A"/>
    <s v="S209945"/>
    <s v="2018/012"/>
    <s v="Nxxx FY18 Period12"/>
    <n v="6.76"/>
    <n v="6.76"/>
    <s v="USD"/>
    <n v="1"/>
    <d v="2018-09-30T00:00:00"/>
    <n v="25161"/>
    <n v="10818"/>
    <s v="JVU"/>
    <s v="JNI"/>
    <s v="Nxxx FY18 Period12"/>
    <s v="DOL"/>
    <s v="N0701"/>
    <s v="82000"/>
    <s v="#"/>
    <s v="USAO0351"/>
    <s v="#"/>
    <s v="95.31.01"/>
    <s v="S17"/>
    <s v="#"/>
    <s v="PSC"/>
    <x v="1"/>
  </r>
  <r>
    <s v="A"/>
    <s v="S209945"/>
    <s v="2018/012"/>
    <s v="Nxxx FY18 Period12"/>
    <n v="14.76"/>
    <n v="14.76"/>
    <s v="USD"/>
    <n v="1"/>
    <d v="2018-09-30T00:00:00"/>
    <n v="25161"/>
    <n v="11032"/>
    <s v="JVU"/>
    <s v="JNI"/>
    <s v="Nxxx FY18 Period12"/>
    <s v="DOL"/>
    <s v="N0702"/>
    <s v="82000"/>
    <s v="#"/>
    <s v="USAO0351"/>
    <s v="#"/>
    <s v="95.31.01"/>
    <s v="S17"/>
    <s v="#"/>
    <s v="PSC"/>
    <x v="1"/>
  </r>
  <r>
    <s v="A"/>
    <s v="S209945"/>
    <s v="2018/012"/>
    <s v="Nxxx FY18 Period12"/>
    <n v="1.1100000000000001"/>
    <n v="1.1100000000000001"/>
    <s v="USD"/>
    <n v="1"/>
    <d v="2018-09-30T00:00:00"/>
    <n v="25161"/>
    <n v="11242"/>
    <s v="JVU"/>
    <s v="JNI"/>
    <s v="Nxxx FY18 Period12"/>
    <s v="DOL"/>
    <s v="N0704"/>
    <s v="82000"/>
    <s v="#"/>
    <s v="USAO0351"/>
    <s v="#"/>
    <s v="95.31.01"/>
    <s v="S17"/>
    <s v="#"/>
    <s v="PSC"/>
    <x v="1"/>
  </r>
  <r>
    <s v="A"/>
    <s v="S209945"/>
    <s v="2018/012"/>
    <s v="Nxxx FY18 Period12"/>
    <n v="43.75"/>
    <n v="43.75"/>
    <s v="USD"/>
    <n v="1"/>
    <d v="2018-09-30T00:00:00"/>
    <n v="25161"/>
    <n v="11448"/>
    <s v="JVU"/>
    <s v="JNI"/>
    <s v="Nxxx FY18 Period12"/>
    <s v="DOL"/>
    <s v="N0801"/>
    <s v="82000"/>
    <s v="#"/>
    <s v="USAO0351"/>
    <s v="#"/>
    <s v="95.31.01"/>
    <s v="S17"/>
    <s v="#"/>
    <s v="PSC"/>
    <x v="1"/>
  </r>
  <r>
    <s v="A"/>
    <s v="S209945"/>
    <s v="2018/012"/>
    <s v="Nxxx FY18 Period12"/>
    <n v="34.76"/>
    <n v="34.76"/>
    <s v="USD"/>
    <n v="1"/>
    <d v="2018-09-30T00:00:00"/>
    <n v="25161"/>
    <n v="11668"/>
    <s v="JVU"/>
    <s v="JNI"/>
    <s v="Nxxx FY18 Period12"/>
    <s v="DOL"/>
    <s v="N0901"/>
    <s v="82000"/>
    <s v="#"/>
    <s v="USAO0351"/>
    <s v="#"/>
    <s v="95.31.01"/>
    <s v="S17"/>
    <s v="#"/>
    <s v="PSC"/>
    <x v="1"/>
  </r>
  <r>
    <s v="A"/>
    <s v="S209945"/>
    <s v="2018/012"/>
    <s v="Nxxx FY18 Period12"/>
    <n v="49.98"/>
    <n v="49.98"/>
    <s v="USD"/>
    <n v="1"/>
    <d v="2018-09-30T00:00:00"/>
    <n v="25161"/>
    <n v="11886"/>
    <s v="JVU"/>
    <s v="JNI"/>
    <s v="Nxxx FY18 Period12"/>
    <s v="DOL"/>
    <s v="N1001"/>
    <s v="82000"/>
    <s v="#"/>
    <s v="USAO0351"/>
    <s v="#"/>
    <s v="95.31.01"/>
    <s v="S17"/>
    <s v="#"/>
    <s v="SOM"/>
    <x v="1"/>
  </r>
  <r>
    <s v="A"/>
    <s v="S209945"/>
    <s v="2018/012"/>
    <s v="Nxxx FY18 Period12"/>
    <n v="18.97"/>
    <n v="18.97"/>
    <s v="USD"/>
    <n v="1"/>
    <d v="2018-09-30T00:00:00"/>
    <n v="25161"/>
    <n v="12106"/>
    <s v="JVU"/>
    <s v="JNI"/>
    <s v="Nxxx FY18 Period12"/>
    <s v="DOL"/>
    <s v="N1003"/>
    <s v="82000"/>
    <s v="#"/>
    <s v="USAO0351"/>
    <s v="#"/>
    <s v="95.31.01"/>
    <s v="S17"/>
    <s v="#"/>
    <s v="SOM"/>
    <x v="1"/>
  </r>
  <r>
    <s v="A"/>
    <s v="S209945"/>
    <s v="2018/012"/>
    <s v="Nxxx FY18 Period12"/>
    <n v="-8.2100000000000009"/>
    <n v="-8.2100000000000009"/>
    <s v="USD"/>
    <n v="1"/>
    <d v="2018-09-30T00:00:00"/>
    <n v="25161"/>
    <n v="12322"/>
    <s v="JVU"/>
    <s v="JNI"/>
    <s v="Nxxx FY18 Period12"/>
    <s v="DOL"/>
    <s v="N1004"/>
    <s v="82000"/>
    <s v="#"/>
    <s v="USAO0351"/>
    <s v="#"/>
    <s v="95.31.01"/>
    <s v="S17"/>
    <s v="#"/>
    <s v="SOM"/>
    <x v="1"/>
  </r>
  <r>
    <s v="A"/>
    <s v="S209945"/>
    <s v="2018/012"/>
    <s v="Nxxx FY18 Period12"/>
    <n v="38.049999999999997"/>
    <n v="38.049999999999997"/>
    <s v="USD"/>
    <n v="1"/>
    <d v="2018-09-30T00:00:00"/>
    <n v="25161"/>
    <n v="12537"/>
    <s v="JVU"/>
    <s v="JNI"/>
    <s v="Nxxx FY18 Period12"/>
    <s v="DOL"/>
    <s v="N1101"/>
    <s v="82000"/>
    <s v="#"/>
    <s v="USAO0351"/>
    <s v="#"/>
    <s v="95.31.01"/>
    <s v="S17"/>
    <s v="#"/>
    <s v="TSC"/>
    <x v="1"/>
  </r>
  <r>
    <s v="A"/>
    <s v="S209945"/>
    <s v="2018/012"/>
    <s v="Nxxx FY18 Period12"/>
    <n v="0.28999999999999998"/>
    <n v="0.28999999999999998"/>
    <s v="USD"/>
    <n v="1"/>
    <d v="2018-09-30T00:00:00"/>
    <n v="25161"/>
    <n v="12748"/>
    <s v="JVU"/>
    <s v="JNI"/>
    <s v="Nxxx FY18 Period12"/>
    <s v="DOL"/>
    <s v="N1102"/>
    <s v="82000"/>
    <s v="#"/>
    <s v="USAO0351"/>
    <s v="#"/>
    <s v="95.31.01"/>
    <s v="S17"/>
    <s v="#"/>
    <s v="TSC"/>
    <x v="1"/>
  </r>
  <r>
    <s v="A"/>
    <s v="S209945"/>
    <s v="2018/012"/>
    <s v="Nxxx FY18 Period12"/>
    <n v="0.2"/>
    <n v="0.2"/>
    <s v="USD"/>
    <n v="1"/>
    <d v="2018-09-30T00:00:00"/>
    <n v="25161"/>
    <n v="12920"/>
    <s v="JVU"/>
    <s v="JNI"/>
    <s v="Nxxx FY18 Period12"/>
    <s v="DOL"/>
    <s v="N1202"/>
    <s v="82000"/>
    <s v="#"/>
    <s v="USAO0351"/>
    <s v="#"/>
    <s v="95.31.01"/>
    <s v="S17"/>
    <s v="#"/>
    <s v="TSC"/>
    <x v="1"/>
  </r>
  <r>
    <s v="A"/>
    <s v="S209945"/>
    <s v="2018/012"/>
    <s v="Nxxx FY18 Period12"/>
    <n v="34.6"/>
    <n v="34.6"/>
    <s v="USD"/>
    <n v="1"/>
    <d v="2018-09-30T00:00:00"/>
    <n v="25161"/>
    <n v="13096"/>
    <s v="JVU"/>
    <s v="JNI"/>
    <s v="Nxxx FY18 Period12"/>
    <s v="DOL"/>
    <s v="N1401"/>
    <s v="82000"/>
    <s v="#"/>
    <s v="USAO0351"/>
    <s v="#"/>
    <s v="95.31.01"/>
    <s v="S17"/>
    <s v="#"/>
    <s v="PSC"/>
    <x v="1"/>
  </r>
  <r>
    <s v="A"/>
    <s v="S209945"/>
    <s v="2018/012"/>
    <s v="Nxxx FY18 Period12"/>
    <n v="41.12"/>
    <n v="41.12"/>
    <s v="USD"/>
    <n v="1"/>
    <d v="2018-09-30T00:00:00"/>
    <n v="25161"/>
    <n v="13314"/>
    <s v="JVU"/>
    <s v="JNI"/>
    <s v="Nxxx FY18 Period12"/>
    <s v="DOL"/>
    <s v="N201"/>
    <s v="82000"/>
    <s v="#"/>
    <s v="USAO0351"/>
    <s v="#"/>
    <s v="95.31.01"/>
    <s v="S17"/>
    <s v="#"/>
    <s v="PSC"/>
    <x v="1"/>
  </r>
  <r>
    <s v="A"/>
    <s v="S209945"/>
    <s v="2018/012"/>
    <s v="Nxxx FY18 Period12"/>
    <n v="1.03"/>
    <n v="1.03"/>
    <s v="USD"/>
    <n v="1"/>
    <d v="2018-09-30T00:00:00"/>
    <n v="25161"/>
    <n v="13529"/>
    <s v="JVU"/>
    <s v="JNI"/>
    <s v="Nxxx FY18 Period12"/>
    <s v="DOL"/>
    <s v="N0501"/>
    <s v="82100"/>
    <s v="#"/>
    <s v="USAO0351"/>
    <s v="#"/>
    <s v="95.31.01"/>
    <s v="S17"/>
    <s v="#"/>
    <s v="PSC"/>
    <x v="1"/>
  </r>
  <r>
    <s v="A"/>
    <s v="S209945"/>
    <s v="2018/012"/>
    <s v="Nxxx FY18 Period12"/>
    <n v="1.31"/>
    <n v="1.31"/>
    <s v="USD"/>
    <n v="1"/>
    <d v="2018-09-30T00:00:00"/>
    <n v="25161"/>
    <n v="13729"/>
    <s v="JVU"/>
    <s v="JNI"/>
    <s v="Nxxx FY18 Period12"/>
    <s v="DOL"/>
    <s v="N0601"/>
    <s v="82100"/>
    <s v="#"/>
    <s v="USAO0351"/>
    <s v="#"/>
    <s v="95.31.01"/>
    <s v="S17"/>
    <s v="#"/>
    <s v="PSC"/>
    <x v="1"/>
  </r>
  <r>
    <s v="A"/>
    <s v="S209945"/>
    <s v="2018/012"/>
    <s v="Nxxx FY18 Period12"/>
    <n v="24.84"/>
    <n v="24.84"/>
    <s v="USD"/>
    <n v="1"/>
    <d v="2018-09-30T00:00:00"/>
    <n v="25161"/>
    <n v="13935"/>
    <s v="JVU"/>
    <s v="JNI"/>
    <s v="Nxxx FY18 Period12"/>
    <s v="DOL"/>
    <s v="N1001"/>
    <s v="82100"/>
    <s v="#"/>
    <s v="USAO0351"/>
    <s v="#"/>
    <s v="95.31.01"/>
    <s v="S17"/>
    <s v="#"/>
    <s v="SOM"/>
    <x v="1"/>
  </r>
  <r>
    <s v="A"/>
    <s v="S209945"/>
    <s v="2018/012"/>
    <s v="Nxxx FY18 Period12"/>
    <n v="1.27"/>
    <n v="1.27"/>
    <s v="USD"/>
    <n v="1"/>
    <d v="2018-09-30T00:00:00"/>
    <n v="25161"/>
    <n v="14149"/>
    <s v="JVU"/>
    <s v="JNI"/>
    <s v="Nxxx FY18 Period12"/>
    <s v="DOL"/>
    <s v="N1003"/>
    <s v="82100"/>
    <s v="#"/>
    <s v="USAO0351"/>
    <s v="#"/>
    <s v="95.31.01"/>
    <s v="S17"/>
    <s v="#"/>
    <s v="SOM"/>
    <x v="1"/>
  </r>
  <r>
    <s v="A"/>
    <s v="S209945"/>
    <s v="2018/012"/>
    <s v="Nxxx FY18 Period12"/>
    <n v="25.47"/>
    <n v="25.47"/>
    <s v="USD"/>
    <n v="1"/>
    <d v="2018-09-30T00:00:00"/>
    <n v="25161"/>
    <n v="14355"/>
    <s v="JVU"/>
    <s v="JNI"/>
    <s v="Nxxx FY18 Period12"/>
    <s v="DOL"/>
    <s v="N201"/>
    <s v="82100"/>
    <s v="#"/>
    <s v="USAO0351"/>
    <s v="#"/>
    <s v="95.31.01"/>
    <s v="S17"/>
    <s v="#"/>
    <s v="PSC"/>
    <x v="1"/>
  </r>
  <r>
    <s v="A"/>
    <s v="S209945"/>
    <s v="2018/012"/>
    <s v="Nxxx FY18 Period12"/>
    <n v="53.84"/>
    <n v="53.84"/>
    <s v="USD"/>
    <n v="1"/>
    <d v="2018-09-30T00:00:00"/>
    <n v="25161"/>
    <n v="14575"/>
    <s v="JVU"/>
    <s v="JNI"/>
    <s v="Nxxx FY18 Period12"/>
    <s v="DOL"/>
    <s v="N0101"/>
    <s v="84000"/>
    <s v="#"/>
    <s v="USAO0351"/>
    <s v="#"/>
    <s v="95.31.01"/>
    <s v="S17"/>
    <s v="#"/>
    <s v="PSC"/>
    <x v="1"/>
  </r>
  <r>
    <s v="A"/>
    <s v="S209945"/>
    <s v="2018/012"/>
    <s v="Nxxx FY18 Period12"/>
    <n v="1.47"/>
    <n v="1.47"/>
    <s v="USD"/>
    <n v="1"/>
    <d v="2018-09-30T00:00:00"/>
    <n v="25161"/>
    <n v="14792"/>
    <s v="JVU"/>
    <s v="JNI"/>
    <s v="Nxxx FY18 Period12"/>
    <s v="DOL"/>
    <s v="N0401"/>
    <s v="84000"/>
    <s v="#"/>
    <s v="USAO0351"/>
    <s v="#"/>
    <s v="95.31.01"/>
    <s v="S17"/>
    <s v="#"/>
    <s v="PSC"/>
    <x v="1"/>
  </r>
  <r>
    <s v="A"/>
    <s v="S209945"/>
    <s v="2018/012"/>
    <s v="Nxxx FY18 Period12"/>
    <n v="18.5"/>
    <n v="18.5"/>
    <s v="USD"/>
    <n v="1"/>
    <d v="2018-09-30T00:00:00"/>
    <n v="25161"/>
    <n v="14998"/>
    <s v="JVU"/>
    <s v="JNI"/>
    <s v="Nxxx FY18 Period12"/>
    <s v="DOL"/>
    <s v="N0501"/>
    <s v="84000"/>
    <s v="#"/>
    <s v="USAO0351"/>
    <s v="#"/>
    <s v="95.31.01"/>
    <s v="S17"/>
    <s v="#"/>
    <s v="PSC"/>
    <x v="1"/>
  </r>
  <r>
    <s v="A"/>
    <s v="S209945"/>
    <s v="2018/012"/>
    <s v="Nxxx FY18 Period12"/>
    <n v="23.32"/>
    <n v="23.32"/>
    <s v="USD"/>
    <n v="1"/>
    <d v="2018-09-30T00:00:00"/>
    <n v="25161"/>
    <n v="15215"/>
    <s v="JVU"/>
    <s v="JNI"/>
    <s v="Nxxx FY18 Period12"/>
    <s v="DOL"/>
    <s v="N0601"/>
    <s v="84000"/>
    <s v="#"/>
    <s v="USAO0351"/>
    <s v="#"/>
    <s v="95.31.01"/>
    <s v="S17"/>
    <s v="#"/>
    <s v="PSC"/>
    <x v="1"/>
  </r>
  <r>
    <s v="A"/>
    <s v="S209945"/>
    <s v="2018/012"/>
    <s v="Nxxx FY18 Period12"/>
    <n v="75.34"/>
    <n v="75.34"/>
    <s v="USD"/>
    <n v="1"/>
    <d v="2018-09-30T00:00:00"/>
    <n v="25161"/>
    <n v="15435"/>
    <s v="JVU"/>
    <s v="JNI"/>
    <s v="Nxxx FY18 Period12"/>
    <s v="DOL"/>
    <s v="N0701"/>
    <s v="84000"/>
    <s v="#"/>
    <s v="USAO0351"/>
    <s v="#"/>
    <s v="95.31.01"/>
    <s v="S17"/>
    <s v="#"/>
    <s v="PSC"/>
    <x v="1"/>
  </r>
  <r>
    <s v="A"/>
    <s v="S209945"/>
    <s v="2018/012"/>
    <s v="Nxxx FY18 Period12"/>
    <n v="23.97"/>
    <n v="23.97"/>
    <s v="USD"/>
    <n v="1"/>
    <d v="2018-09-30T00:00:00"/>
    <n v="25161"/>
    <n v="15655"/>
    <s v="JVU"/>
    <s v="JNI"/>
    <s v="Nxxx FY18 Period12"/>
    <s v="DOL"/>
    <s v="N0702"/>
    <s v="84000"/>
    <s v="#"/>
    <s v="USAO0351"/>
    <s v="#"/>
    <s v="95.31.01"/>
    <s v="S17"/>
    <s v="#"/>
    <s v="PSC"/>
    <x v="1"/>
  </r>
  <r>
    <s v="A"/>
    <s v="S209945"/>
    <s v="2018/012"/>
    <s v="Nxxx FY18 Period12"/>
    <n v="2.52"/>
    <n v="2.52"/>
    <s v="USD"/>
    <n v="1"/>
    <d v="2018-09-30T00:00:00"/>
    <n v="25161"/>
    <n v="15871"/>
    <s v="JVU"/>
    <s v="JNI"/>
    <s v="Nxxx FY18 Period12"/>
    <s v="DOL"/>
    <s v="N0704"/>
    <s v="84000"/>
    <s v="#"/>
    <s v="USAO0351"/>
    <s v="#"/>
    <s v="95.31.01"/>
    <s v="S17"/>
    <s v="#"/>
    <s v="PSC"/>
    <x v="1"/>
  </r>
  <r>
    <s v="A"/>
    <s v="S209945"/>
    <s v="2018/012"/>
    <s v="Nxxx FY18 Period12"/>
    <n v="45.46"/>
    <n v="45.46"/>
    <s v="USD"/>
    <n v="1"/>
    <d v="2018-09-30T00:00:00"/>
    <n v="25161"/>
    <n v="16079"/>
    <s v="JVU"/>
    <s v="JNI"/>
    <s v="Nxxx FY18 Period12"/>
    <s v="DOL"/>
    <s v="N0801"/>
    <s v="84000"/>
    <s v="#"/>
    <s v="USAO0351"/>
    <s v="#"/>
    <s v="95.31.01"/>
    <s v="S17"/>
    <s v="#"/>
    <s v="PSC"/>
    <x v="1"/>
  </r>
  <r>
    <s v="A"/>
    <s v="S209945"/>
    <s v="2018/012"/>
    <s v="Nxxx FY18 Period12"/>
    <n v="11.15"/>
    <n v="11.15"/>
    <s v="USD"/>
    <n v="1"/>
    <d v="2018-09-30T00:00:00"/>
    <n v="25161"/>
    <n v="16299"/>
    <s v="JVU"/>
    <s v="JNI"/>
    <s v="Nxxx FY18 Period12"/>
    <s v="DOL"/>
    <s v="N0901"/>
    <s v="84000"/>
    <s v="#"/>
    <s v="USAO0351"/>
    <s v="#"/>
    <s v="95.31.01"/>
    <s v="S17"/>
    <s v="#"/>
    <s v="PSC"/>
    <x v="1"/>
  </r>
  <r>
    <s v="A"/>
    <s v="S209945"/>
    <s v="2018/012"/>
    <s v="Nxxx FY18 Period12"/>
    <n v="44.43"/>
    <n v="44.43"/>
    <s v="USD"/>
    <n v="1"/>
    <d v="2018-09-30T00:00:00"/>
    <n v="25161"/>
    <n v="16514"/>
    <s v="JVU"/>
    <s v="JNI"/>
    <s v="Nxxx FY18 Period12"/>
    <s v="DOL"/>
    <s v="N1001"/>
    <s v="84000"/>
    <s v="#"/>
    <s v="USAO0351"/>
    <s v="#"/>
    <s v="95.31.01"/>
    <s v="S17"/>
    <s v="#"/>
    <s v="SOM"/>
    <x v="1"/>
  </r>
  <r>
    <s v="A"/>
    <s v="S209945"/>
    <s v="2018/012"/>
    <s v="Nxxx FY18 Period12"/>
    <n v="84.79"/>
    <n v="84.79"/>
    <s v="USD"/>
    <n v="1"/>
    <d v="2018-09-30T00:00:00"/>
    <n v="25161"/>
    <n v="16736"/>
    <s v="JVU"/>
    <s v="JNI"/>
    <s v="Nxxx FY18 Period12"/>
    <s v="DOL"/>
    <s v="N1003"/>
    <s v="84000"/>
    <s v="#"/>
    <s v="USAO0351"/>
    <s v="#"/>
    <s v="95.31.01"/>
    <s v="S17"/>
    <s v="#"/>
    <s v="SOM"/>
    <x v="1"/>
  </r>
  <r>
    <s v="A"/>
    <s v="S209945"/>
    <s v="2018/012"/>
    <s v="Nxxx FY18 Period12"/>
    <n v="2.4300000000000002"/>
    <n v="2.4300000000000002"/>
    <s v="USD"/>
    <n v="1"/>
    <d v="2018-09-30T00:00:00"/>
    <n v="25161"/>
    <n v="16954"/>
    <s v="JVU"/>
    <s v="JNI"/>
    <s v="Nxxx FY18 Period12"/>
    <s v="DOL"/>
    <s v="N1004"/>
    <s v="84000"/>
    <s v="#"/>
    <s v="USAO0351"/>
    <s v="#"/>
    <s v="95.31.01"/>
    <s v="S17"/>
    <s v="#"/>
    <s v="SOM"/>
    <x v="1"/>
  </r>
  <r>
    <s v="A"/>
    <s v="S209945"/>
    <s v="2018/012"/>
    <s v="Nxxx FY18 Period12"/>
    <n v="12.36"/>
    <n v="12.36"/>
    <s v="USD"/>
    <n v="1"/>
    <d v="2018-09-30T00:00:00"/>
    <n v="25161"/>
    <n v="17162"/>
    <s v="JVU"/>
    <s v="JNI"/>
    <s v="Nxxx FY18 Period12"/>
    <s v="DOL"/>
    <s v="N1202"/>
    <s v="84000"/>
    <s v="#"/>
    <s v="USAO0351"/>
    <s v="#"/>
    <s v="95.31.01"/>
    <s v="S17"/>
    <s v="#"/>
    <s v="TSC"/>
    <x v="1"/>
  </r>
  <r>
    <s v="A"/>
    <s v="S209945"/>
    <s v="2018/012"/>
    <s v="Nxxx FY18 Period12"/>
    <n v="3.41"/>
    <n v="3.41"/>
    <s v="USD"/>
    <n v="1"/>
    <d v="2018-09-30T00:00:00"/>
    <n v="25161"/>
    <n v="17375"/>
    <s v="JVU"/>
    <s v="JNI"/>
    <s v="Nxxx FY18 Period12"/>
    <s v="DOL"/>
    <s v="N0101"/>
    <s v="85000"/>
    <s v="#"/>
    <s v="USAO0351"/>
    <s v="#"/>
    <s v="95.31.01"/>
    <s v="S17"/>
    <s v="#"/>
    <s v="PSC"/>
    <x v="1"/>
  </r>
  <r>
    <s v="A"/>
    <s v="S209945"/>
    <s v="2018/012"/>
    <s v="Nxxx FY18 Period12"/>
    <n v="3.45"/>
    <n v="3.45"/>
    <s v="USD"/>
    <n v="1"/>
    <d v="2018-09-30T00:00:00"/>
    <n v="25161"/>
    <n v="17582"/>
    <s v="JVU"/>
    <s v="JNI"/>
    <s v="Nxxx FY18 Period12"/>
    <s v="DOL"/>
    <s v="N0401"/>
    <s v="85000"/>
    <s v="#"/>
    <s v="USAO0351"/>
    <s v="#"/>
    <s v="95.31.01"/>
    <s v="S17"/>
    <s v="#"/>
    <s v="PSC"/>
    <x v="1"/>
  </r>
  <r>
    <s v="A"/>
    <s v="S209945"/>
    <s v="2018/012"/>
    <s v="Nxxx FY18 Period12"/>
    <n v="3.69"/>
    <n v="3.69"/>
    <s v="USD"/>
    <n v="1"/>
    <d v="2018-09-30T00:00:00"/>
    <n v="25161"/>
    <n v="17789"/>
    <s v="JVU"/>
    <s v="JNI"/>
    <s v="Nxxx FY18 Period12"/>
    <s v="DOL"/>
    <s v="N0501"/>
    <s v="85000"/>
    <s v="#"/>
    <s v="USAO0351"/>
    <s v="#"/>
    <s v="95.31.01"/>
    <s v="S17"/>
    <s v="#"/>
    <s v="PSC"/>
    <x v="1"/>
  </r>
  <r>
    <s v="A"/>
    <s v="S209945"/>
    <s v="2018/012"/>
    <s v="Nxxx FY18 Period12"/>
    <n v="1.1000000000000001"/>
    <n v="1.1000000000000001"/>
    <s v="USD"/>
    <n v="1"/>
    <d v="2018-09-30T00:00:00"/>
    <n v="25161"/>
    <n v="17994"/>
    <s v="JVU"/>
    <s v="JNI"/>
    <s v="Nxxx FY18 Period12"/>
    <s v="DOL"/>
    <s v="N0601"/>
    <s v="85000"/>
    <s v="#"/>
    <s v="USAO0351"/>
    <s v="#"/>
    <s v="95.31.01"/>
    <s v="S17"/>
    <s v="#"/>
    <s v="PSC"/>
    <x v="1"/>
  </r>
  <r>
    <s v="A"/>
    <s v="S209945"/>
    <s v="2018/012"/>
    <s v="Nxxx FY18 Period12"/>
    <n v="3.28"/>
    <n v="3.28"/>
    <s v="USD"/>
    <n v="1"/>
    <d v="2018-09-30T00:00:00"/>
    <n v="25161"/>
    <n v="18196"/>
    <s v="JVU"/>
    <s v="JNI"/>
    <s v="Nxxx FY18 Period12"/>
    <s v="DOL"/>
    <s v="N0701"/>
    <s v="85000"/>
    <s v="#"/>
    <s v="USAO0351"/>
    <s v="#"/>
    <s v="95.31.01"/>
    <s v="S17"/>
    <s v="#"/>
    <s v="PSC"/>
    <x v="1"/>
  </r>
  <r>
    <s v="A"/>
    <s v="S209945"/>
    <s v="2018/012"/>
    <s v="Nxxx FY18 Period12"/>
    <n v="2.4900000000000002"/>
    <n v="2.4900000000000002"/>
    <s v="USD"/>
    <n v="1"/>
    <d v="2018-09-30T00:00:00"/>
    <n v="25161"/>
    <n v="18403"/>
    <s v="JVU"/>
    <s v="JNI"/>
    <s v="Nxxx FY18 Period12"/>
    <s v="DOL"/>
    <s v="N0702"/>
    <s v="85000"/>
    <s v="#"/>
    <s v="USAO0351"/>
    <s v="#"/>
    <s v="95.31.01"/>
    <s v="S17"/>
    <s v="#"/>
    <s v="PSC"/>
    <x v="1"/>
  </r>
  <r>
    <s v="A"/>
    <s v="S209945"/>
    <s v="2018/012"/>
    <s v="Nxxx FY18 Period12"/>
    <n v="-6.46"/>
    <n v="-6.46"/>
    <s v="USD"/>
    <n v="1"/>
    <d v="2018-09-30T00:00:00"/>
    <n v="25161"/>
    <n v="18609"/>
    <s v="JVU"/>
    <s v="JNI"/>
    <s v="Nxxx FY18 Period12"/>
    <s v="DOL"/>
    <s v="N0704"/>
    <s v="85000"/>
    <s v="#"/>
    <s v="USAO0351"/>
    <s v="#"/>
    <s v="95.31.01"/>
    <s v="S17"/>
    <s v="#"/>
    <s v="PSC"/>
    <x v="1"/>
  </r>
  <r>
    <s v="A"/>
    <s v="S209945"/>
    <s v="2018/012"/>
    <s v="Nxxx FY18 Period12"/>
    <n v="3.26"/>
    <n v="3.26"/>
    <s v="USD"/>
    <n v="1"/>
    <d v="2018-09-30T00:00:00"/>
    <n v="25161"/>
    <n v="18820"/>
    <s v="JVU"/>
    <s v="JNI"/>
    <s v="Nxxx FY18 Period12"/>
    <s v="DOL"/>
    <s v="N0801"/>
    <s v="85000"/>
    <s v="#"/>
    <s v="USAO0351"/>
    <s v="#"/>
    <s v="95.31.01"/>
    <s v="S17"/>
    <s v="#"/>
    <s v="PSC"/>
    <x v="1"/>
  </r>
  <r>
    <s v="A"/>
    <s v="S209945"/>
    <s v="2018/012"/>
    <s v="Nxxx FY18 Period12"/>
    <n v="-0.28999999999999998"/>
    <n v="-0.28999999999999998"/>
    <s v="USD"/>
    <n v="1"/>
    <d v="2018-09-30T00:00:00"/>
    <n v="25161"/>
    <n v="19019"/>
    <s v="JVU"/>
    <s v="JNI"/>
    <s v="Nxxx FY18 Period12"/>
    <s v="DOL"/>
    <s v="N0803"/>
    <s v="85000"/>
    <s v="#"/>
    <s v="USAO0351"/>
    <s v="#"/>
    <s v="95.31.01"/>
    <s v="S17"/>
    <s v="#"/>
    <s v="PSC"/>
    <x v="1"/>
  </r>
  <r>
    <s v="A"/>
    <s v="S209945"/>
    <s v="2018/012"/>
    <s v="Nxxx FY18 Period12"/>
    <n v="12.76"/>
    <n v="12.76"/>
    <s v="USD"/>
    <n v="1"/>
    <d v="2018-09-30T00:00:00"/>
    <n v="25161"/>
    <n v="19205"/>
    <s v="JVU"/>
    <s v="JNI"/>
    <s v="Nxxx FY18 Period12"/>
    <s v="DOL"/>
    <s v="N0901"/>
    <s v="85000"/>
    <s v="#"/>
    <s v="USAO0351"/>
    <s v="#"/>
    <s v="95.31.01"/>
    <s v="S17"/>
    <s v="#"/>
    <s v="PSC"/>
    <x v="1"/>
  </r>
  <r>
    <s v="A"/>
    <s v="S209945"/>
    <s v="2018/012"/>
    <s v="Nxxx FY18 Period12"/>
    <n v="5.47"/>
    <n v="5.47"/>
    <s v="USD"/>
    <n v="1"/>
    <d v="2018-09-30T00:00:00"/>
    <n v="25161"/>
    <n v="19418"/>
    <s v="JVU"/>
    <s v="JNI"/>
    <s v="Nxxx FY18 Period12"/>
    <s v="DOL"/>
    <s v="N1001"/>
    <s v="85000"/>
    <s v="#"/>
    <s v="USAO0351"/>
    <s v="#"/>
    <s v="95.31.01"/>
    <s v="S17"/>
    <s v="#"/>
    <s v="SOM"/>
    <x v="1"/>
  </r>
  <r>
    <s v="A"/>
    <s v="S209945"/>
    <s v="2018/012"/>
    <s v="Nxxx FY18 Period12"/>
    <n v="-0.05"/>
    <n v="-0.05"/>
    <s v="USD"/>
    <n v="1"/>
    <d v="2018-09-30T00:00:00"/>
    <n v="25161"/>
    <n v="19607"/>
    <s v="JVU"/>
    <s v="JNI"/>
    <s v="Nxxx FY18 Period12"/>
    <s v="DOL"/>
    <s v="N1003"/>
    <s v="85000"/>
    <s v="#"/>
    <s v="USAO0351"/>
    <s v="#"/>
    <s v="95.31.01"/>
    <s v="S17"/>
    <s v="#"/>
    <s v="SOM"/>
    <x v="1"/>
  </r>
  <r>
    <s v="A"/>
    <s v="S209945"/>
    <s v="2018/012"/>
    <s v="Nxxx FY18 Period12"/>
    <n v="2.72"/>
    <n v="2.72"/>
    <s v="USD"/>
    <n v="1"/>
    <d v="2018-09-30T00:00:00"/>
    <n v="25161"/>
    <n v="19741"/>
    <s v="JVU"/>
    <s v="JNI"/>
    <s v="Nxxx FY18 Period12"/>
    <s v="DOL"/>
    <s v="N1004"/>
    <s v="85000"/>
    <s v="#"/>
    <s v="USAO0351"/>
    <s v="#"/>
    <s v="95.31.01"/>
    <s v="S17"/>
    <s v="#"/>
    <s v="SOM"/>
    <x v="1"/>
  </r>
  <r>
    <s v="A"/>
    <s v="S209945"/>
    <s v="2018/012"/>
    <s v="Nxxx FY18 Period12"/>
    <n v="4"/>
    <n v="4"/>
    <s v="USD"/>
    <n v="1"/>
    <d v="2018-09-30T00:00:00"/>
    <n v="25161"/>
    <n v="19947"/>
    <s v="JVU"/>
    <s v="JNI"/>
    <s v="Nxxx FY18 Period12"/>
    <s v="DOL"/>
    <s v="N1101"/>
    <s v="85000"/>
    <s v="#"/>
    <s v="USAO0351"/>
    <s v="#"/>
    <s v="95.31.01"/>
    <s v="S17"/>
    <s v="#"/>
    <s v="TSC"/>
    <x v="1"/>
  </r>
  <r>
    <s v="A"/>
    <s v="S209945"/>
    <s v="2018/012"/>
    <s v="Nxxx FY18 Period12"/>
    <n v="0.87"/>
    <n v="0.87"/>
    <s v="USD"/>
    <n v="1"/>
    <d v="2018-09-30T00:00:00"/>
    <n v="25161"/>
    <n v="20151"/>
    <s v="JVU"/>
    <s v="JNI"/>
    <s v="Nxxx FY18 Period12"/>
    <s v="DOL"/>
    <s v="N1202"/>
    <s v="85000"/>
    <s v="#"/>
    <s v="USAO0351"/>
    <s v="#"/>
    <s v="95.31.01"/>
    <s v="S17"/>
    <s v="#"/>
    <s v="TSC"/>
    <x v="1"/>
  </r>
  <r>
    <s v="A"/>
    <s v="S209945"/>
    <s v="2018/012"/>
    <s v="Nxxx FY18 Period12"/>
    <n v="2.73"/>
    <n v="2.73"/>
    <s v="USD"/>
    <n v="1"/>
    <d v="2018-09-30T00:00:00"/>
    <n v="25161"/>
    <n v="20353"/>
    <s v="JVU"/>
    <s v="JNI"/>
    <s v="Nxxx FY18 Period12"/>
    <s v="DOL"/>
    <s v="N1401"/>
    <s v="85000"/>
    <s v="#"/>
    <s v="USAO0351"/>
    <s v="#"/>
    <s v="95.31.01"/>
    <s v="S17"/>
    <s v="#"/>
    <s v="PSC"/>
    <x v="1"/>
  </r>
  <r>
    <s v="A"/>
    <s v="S209945"/>
    <s v="2018/012"/>
    <s v="Nxxx FY18 Period12"/>
    <n v="2.09"/>
    <n v="2.09"/>
    <s v="USD"/>
    <n v="1"/>
    <d v="2018-09-30T00:00:00"/>
    <n v="25161"/>
    <n v="20559"/>
    <s v="JVU"/>
    <s v="JNI"/>
    <s v="Nxxx FY18 Period12"/>
    <s v="DOL"/>
    <s v="N201"/>
    <s v="85000"/>
    <s v="#"/>
    <s v="USAO0351"/>
    <s v="#"/>
    <s v="95.31.01"/>
    <s v="S17"/>
    <s v="#"/>
    <s v="PSC"/>
    <x v="1"/>
  </r>
  <r>
    <s v="A"/>
    <s v="S209945"/>
    <s v="2018/012"/>
    <s v="Nxxx FY18 Period12"/>
    <n v="-1.35"/>
    <n v="-1.35"/>
    <s v="USD"/>
    <n v="1"/>
    <d v="2018-09-30T00:00:00"/>
    <n v="25161"/>
    <n v="20763"/>
    <s v="JVU"/>
    <s v="JNI"/>
    <s v="Nxxx FY18 Period12"/>
    <s v="DOL"/>
    <s v="N0706"/>
    <s v="85100"/>
    <s v="#"/>
    <s v="USAO0351"/>
    <s v="#"/>
    <s v="95.31.01"/>
    <s v="S17"/>
    <s v="#"/>
    <s v="PSC"/>
    <x v="1"/>
  </r>
  <r>
    <s v="A"/>
    <s v="S209945"/>
    <s v="2018/012"/>
    <s v="Nxxx FY18 Period12"/>
    <n v="2.33"/>
    <n v="2.33"/>
    <s v="USD"/>
    <n v="1"/>
    <d v="2018-09-30T00:00:00"/>
    <n v="25161"/>
    <n v="20967"/>
    <s v="JVU"/>
    <s v="JNI"/>
    <s v="Nxxx FY18 Period12"/>
    <s v="DOL"/>
    <s v="N0101"/>
    <s v="86000"/>
    <s v="#"/>
    <s v="USAO0351"/>
    <s v="#"/>
    <s v="95.31.01"/>
    <s v="S17"/>
    <s v="#"/>
    <s v="PSC"/>
    <x v="1"/>
  </r>
  <r>
    <s v="A"/>
    <s v="S209945"/>
    <s v="2018/012"/>
    <s v="Nxxx FY18 Period12"/>
    <n v="0.65"/>
    <n v="0.65"/>
    <s v="USD"/>
    <n v="1"/>
    <d v="2018-09-30T00:00:00"/>
    <n v="25161"/>
    <n v="21169"/>
    <s v="JVU"/>
    <s v="JNI"/>
    <s v="Nxxx FY18 Period12"/>
    <s v="DOL"/>
    <s v="N0401"/>
    <s v="86000"/>
    <s v="#"/>
    <s v="USAO0351"/>
    <s v="#"/>
    <s v="95.31.01"/>
    <s v="S17"/>
    <s v="#"/>
    <s v="PSC"/>
    <x v="1"/>
  </r>
  <r>
    <s v="A"/>
    <s v="S209945"/>
    <s v="2018/012"/>
    <s v="Nxxx FY18 Period12"/>
    <n v="1.79"/>
    <n v="1.79"/>
    <s v="USD"/>
    <n v="1"/>
    <d v="2018-09-30T00:00:00"/>
    <n v="25161"/>
    <n v="21367"/>
    <s v="JVU"/>
    <s v="JNI"/>
    <s v="Nxxx FY18 Period12"/>
    <s v="DOL"/>
    <s v="N0501"/>
    <s v="86000"/>
    <s v="#"/>
    <s v="USAO0351"/>
    <s v="#"/>
    <s v="95.31.01"/>
    <s v="S17"/>
    <s v="#"/>
    <s v="PSC"/>
    <x v="1"/>
  </r>
  <r>
    <s v="A"/>
    <s v="S209945"/>
    <s v="2018/012"/>
    <s v="Nxxx FY18 Period12"/>
    <n v="0.83"/>
    <n v="0.83"/>
    <s v="USD"/>
    <n v="1"/>
    <d v="2018-09-30T00:00:00"/>
    <n v="25161"/>
    <n v="21568"/>
    <s v="JVU"/>
    <s v="JNI"/>
    <s v="Nxxx FY18 Period12"/>
    <s v="DOL"/>
    <s v="N0601"/>
    <s v="86000"/>
    <s v="#"/>
    <s v="USAO0351"/>
    <s v="#"/>
    <s v="95.31.01"/>
    <s v="S17"/>
    <s v="#"/>
    <s v="PSC"/>
    <x v="1"/>
  </r>
  <r>
    <s v="A"/>
    <s v="S209945"/>
    <s v="2018/012"/>
    <s v="Nxxx FY18 Period12"/>
    <n v="0.93"/>
    <n v="0.93"/>
    <s v="USD"/>
    <n v="1"/>
    <d v="2018-09-30T00:00:00"/>
    <n v="25161"/>
    <n v="21765"/>
    <s v="JVU"/>
    <s v="JNI"/>
    <s v="Nxxx FY18 Period12"/>
    <s v="DOL"/>
    <s v="N0701"/>
    <s v="86000"/>
    <s v="#"/>
    <s v="USAO0351"/>
    <s v="#"/>
    <s v="95.31.01"/>
    <s v="S17"/>
    <s v="#"/>
    <s v="PSC"/>
    <x v="1"/>
  </r>
  <r>
    <s v="A"/>
    <s v="S209945"/>
    <s v="2018/012"/>
    <s v="Nxxx FY18 Period12"/>
    <n v="1.47"/>
    <n v="1.47"/>
    <s v="USD"/>
    <n v="1"/>
    <d v="2018-09-30T00:00:00"/>
    <n v="25161"/>
    <n v="21966"/>
    <s v="JVU"/>
    <s v="JNI"/>
    <s v="Nxxx FY18 Period12"/>
    <s v="DOL"/>
    <s v="N0702"/>
    <s v="86000"/>
    <s v="#"/>
    <s v="USAO0351"/>
    <s v="#"/>
    <s v="95.31.01"/>
    <s v="S17"/>
    <s v="#"/>
    <s v="PSC"/>
    <x v="1"/>
  </r>
  <r>
    <s v="A"/>
    <s v="S209945"/>
    <s v="2018/012"/>
    <s v="Nxxx FY18 Period12"/>
    <n v="2.0499999999999998"/>
    <n v="2.0499999999999998"/>
    <s v="USD"/>
    <n v="1"/>
    <d v="2018-09-30T00:00:00"/>
    <n v="25161"/>
    <n v="22170"/>
    <s v="JVU"/>
    <s v="JNI"/>
    <s v="Nxxx FY18 Period12"/>
    <s v="DOL"/>
    <s v="N0704"/>
    <s v="86000"/>
    <s v="#"/>
    <s v="USAO0351"/>
    <s v="#"/>
    <s v="95.31.01"/>
    <s v="S17"/>
    <s v="#"/>
    <s v="PSC"/>
    <x v="1"/>
  </r>
  <r>
    <s v="A"/>
    <s v="S209945"/>
    <s v="2018/012"/>
    <s v="Nxxx FY18 Period12"/>
    <n v="8.9700000000000006"/>
    <n v="8.9700000000000006"/>
    <s v="USD"/>
    <n v="1"/>
    <d v="2018-09-30T00:00:00"/>
    <n v="25161"/>
    <n v="22377"/>
    <s v="JVU"/>
    <s v="JNI"/>
    <s v="Nxxx FY18 Period12"/>
    <s v="DOL"/>
    <s v="N0801"/>
    <s v="86000"/>
    <s v="#"/>
    <s v="USAO0351"/>
    <s v="#"/>
    <s v="95.31.01"/>
    <s v="S17"/>
    <s v="#"/>
    <s v="PSC"/>
    <x v="1"/>
  </r>
  <r>
    <s v="A"/>
    <s v="S209945"/>
    <s v="2018/012"/>
    <s v="Nxxx FY18 Period12"/>
    <n v="1.77"/>
    <n v="1.77"/>
    <s v="USD"/>
    <n v="1"/>
    <d v="2018-09-30T00:00:00"/>
    <n v="25161"/>
    <n v="22590"/>
    <s v="JVU"/>
    <s v="JNI"/>
    <s v="Nxxx FY18 Period12"/>
    <s v="DOL"/>
    <s v="N0901"/>
    <s v="86000"/>
    <s v="#"/>
    <s v="USAO0351"/>
    <s v="#"/>
    <s v="95.31.01"/>
    <s v="S17"/>
    <s v="#"/>
    <s v="PSC"/>
    <x v="1"/>
  </r>
  <r>
    <s v="A"/>
    <s v="S209945"/>
    <s v="2018/012"/>
    <s v="Nxxx FY18 Period12"/>
    <n v="5.48"/>
    <n v="5.48"/>
    <s v="USD"/>
    <n v="1"/>
    <d v="2018-09-30T00:00:00"/>
    <n v="25161"/>
    <n v="22795"/>
    <s v="JVU"/>
    <s v="JNI"/>
    <s v="Nxxx FY18 Period12"/>
    <s v="DOL"/>
    <s v="N1001"/>
    <s v="86000"/>
    <s v="#"/>
    <s v="USAO0351"/>
    <s v="#"/>
    <s v="95.31.01"/>
    <s v="S17"/>
    <s v="#"/>
    <s v="SOM"/>
    <x v="1"/>
  </r>
  <r>
    <s v="A"/>
    <s v="S209945"/>
    <s v="2018/012"/>
    <s v="Nxxx FY18 Period12"/>
    <n v="3.98"/>
    <n v="3.98"/>
    <s v="USD"/>
    <n v="1"/>
    <d v="2018-09-30T00:00:00"/>
    <n v="25161"/>
    <n v="23006"/>
    <s v="JVU"/>
    <s v="JNI"/>
    <s v="Nxxx FY18 Period12"/>
    <s v="DOL"/>
    <s v="N1003"/>
    <s v="86000"/>
    <s v="#"/>
    <s v="USAO0351"/>
    <s v="#"/>
    <s v="95.31.01"/>
    <s v="S17"/>
    <s v="#"/>
    <s v="SOM"/>
    <x v="1"/>
  </r>
  <r>
    <s v="A"/>
    <s v="S209945"/>
    <s v="2018/012"/>
    <s v="Nxxx FY18 Period12"/>
    <n v="-0.28000000000000003"/>
    <n v="-0.28000000000000003"/>
    <s v="USD"/>
    <n v="1"/>
    <d v="2018-09-30T00:00:00"/>
    <n v="25161"/>
    <n v="23204"/>
    <s v="JVU"/>
    <s v="JNI"/>
    <s v="Nxxx FY18 Period12"/>
    <s v="DOL"/>
    <s v="N1004"/>
    <s v="86000"/>
    <s v="#"/>
    <s v="USAO0351"/>
    <s v="#"/>
    <s v="95.31.01"/>
    <s v="S17"/>
    <s v="#"/>
    <s v="SOM"/>
    <x v="1"/>
  </r>
  <r>
    <s v="A"/>
    <s v="S209945"/>
    <s v="2018/012"/>
    <s v="Nxxx FY18 Period12"/>
    <n v="3.17"/>
    <n v="3.17"/>
    <s v="USD"/>
    <n v="1"/>
    <d v="2018-09-30T00:00:00"/>
    <n v="25161"/>
    <n v="23387"/>
    <s v="JVU"/>
    <s v="JNI"/>
    <s v="Nxxx FY18 Period12"/>
    <s v="DOL"/>
    <s v="N1202"/>
    <s v="86000"/>
    <s v="#"/>
    <s v="USAO0351"/>
    <s v="#"/>
    <s v="95.31.01"/>
    <s v="S17"/>
    <s v="#"/>
    <s v="TSC"/>
    <x v="1"/>
  </r>
  <r>
    <s v="A"/>
    <s v="S209945"/>
    <s v="2018/012"/>
    <s v="Nxxx FY18 Period12"/>
    <n v="0.41"/>
    <n v="0.41"/>
    <s v="USD"/>
    <n v="1"/>
    <d v="2018-09-30T00:00:00"/>
    <n v="25161"/>
    <n v="23589"/>
    <s v="JVU"/>
    <s v="JNI"/>
    <s v="Nxxx FY18 Period12"/>
    <s v="DOL"/>
    <s v="N1401"/>
    <s v="86000"/>
    <s v="#"/>
    <s v="USAO0351"/>
    <s v="#"/>
    <s v="95.31.01"/>
    <s v="S17"/>
    <s v="#"/>
    <s v="PSC"/>
    <x v="1"/>
  </r>
  <r>
    <s v="A"/>
    <s v="S209945"/>
    <s v="2018/012"/>
    <s v="Nxxx FY18 Period12"/>
    <n v="0.41"/>
    <n v="0.41"/>
    <s v="USD"/>
    <n v="1"/>
    <d v="2018-09-30T00:00:00"/>
    <n v="25161"/>
    <n v="23778"/>
    <s v="JVU"/>
    <s v="JNI"/>
    <s v="Nxxx FY18 Period12"/>
    <s v="DOL"/>
    <s v="N201"/>
    <s v="86000"/>
    <s v="#"/>
    <s v="USAO0351"/>
    <s v="#"/>
    <s v="95.31.01"/>
    <s v="S17"/>
    <s v="#"/>
    <s v="PSC"/>
    <x v="1"/>
  </r>
  <r>
    <s v="A"/>
    <s v="S209945"/>
    <s v="2018/012"/>
    <s v="Nxxx FY18 Period12"/>
    <n v="3.13"/>
    <n v="3.13"/>
    <s v="USD"/>
    <n v="1"/>
    <d v="2018-09-30T00:00:00"/>
    <n v="25161"/>
    <n v="23972"/>
    <s v="JVU"/>
    <s v="JNI"/>
    <s v="Nxxx FY18 Period12"/>
    <s v="DOL"/>
    <s v="N0501"/>
    <s v="86400"/>
    <s v="#"/>
    <s v="USAO0351"/>
    <s v="#"/>
    <s v="95.31.01"/>
    <s v="S17"/>
    <s v="#"/>
    <s v="PSC"/>
    <x v="1"/>
  </r>
  <r>
    <s v="A"/>
    <s v="S209945"/>
    <s v="2018/012"/>
    <s v="Nxxx FY18 Period12"/>
    <n v="0.19"/>
    <n v="0.19"/>
    <s v="USD"/>
    <n v="1"/>
    <d v="2018-09-30T00:00:00"/>
    <n v="25161"/>
    <n v="24165"/>
    <s v="JVU"/>
    <s v="JNI"/>
    <s v="Nxxx FY18 Period12"/>
    <s v="DOL"/>
    <s v="N0901"/>
    <s v="86400"/>
    <s v="#"/>
    <s v="USAO0351"/>
    <s v="#"/>
    <s v="95.31.01"/>
    <s v="S17"/>
    <s v="#"/>
    <s v="PSC"/>
    <x v="1"/>
  </r>
  <r>
    <s v="A"/>
    <s v="S209945"/>
    <s v="2018/012"/>
    <s v="Nxxx FY18 Period12"/>
    <n v="7.72"/>
    <n v="7.72"/>
    <s v="USD"/>
    <n v="1"/>
    <d v="2018-09-30T00:00:00"/>
    <n v="25161"/>
    <n v="24339"/>
    <s v="JVU"/>
    <s v="JNI"/>
    <s v="Nxxx FY18 Period12"/>
    <s v="DOL"/>
    <s v="N0801"/>
    <s v="86500"/>
    <s v="#"/>
    <s v="USAO0351"/>
    <s v="#"/>
    <s v="95.31.01"/>
    <s v="S17"/>
    <s v="#"/>
    <s v="PSC"/>
    <x v="1"/>
  </r>
  <r>
    <s v="A"/>
    <s v="S209945"/>
    <s v="2018/012"/>
    <s v="Nxxx FY18 Period12"/>
    <n v="0.1"/>
    <n v="0.1"/>
    <s v="USD"/>
    <n v="1"/>
    <d v="2018-09-30T00:00:00"/>
    <n v="25161"/>
    <n v="24534"/>
    <s v="JVU"/>
    <s v="JNI"/>
    <s v="Nxxx FY18 Period12"/>
    <s v="DOL"/>
    <s v="N0101"/>
    <s v="87000"/>
    <s v="#"/>
    <s v="USAO0351"/>
    <s v="#"/>
    <s v="95.31.01"/>
    <s v="S17"/>
    <s v="#"/>
    <s v="PSC"/>
    <x v="1"/>
  </r>
  <r>
    <s v="A"/>
    <s v="S209945"/>
    <s v="2018/012"/>
    <s v="Nxxx FY18 Period12"/>
    <n v="0.01"/>
    <n v="0.01"/>
    <s v="USD"/>
    <n v="1"/>
    <d v="2018-09-30T00:00:00"/>
    <n v="25161"/>
    <n v="24650"/>
    <s v="JVU"/>
    <s v="JNI"/>
    <s v="Nxxx FY18 Period12"/>
    <s v="DOL"/>
    <s v="N0401"/>
    <s v="87000"/>
    <s v="#"/>
    <s v="USAO0351"/>
    <s v="#"/>
    <s v="95.31.01"/>
    <s v="S17"/>
    <s v="#"/>
    <s v="PSC"/>
    <x v="1"/>
  </r>
  <r>
    <s v="A"/>
    <s v="S209945"/>
    <s v="2018/012"/>
    <s v="Nxxx FY18 Period12"/>
    <n v="29.87"/>
    <n v="29.87"/>
    <s v="USD"/>
    <n v="1"/>
    <d v="2018-09-30T00:00:00"/>
    <n v="25161"/>
    <n v="24750"/>
    <s v="JVU"/>
    <s v="JNI"/>
    <s v="Nxxx FY18 Period12"/>
    <s v="DOL"/>
    <s v="N0702"/>
    <s v="87000"/>
    <s v="#"/>
    <s v="USAO0351"/>
    <s v="#"/>
    <s v="95.31.01"/>
    <s v="S17"/>
    <s v="#"/>
    <s v="PSC"/>
    <x v="1"/>
  </r>
  <r>
    <s v="A"/>
    <s v="S209945"/>
    <s v="2018/012"/>
    <s v="Nxxx FY18 Period12"/>
    <n v="10.41"/>
    <n v="10.41"/>
    <s v="USD"/>
    <n v="1"/>
    <d v="2018-09-30T00:00:00"/>
    <n v="25161"/>
    <n v="24968"/>
    <s v="JVU"/>
    <s v="JNI"/>
    <s v="Nxxx FY18 Period12"/>
    <s v="DOL"/>
    <s v="N1001"/>
    <s v="87000"/>
    <s v="#"/>
    <s v="USAO0351"/>
    <s v="#"/>
    <s v="95.31.01"/>
    <s v="S17"/>
    <s v="#"/>
    <s v="SOM"/>
    <x v="1"/>
  </r>
  <r>
    <s v="A"/>
    <s v="S209945"/>
    <s v="2018/012"/>
    <s v="Accomodation&amp;Food-Asrat"/>
    <n v="350"/>
    <n v="350"/>
    <s v="USD"/>
    <n v="1"/>
    <d v="2018-09-30T00:00:00"/>
    <n v="24950"/>
    <n v="31"/>
    <s v="JVU"/>
    <s v="PNY"/>
    <s v="BAYJ12014U"/>
    <s v="DOL"/>
    <s v="#"/>
    <s v="82001"/>
    <s v="#"/>
    <s v="USAO0351"/>
    <s v="#"/>
    <s v="01.01.01"/>
    <s v="S09"/>
    <s v="#"/>
    <s v="DPC"/>
    <x v="4"/>
  </r>
  <r>
    <s v="A"/>
    <s v="S209945"/>
    <s v="2018/012"/>
    <s v="Asrat airtime QA&amp;s worksh"/>
    <n v="47"/>
    <n v="47"/>
    <s v="USD"/>
    <n v="1"/>
    <d v="2018-09-30T00:00:00"/>
    <n v="24958"/>
    <n v="2138"/>
    <s v="CVU"/>
    <s v="PNY"/>
    <s v="DOLC12156U"/>
    <s v="DOL"/>
    <s v="#"/>
    <s v="85001"/>
    <s v="#"/>
    <s v="USAO0351"/>
    <s v="#"/>
    <s v="03.03.01"/>
    <s v="S09"/>
    <s v="#"/>
    <s v="DPC"/>
    <x v="4"/>
  </r>
  <r>
    <s v="A"/>
    <s v="S209945"/>
    <s v="2018/012"/>
    <s v="Vehicle rent- for SEP'18"/>
    <n v="1800"/>
    <n v="1800"/>
    <s v="USD"/>
    <n v="1"/>
    <d v="2018-09-30T00:00:00"/>
    <n v="24958"/>
    <n v="2292"/>
    <s v="CVU"/>
    <s v="PNY"/>
    <s v="DOLC12193U"/>
    <s v="DOL"/>
    <s v="#"/>
    <s v="82105"/>
    <s v="#"/>
    <s v="USAO0351"/>
    <s v="#"/>
    <s v="03.01.01"/>
    <s v="S09"/>
    <s v="#"/>
    <s v="DPC"/>
    <x v="4"/>
  </r>
  <r>
    <s v="A"/>
    <s v="S209945"/>
    <s v="2018/012"/>
    <s v="Bank Charge"/>
    <n v="5.4"/>
    <n v="5.4"/>
    <s v="USD"/>
    <n v="1"/>
    <d v="2018-09-30T00:00:00"/>
    <n v="24958"/>
    <n v="2293"/>
    <s v="CVU"/>
    <s v="PNY"/>
    <s v="DOLC12193U"/>
    <s v="DOL"/>
    <s v="#"/>
    <s v="87002"/>
    <s v="#"/>
    <s v="USAO0351"/>
    <s v="#"/>
    <s v="03.03.02"/>
    <s v="S09"/>
    <s v="#"/>
    <s v="DPC"/>
    <x v="4"/>
  </r>
  <r>
    <s v="A"/>
    <s v="S209945"/>
    <s v="2018/012"/>
    <s v="Animal handling crush construction"/>
    <n v="20500"/>
    <n v="20500"/>
    <s v="USD"/>
    <n v="1"/>
    <d v="2018-09-30T00:00:00"/>
    <n v="24958"/>
    <n v="2411"/>
    <s v="CVU"/>
    <s v="PNY"/>
    <s v="DOLC12227U"/>
    <s v="DOL"/>
    <s v="#"/>
    <s v="81503"/>
    <s v="#"/>
    <s v="USAO0351"/>
    <s v="#"/>
    <s v="01.01.01"/>
    <s v="S09"/>
    <s v="#"/>
    <s v="DPC"/>
    <x v="13"/>
  </r>
  <r>
    <s v="A"/>
    <s v="S209945"/>
    <s v="2018/012"/>
    <s v="Bank charge"/>
    <n v="55.35"/>
    <n v="55.35"/>
    <s v="USD"/>
    <n v="1"/>
    <d v="2018-09-30T00:00:00"/>
    <n v="24958"/>
    <n v="2412"/>
    <s v="CVU"/>
    <s v="PNY"/>
    <s v="DOLC12227U"/>
    <s v="DOL"/>
    <s v="#"/>
    <s v="87002"/>
    <s v="#"/>
    <s v="USAO0351"/>
    <s v="#"/>
    <s v="01.01.01"/>
    <s v="S09"/>
    <s v="#"/>
    <s v="DPC"/>
    <x v="4"/>
  </r>
  <r>
    <s v="A"/>
    <s v="S209945"/>
    <s v="2018/012"/>
    <s v="Casual Motor Bike Hired"/>
    <n v="280"/>
    <n v="280"/>
    <s v="USD"/>
    <n v="1"/>
    <d v="2018-09-27T00:00:00"/>
    <n v="24958"/>
    <n v="2000"/>
    <s v="CVU"/>
    <s v="PNY"/>
    <s v="DOLC12123U"/>
    <s v="DOL"/>
    <s v="#"/>
    <s v="81507"/>
    <s v="#"/>
    <s v="USAO0351"/>
    <s v="#"/>
    <s v="01.01.01"/>
    <s v="S09"/>
    <s v="#"/>
    <s v="DPC"/>
    <x v="4"/>
  </r>
  <r>
    <s v="A"/>
    <s v="S209945"/>
    <s v="2018/012"/>
    <s v="Bank charge"/>
    <n v="0.84"/>
    <n v="0.84"/>
    <s v="USD"/>
    <n v="1"/>
    <d v="2018-09-27T00:00:00"/>
    <n v="24958"/>
    <n v="2001"/>
    <s v="CVU"/>
    <s v="PNY"/>
    <s v="DOLC12123U"/>
    <s v="DOL"/>
    <s v="#"/>
    <s v="87002"/>
    <s v="#"/>
    <s v="USAO0351"/>
    <s v="#"/>
    <s v="01.01.01"/>
    <s v="S09"/>
    <s v="#"/>
    <s v="DPC"/>
    <x v="4"/>
  </r>
  <r>
    <s v="A"/>
    <s v="S209945"/>
    <s v="2018/012"/>
    <s v="Accomodation&amp;Food-Asrat Rvsl"/>
    <n v="-350"/>
    <n v="-350"/>
    <s v="USD"/>
    <n v="1"/>
    <d v="2018-09-30T00:00:00"/>
    <n v="25229"/>
    <n v="4"/>
    <s v="JVU"/>
    <s v="EWA"/>
    <s v="NRBJ12220U"/>
    <s v="DOL"/>
    <s v="#"/>
    <s v="82001"/>
    <s v="#"/>
    <s v="USAO0351"/>
    <s v="#"/>
    <s v="01.01.01"/>
    <s v="S09"/>
    <s v="#"/>
    <s v="DPC"/>
    <x v="4"/>
  </r>
  <r>
    <s v="A"/>
    <s v="S209945"/>
    <s v="2018/012"/>
    <s v="Asrat airtime QA&amp;s worksh Rvsl"/>
    <n v="-47"/>
    <n v="-47"/>
    <s v="USD"/>
    <n v="1"/>
    <d v="2018-09-30T00:00:00"/>
    <n v="25229"/>
    <n v="5"/>
    <s v="JVU"/>
    <s v="EWA"/>
    <s v="NRBJ12220U"/>
    <s v="DOL"/>
    <s v="#"/>
    <s v="85001"/>
    <s v="#"/>
    <s v="USAO0351"/>
    <s v="#"/>
    <s v="03.03.01"/>
    <s v="S09"/>
    <s v="#"/>
    <s v="DPC"/>
    <x v="4"/>
  </r>
  <r>
    <s v="A"/>
    <s v="S209945"/>
    <s v="2018/012"/>
    <s v="Casual Motor Bike Hired-Rvsl"/>
    <n v="-280"/>
    <n v="-280"/>
    <s v="USD"/>
    <n v="1"/>
    <d v="2018-09-30T00:00:00"/>
    <n v="25229"/>
    <n v="17"/>
    <s v="JVU"/>
    <s v="EWA"/>
    <s v="NRBJ12220U"/>
    <s v="DOL"/>
    <s v="#"/>
    <s v="81507"/>
    <s v="#"/>
    <s v="USAO0351"/>
    <s v="#"/>
    <s v="01.01.01"/>
    <s v="S09"/>
    <s v="#"/>
    <s v="DPC"/>
    <x v="4"/>
  </r>
  <r>
    <s v="A"/>
    <s v="S209945"/>
    <s v="2018/012"/>
    <s v="Revaluation"/>
    <n v="0"/>
    <n v="0"/>
    <s v="USD"/>
    <n v="0"/>
    <d v="2018-10-16T00:00:00"/>
    <n v="25157"/>
    <n v="335"/>
    <s v="SYSTM"/>
    <s v="REVAL"/>
    <s v="System - Revaluation"/>
    <s v="DOL"/>
    <s v="#"/>
    <s v="80102"/>
    <s v="#"/>
    <s v="USAO0351"/>
    <s v="#"/>
    <s v="08.01.02"/>
    <s v="S09"/>
    <s v="#"/>
    <s v="DPC"/>
    <x v="0"/>
  </r>
  <r>
    <s v="A"/>
    <s v="S209945"/>
    <s v="2018/012"/>
    <s v="Asrat Bak. Airtime fr Sep-rvsl"/>
    <n v="-150"/>
    <n v="-150"/>
    <s v="USD"/>
    <n v="1"/>
    <d v="2018-09-30T00:00:00"/>
    <n v="25229"/>
    <n v="1"/>
    <s v="JVU"/>
    <s v="EWA"/>
    <s v="NRBJ12220U"/>
    <s v="DOL"/>
    <s v="#"/>
    <s v="85001"/>
    <s v="#"/>
    <s v="USAO0351"/>
    <s v="#"/>
    <s v="02.02.12"/>
    <s v="S09"/>
    <s v="#"/>
    <s v="DPC"/>
    <x v="4"/>
  </r>
  <r>
    <s v="A"/>
    <s v="S209945"/>
    <s v="2018/012"/>
    <s v="Revaluation"/>
    <n v="0"/>
    <n v="0"/>
    <s v="USD"/>
    <n v="0"/>
    <d v="2018-10-16T00:00:00"/>
    <n v="25157"/>
    <n v="338"/>
    <s v="SYSTM"/>
    <s v="REVAL"/>
    <s v="System - Revaluation"/>
    <s v="DOL"/>
    <s v="#"/>
    <s v="87002"/>
    <s v="#"/>
    <s v="USAO0351"/>
    <s v="#"/>
    <s v="01.01.01"/>
    <s v="S09"/>
    <s v="#"/>
    <s v="DPC"/>
    <x v="0"/>
  </r>
  <r>
    <s v="A"/>
    <s v="S209945"/>
    <s v="2018/012"/>
    <s v="Hani A. Ahmed sal Sept'18"/>
    <n v="480.5"/>
    <n v="480.5"/>
    <s v="USD"/>
    <n v="1"/>
    <d v="2018-09-27T00:00:00"/>
    <n v="24958"/>
    <n v="654"/>
    <s v="CVU"/>
    <s v="PNY"/>
    <s v="BAYC12103U"/>
    <s v="DOL"/>
    <s v="#"/>
    <s v="80001"/>
    <s v="M103412"/>
    <s v="USAO0351"/>
    <s v="#"/>
    <s v="01.01.06"/>
    <s v="S09"/>
    <s v="#"/>
    <s v="DPC"/>
    <x v="0"/>
  </r>
  <r>
    <s v="A"/>
    <s v="S209945"/>
    <s v="2018/012"/>
    <s v="Hani A. Ahmed Gratuity Sept'18"/>
    <n v="440"/>
    <n v="440"/>
    <s v="USD"/>
    <n v="1"/>
    <d v="2018-09-27T00:00:00"/>
    <n v="24958"/>
    <n v="708"/>
    <s v="CVU"/>
    <s v="PNY"/>
    <s v="BAYC12104U"/>
    <s v="DOL"/>
    <s v="#"/>
    <s v="80001"/>
    <s v="M103412"/>
    <s v="USAO0351"/>
    <s v="#"/>
    <s v="01.01.06"/>
    <s v="S09"/>
    <s v="#"/>
    <s v="DPC"/>
    <x v="0"/>
  </r>
  <r>
    <s v="A"/>
    <s v="S209945"/>
    <s v="2018/012"/>
    <s v="Hani A. Ahmed  FY18 Foreign Workers"/>
    <n v="8.2799999999999994"/>
    <n v="8.2799999999999994"/>
    <s v="USD"/>
    <n v="1"/>
    <d v="2018-09-30T00:00:00"/>
    <n v="25207"/>
    <n v="27"/>
    <s v="SADC"/>
    <s v="LIO"/>
    <s v="NRBJ12209U"/>
    <s v="DOL"/>
    <s v="#"/>
    <s v="80103"/>
    <s v="M103412"/>
    <s v="USAO0351"/>
    <s v="#"/>
    <s v="01.01.06"/>
    <s v="S09"/>
    <s v="#"/>
    <s v="DPC"/>
    <x v="0"/>
  </r>
  <r>
    <s v="A"/>
    <s v="S209945"/>
    <s v="2018/012"/>
    <s v="Adan A/llahi Sal -Sept'18"/>
    <n v="384.5"/>
    <n v="384.5"/>
    <s v="USD"/>
    <n v="1"/>
    <d v="2018-09-27T00:00:00"/>
    <n v="24958"/>
    <n v="629"/>
    <s v="CVU"/>
    <s v="PNY"/>
    <s v="BAYC12103U"/>
    <s v="DOL"/>
    <s v="#"/>
    <s v="80001"/>
    <s v="M116838"/>
    <s v="USAO0351"/>
    <s v="#"/>
    <s v="02.02.06"/>
    <s v="S09"/>
    <s v="#"/>
    <s v="DPC"/>
    <x v="0"/>
  </r>
  <r>
    <s v="A"/>
    <s v="S209945"/>
    <s v="2018/012"/>
    <s v="Adan A/llahi Gratuity -Sept'18"/>
    <n v="348"/>
    <n v="348"/>
    <s v="USD"/>
    <n v="1"/>
    <d v="2018-09-27T00:00:00"/>
    <n v="24958"/>
    <n v="683"/>
    <s v="CVU"/>
    <s v="PNY"/>
    <s v="BAYC12104U"/>
    <s v="DOL"/>
    <s v="#"/>
    <s v="80001"/>
    <s v="M116838"/>
    <s v="USAO0351"/>
    <s v="#"/>
    <s v="02.02.06"/>
    <s v="S09"/>
    <s v="#"/>
    <s v="DPC"/>
    <x v="0"/>
  </r>
  <r>
    <s v="A"/>
    <s v="S209945"/>
    <s v="2018/012"/>
    <s v="Adan Guliye Sal Sept'18-Rvsl"/>
    <n v="-865"/>
    <n v="-865"/>
    <s v="USD"/>
    <n v="1"/>
    <d v="2018-09-30T00:00:00"/>
    <n v="25229"/>
    <n v="11"/>
    <s v="JVU"/>
    <s v="EWA"/>
    <s v="NRBJ12220U"/>
    <s v="DOL"/>
    <s v="#"/>
    <s v="80001"/>
    <s v="M116735"/>
    <s v="USAO0351"/>
    <s v="#"/>
    <s v="01.03.16"/>
    <s v="S09"/>
    <s v="#"/>
    <s v="DPC"/>
    <x v="0"/>
  </r>
  <r>
    <s v="A"/>
    <s v="S209945"/>
    <s v="2018/012"/>
    <s v="Adan Guliye Gratuity Sept'18-Rvsl"/>
    <n v="-834"/>
    <n v="-834"/>
    <s v="USD"/>
    <n v="1"/>
    <d v="2018-09-30T00:00:00"/>
    <n v="25229"/>
    <n v="12"/>
    <s v="JVU"/>
    <s v="EWA"/>
    <s v="NRBJ12220U"/>
    <s v="DOL"/>
    <s v="#"/>
    <s v="80001"/>
    <s v="M116735"/>
    <s v="USAO0351"/>
    <s v="#"/>
    <s v="01.03.16"/>
    <s v="S09"/>
    <s v="#"/>
    <s v="DPC"/>
    <x v="0"/>
  </r>
  <r>
    <s v="A"/>
    <s v="S209945"/>
    <s v="2018/012"/>
    <s v="Adan Guliye Sal Sept'18"/>
    <n v="432.5"/>
    <n v="432.5"/>
    <s v="USD"/>
    <n v="1"/>
    <d v="2018-09-30T00:00:00"/>
    <n v="25229"/>
    <n v="13"/>
    <s v="JVU"/>
    <s v="EWA"/>
    <s v="NRBJ12220U"/>
    <s v="DOL"/>
    <s v="#"/>
    <s v="80001"/>
    <s v="M116735"/>
    <s v="USAO0351"/>
    <s v="#"/>
    <s v="01.03.16"/>
    <s v="S09"/>
    <s v="#"/>
    <s v="DPC"/>
    <x v="0"/>
  </r>
  <r>
    <s v="A"/>
    <s v="S209945"/>
    <s v="2018/012"/>
    <s v="Adan Guliye Gratuity Sept'18"/>
    <n v="417"/>
    <n v="417"/>
    <s v="USD"/>
    <n v="1"/>
    <d v="2018-09-30T00:00:00"/>
    <n v="25229"/>
    <n v="15"/>
    <s v="JVU"/>
    <s v="EWA"/>
    <s v="NRBJ12220U"/>
    <s v="DOL"/>
    <s v="#"/>
    <s v="80001"/>
    <s v="M116735"/>
    <s v="USAO0351"/>
    <s v="#"/>
    <s v="01.03.16"/>
    <s v="S09"/>
    <s v="#"/>
    <s v="DPC"/>
    <x v="0"/>
  </r>
  <r>
    <s v="A"/>
    <s v="S209945"/>
    <s v="2018/012"/>
    <s v="Adan Guliye Gratuity Sept'18"/>
    <n v="834"/>
    <n v="834"/>
    <s v="USD"/>
    <n v="1"/>
    <d v="2018-09-27T00:00:00"/>
    <n v="24958"/>
    <n v="711"/>
    <s v="CVU"/>
    <s v="PNY"/>
    <s v="BAYC12104U"/>
    <s v="DOL"/>
    <s v="#"/>
    <s v="80001"/>
    <s v="M116735"/>
    <s v="USAO0351"/>
    <s v="#"/>
    <s v="01.03.16"/>
    <s v="S09"/>
    <s v="#"/>
    <s v="DPC"/>
    <x v="0"/>
  </r>
  <r>
    <s v="A"/>
    <s v="S209945"/>
    <s v="2018/012"/>
    <s v="Adan Guliye Sal Sept'18"/>
    <n v="865"/>
    <n v="865"/>
    <s v="USD"/>
    <n v="1"/>
    <d v="2018-09-27T00:00:00"/>
    <n v="24958"/>
    <n v="657"/>
    <s v="CVU"/>
    <s v="PNY"/>
    <s v="BAYC12103U"/>
    <s v="DOL"/>
    <s v="#"/>
    <s v="80001"/>
    <s v="M116735"/>
    <s v="USAO0351"/>
    <s v="#"/>
    <s v="01.03.16"/>
    <s v="S09"/>
    <s v="#"/>
    <s v="DPC"/>
    <x v="0"/>
  </r>
  <r>
    <s v="A"/>
    <s v="S209945"/>
    <s v="2018/012"/>
    <s v="Adan Guliye  FY18 Foreign Workers"/>
    <n v="8.2799999999999994"/>
    <n v="8.2799999999999994"/>
    <s v="USD"/>
    <n v="1"/>
    <d v="2018-09-30T00:00:00"/>
    <n v="25207"/>
    <n v="29"/>
    <s v="SADC"/>
    <s v="LIO"/>
    <s v="NRBJ12209U"/>
    <s v="DOL"/>
    <s v="#"/>
    <s v="80103"/>
    <s v="M116735"/>
    <s v="USAO0351"/>
    <s v="#"/>
    <s v="01.03.16"/>
    <s v="S09"/>
    <s v="#"/>
    <s v="DPC"/>
    <x v="0"/>
  </r>
  <r>
    <s v="A"/>
    <s v="S209945"/>
    <s v="2018/012"/>
    <s v="FY 18 Repatriation Allowance-Asrat Bekele"/>
    <n v="3716"/>
    <n v="3716"/>
    <s v="USD"/>
    <n v="1"/>
    <d v="2018-09-29T00:00:00"/>
    <n v="24646"/>
    <n v="17"/>
    <s v="JVU"/>
    <s v="PGK"/>
    <s v="NRBJ12042U"/>
    <s v="DOL"/>
    <s v="#"/>
    <s v="80199"/>
    <s v="M111892"/>
    <s v="USAO0351"/>
    <s v="#"/>
    <s v="01.01.01"/>
    <s v="S09"/>
    <s v="#"/>
    <s v="DPC"/>
    <x v="0"/>
  </r>
  <r>
    <s v="A"/>
    <s v="S209945"/>
    <s v="2018/012"/>
    <s v="FY 18 Fragile context Allowance-Asrat Bekele"/>
    <n v="4968"/>
    <n v="4968"/>
    <s v="USD"/>
    <n v="1"/>
    <d v="2018-09-29T00:00:00"/>
    <n v="24646"/>
    <n v="79"/>
    <s v="JVU"/>
    <s v="PGK"/>
    <s v="NRBJ12042U"/>
    <s v="DOL"/>
    <s v="#"/>
    <s v="80199"/>
    <s v="M111892"/>
    <s v="USAO0351"/>
    <s v="#"/>
    <s v="01.01.01"/>
    <s v="S09"/>
    <s v="#"/>
    <s v="DPC"/>
    <x v="0"/>
  </r>
  <r>
    <s v="A"/>
    <s v="S209945"/>
    <s v="2018/012"/>
    <s v="Jul '18 Basic Salary - Bekele Rvsl"/>
    <n v="-4716"/>
    <n v="-4716"/>
    <s v="USD"/>
    <n v="1"/>
    <d v="2018-09-30T00:00:00"/>
    <n v="25145"/>
    <n v="257"/>
    <s v="JVU"/>
    <s v="EWA"/>
    <s v="NRBJ12153U"/>
    <s v="DOL"/>
    <s v="#"/>
    <s v="80002"/>
    <s v="M111892"/>
    <s v="USAO0351"/>
    <s v="#"/>
    <s v="01.01.01"/>
    <s v="S09"/>
    <s v="#"/>
    <s v="DPC"/>
    <x v="0"/>
  </r>
  <r>
    <s v="A"/>
    <s v="S209945"/>
    <s v="2018/012"/>
    <s v="Jul '18 Retro Basic - Bekele Rvsl"/>
    <n v="-882"/>
    <n v="-882"/>
    <s v="USD"/>
    <n v="1"/>
    <d v="2018-09-30T00:00:00"/>
    <n v="25145"/>
    <n v="258"/>
    <s v="JVU"/>
    <s v="EWA"/>
    <s v="NRBJ12153U"/>
    <s v="DOL"/>
    <s v="#"/>
    <s v="80002"/>
    <s v="M111892"/>
    <s v="USAO0351"/>
    <s v="#"/>
    <s v="01.01.01"/>
    <s v="S09"/>
    <s v="#"/>
    <s v="DPC"/>
    <x v="0"/>
  </r>
  <r>
    <s v="A"/>
    <s v="S209945"/>
    <s v="2018/012"/>
    <s v="Jul '18 G&amp;S - Bekele Rvsl"/>
    <n v="-1336.15"/>
    <n v="-1336.15"/>
    <s v="USD"/>
    <n v="1"/>
    <d v="2018-09-30T00:00:00"/>
    <n v="25145"/>
    <n v="259"/>
    <s v="JVU"/>
    <s v="EWA"/>
    <s v="NRBJ12153U"/>
    <s v="DOL"/>
    <s v="#"/>
    <s v="80112"/>
    <s v="M111892"/>
    <s v="USAO0351"/>
    <s v="#"/>
    <s v="01.01.01"/>
    <s v="S09"/>
    <s v="#"/>
    <s v="DPC"/>
    <x v="0"/>
  </r>
  <r>
    <s v="A"/>
    <s v="S209945"/>
    <s v="2018/012"/>
    <s v="Jul '18 Hardship Allow. - Bekele Rvsl"/>
    <n v="-1250"/>
    <n v="-1250"/>
    <s v="USD"/>
    <n v="1"/>
    <d v="2018-09-30T00:00:00"/>
    <n v="25145"/>
    <n v="260"/>
    <s v="JVU"/>
    <s v="EWA"/>
    <s v="NRBJ12153U"/>
    <s v="DOL"/>
    <s v="#"/>
    <s v="80199"/>
    <s v="M111892"/>
    <s v="USAO0351"/>
    <s v="#"/>
    <s v="01.01.01"/>
    <s v="S09"/>
    <s v="#"/>
    <s v="DPC"/>
    <x v="0"/>
  </r>
  <r>
    <s v="A"/>
    <s v="S209945"/>
    <s v="2018/012"/>
    <s v="Jun '18 Hardship Allow. - Bekele Rvsl"/>
    <n v="-1250"/>
    <n v="-1250"/>
    <s v="USD"/>
    <n v="1"/>
    <d v="2018-09-30T00:00:00"/>
    <n v="25145"/>
    <n v="261"/>
    <s v="JVU"/>
    <s v="EWA"/>
    <s v="NRBJ12153U"/>
    <s v="DOL"/>
    <s v="#"/>
    <s v="80199"/>
    <s v="M111892"/>
    <s v="USAO0351"/>
    <s v="#"/>
    <s v="01.01.01"/>
    <s v="S09"/>
    <s v="#"/>
    <s v="DPC"/>
    <x v="0"/>
  </r>
  <r>
    <s v="A"/>
    <s v="S209945"/>
    <s v="2018/012"/>
    <s v="Jul '18 Shelter - Bekele Rvsl"/>
    <n v="120"/>
    <n v="120"/>
    <s v="USD"/>
    <n v="1"/>
    <d v="2018-09-30T00:00:00"/>
    <n v="25145"/>
    <n v="262"/>
    <s v="JVU"/>
    <s v="EWA"/>
    <s v="NRBJ12153U"/>
    <s v="DOL"/>
    <s v="#"/>
    <s v="80114"/>
    <s v="M111892"/>
    <s v="USAO0351"/>
    <s v="#"/>
    <s v="01.01.01"/>
    <s v="S09"/>
    <s v="#"/>
    <s v="DPC"/>
    <x v="0"/>
  </r>
  <r>
    <s v="A"/>
    <s v="S209945"/>
    <s v="2018/012"/>
    <s v="Jul '18 Benfit - Bekele Rvsl"/>
    <n v="-1119.5999999999999"/>
    <n v="-1119.5999999999999"/>
    <s v="USD"/>
    <n v="1"/>
    <d v="2018-09-30T00:00:00"/>
    <n v="25145"/>
    <n v="263"/>
    <s v="JVU"/>
    <s v="EWA"/>
    <s v="NRBJ12153U"/>
    <s v="DOL"/>
    <s v="#"/>
    <s v="80107"/>
    <s v="M111892"/>
    <s v="USAO0351"/>
    <s v="#"/>
    <s v="01.01.01"/>
    <s v="S09"/>
    <s v="#"/>
    <s v="DPC"/>
    <x v="0"/>
  </r>
  <r>
    <s v="A"/>
    <s v="S209945"/>
    <s v="2018/012"/>
    <s v="R&amp;R Allowance - Asrat Bekele Rvsl"/>
    <n v="-480"/>
    <n v="-480"/>
    <s v="USD"/>
    <n v="1"/>
    <d v="2018-09-30T00:00:00"/>
    <n v="25145"/>
    <n v="264"/>
    <s v="JVU"/>
    <s v="EWA"/>
    <s v="NRBJ12153U"/>
    <s v="DOL"/>
    <s v="#"/>
    <s v="80199"/>
    <s v="M111892"/>
    <s v="USAO0351"/>
    <s v="#"/>
    <s v="01.01.01"/>
    <s v="S09"/>
    <s v="#"/>
    <s v="DPC"/>
    <x v="0"/>
  </r>
  <r>
    <s v="A"/>
    <s v="S209945"/>
    <s v="2018/012"/>
    <s v="Aug'18 Basic Salary - Bekele Rvsl"/>
    <n v="-4716"/>
    <n v="-4716"/>
    <s v="USD"/>
    <n v="1"/>
    <d v="2018-09-30T00:00:00"/>
    <n v="25145"/>
    <n v="265"/>
    <s v="JVU"/>
    <s v="EWA"/>
    <s v="NRBJ12153U"/>
    <s v="DOL"/>
    <s v="#"/>
    <s v="80002"/>
    <s v="M111892"/>
    <s v="USAO0351"/>
    <s v="#"/>
    <s v="01.01.01"/>
    <s v="S09"/>
    <s v="#"/>
    <s v="DPC"/>
    <x v="0"/>
  </r>
  <r>
    <s v="A"/>
    <s v="S209945"/>
    <s v="2018/012"/>
    <s v="Aug'18 G&amp;S - Bekele Rvsl"/>
    <n v="-1336.15"/>
    <n v="-1336.15"/>
    <s v="USD"/>
    <n v="1"/>
    <d v="2018-09-30T00:00:00"/>
    <n v="25145"/>
    <n v="266"/>
    <s v="JVU"/>
    <s v="EWA"/>
    <s v="NRBJ12153U"/>
    <s v="DOL"/>
    <s v="#"/>
    <s v="80112"/>
    <s v="M111892"/>
    <s v="USAO0351"/>
    <s v="#"/>
    <s v="01.01.01"/>
    <s v="S09"/>
    <s v="#"/>
    <s v="DPC"/>
    <x v="0"/>
  </r>
  <r>
    <s v="A"/>
    <s v="S209945"/>
    <s v="2018/012"/>
    <s v="Aug'18 Hardship Allow. - Bekele Rvsl"/>
    <n v="-1250"/>
    <n v="-1250"/>
    <s v="USD"/>
    <n v="1"/>
    <d v="2018-09-30T00:00:00"/>
    <n v="25145"/>
    <n v="267"/>
    <s v="JVU"/>
    <s v="EWA"/>
    <s v="NRBJ12153U"/>
    <s v="DOL"/>
    <s v="#"/>
    <s v="80199"/>
    <s v="M111892"/>
    <s v="USAO0351"/>
    <s v="#"/>
    <s v="01.01.01"/>
    <s v="S09"/>
    <s v="#"/>
    <s v="DPC"/>
    <x v="0"/>
  </r>
  <r>
    <s v="A"/>
    <s v="S209945"/>
    <s v="2018/012"/>
    <s v="Aug'18 Benfit - Bekele Rvsl"/>
    <n v="-943.2"/>
    <n v="-943.2"/>
    <s v="USD"/>
    <n v="1"/>
    <d v="2018-09-30T00:00:00"/>
    <n v="25145"/>
    <n v="268"/>
    <s v="JVU"/>
    <s v="EWA"/>
    <s v="NRBJ12153U"/>
    <s v="DOL"/>
    <s v="#"/>
    <s v="80107"/>
    <s v="M111892"/>
    <s v="USAO0351"/>
    <s v="#"/>
    <s v="01.01.01"/>
    <s v="S09"/>
    <s v="#"/>
    <s v="DPC"/>
    <x v="0"/>
  </r>
  <r>
    <s v="A"/>
    <s v="S209945"/>
    <s v="2018/012"/>
    <s v="FY 18 Repatriation Allowance-Asrat Bekele Rvsl"/>
    <n v="-3716"/>
    <n v="-3716"/>
    <s v="USD"/>
    <n v="1"/>
    <d v="2018-09-30T00:00:00"/>
    <n v="25229"/>
    <n v="2"/>
    <s v="JVU"/>
    <s v="EWA"/>
    <s v="NRBJ12220U"/>
    <s v="DOL"/>
    <s v="#"/>
    <s v="80199"/>
    <s v="M111892"/>
    <s v="USAO0351"/>
    <s v="#"/>
    <s v="01.01.01"/>
    <s v="S09"/>
    <s v="#"/>
    <s v="DPC"/>
    <x v="0"/>
  </r>
  <r>
    <s v="A"/>
    <s v="S209945"/>
    <s v="2018/012"/>
    <s v="FY 18 Fragile context Allowance-Asrat Bekele Rvsl"/>
    <n v="-4968"/>
    <n v="-4968"/>
    <s v="USD"/>
    <n v="1"/>
    <d v="2018-09-30T00:00:00"/>
    <n v="25229"/>
    <n v="3"/>
    <s v="JVU"/>
    <s v="EWA"/>
    <s v="NRBJ12220U"/>
    <s v="DOL"/>
    <s v="#"/>
    <s v="80199"/>
    <s v="M111892"/>
    <s v="USAO0351"/>
    <s v="#"/>
    <s v="01.01.01"/>
    <s v="S09"/>
    <s v="#"/>
    <s v="DPC"/>
    <x v="0"/>
  </r>
  <r>
    <s v="A"/>
    <s v="S209945"/>
    <s v="2018/012"/>
    <s v="Aden Abdi Sal-Sept'18"/>
    <n v="340"/>
    <n v="340"/>
    <s v="USD"/>
    <n v="1"/>
    <d v="2018-09-27T00:00:00"/>
    <n v="24958"/>
    <n v="624"/>
    <s v="CVU"/>
    <s v="PNY"/>
    <s v="BAYC12103U"/>
    <s v="DOL"/>
    <s v="#"/>
    <s v="80001"/>
    <s v="M208356"/>
    <s v="USAO0351"/>
    <s v="#"/>
    <s v="02.02.06"/>
    <s v="S09"/>
    <s v="#"/>
    <s v="DPC"/>
    <x v="0"/>
  </r>
  <r>
    <s v="A"/>
    <s v="S209945"/>
    <s v="2018/012"/>
    <s v="Mariam Dahir-Gratuity Sept'18"/>
    <n v="97.6"/>
    <n v="97.6"/>
    <s v="USD"/>
    <n v="1"/>
    <d v="2018-09-27T00:00:00"/>
    <n v="24958"/>
    <n v="673"/>
    <s v="CVU"/>
    <s v="PNY"/>
    <s v="BAYC12104U"/>
    <s v="DOL"/>
    <s v="#"/>
    <s v="80001"/>
    <s v="M208348"/>
    <s v="USAO0351"/>
    <s v="#"/>
    <s v="02.02.06"/>
    <s v="S09"/>
    <s v="#"/>
    <s v="DPC"/>
    <x v="0"/>
  </r>
  <r>
    <s v="A"/>
    <s v="S209945"/>
    <s v="2018/012"/>
    <s v="Aden Abdi Gratuity-Sept'18"/>
    <n v="300.39999999999998"/>
    <n v="300.39999999999998"/>
    <s v="USD"/>
    <n v="1"/>
    <d v="2018-09-27T00:00:00"/>
    <n v="24958"/>
    <n v="678"/>
    <s v="CVU"/>
    <s v="PNY"/>
    <s v="BAYC12104U"/>
    <s v="DOL"/>
    <s v="#"/>
    <s v="80001"/>
    <s v="M208356"/>
    <s v="USAO0351"/>
    <s v="#"/>
    <s v="02.02.06"/>
    <s v="S09"/>
    <s v="#"/>
    <s v="DPC"/>
    <x v="0"/>
  </r>
  <r>
    <s v="A"/>
    <s v="S209945"/>
    <s v="2018/012"/>
    <s v="Mariam Dahir-Sal Sept'18"/>
    <n v="138.4"/>
    <n v="138.4"/>
    <s v="USD"/>
    <n v="1"/>
    <d v="2018-09-27T00:00:00"/>
    <n v="24958"/>
    <n v="619"/>
    <s v="CVU"/>
    <s v="PNY"/>
    <s v="BAYC12103U"/>
    <s v="DOL"/>
    <s v="#"/>
    <s v="80001"/>
    <s v="M208348"/>
    <s v="USAO0351"/>
    <s v="#"/>
    <s v="02.02.06"/>
    <s v="S09"/>
    <s v="#"/>
    <s v="DPC"/>
    <x v="0"/>
  </r>
  <r>
    <s v="A"/>
    <s v="S209945"/>
    <s v="2018/012"/>
    <s v="Ali Dakane sal Sept'18"/>
    <n v="200"/>
    <n v="200"/>
    <s v="USD"/>
    <n v="1"/>
    <d v="2018-09-27T00:00:00"/>
    <n v="24958"/>
    <n v="641"/>
    <s v="CVU"/>
    <s v="PNY"/>
    <s v="BAYC12103U"/>
    <s v="DOL"/>
    <s v="#"/>
    <s v="80001"/>
    <s v="M142070"/>
    <s v="USAO0351"/>
    <s v="#"/>
    <s v="01.01.05"/>
    <s v="S09"/>
    <s v="#"/>
    <s v="DPC"/>
    <x v="0"/>
  </r>
  <r>
    <s v="A"/>
    <s v="S209945"/>
    <s v="2018/012"/>
    <s v="Ali Dakane Gratuity Sept'18"/>
    <n v="181.2"/>
    <n v="181.2"/>
    <s v="USD"/>
    <n v="1"/>
    <d v="2018-09-27T00:00:00"/>
    <n v="24958"/>
    <n v="695"/>
    <s v="CVU"/>
    <s v="PNY"/>
    <s v="BAYC12104U"/>
    <s v="DOL"/>
    <s v="#"/>
    <s v="80001"/>
    <s v="M142070"/>
    <s v="USAO0351"/>
    <s v="#"/>
    <s v="01.01.05"/>
    <s v="S09"/>
    <s v="#"/>
    <s v="DPC"/>
    <x v="0"/>
  </r>
  <r>
    <s v="A"/>
    <s v="S209945"/>
    <s v="2018/012"/>
    <s v="Sep '18 Basic Salary - Mugobo"/>
    <n v="466.5"/>
    <n v="466.5"/>
    <s v="USD"/>
    <n v="1"/>
    <d v="2018-09-30T00:00:00"/>
    <n v="25004"/>
    <n v="63"/>
    <s v="JVU"/>
    <s v="EWA"/>
    <s v="NRBJ12090U"/>
    <s v="DOL"/>
    <s v="#"/>
    <s v="80002"/>
    <s v="M24238"/>
    <s v="USAO0351"/>
    <s v="#"/>
    <s v="01.01.01"/>
    <s v="S09"/>
    <s v="#"/>
    <s v="DPC"/>
    <x v="0"/>
  </r>
  <r>
    <s v="A"/>
    <s v="S209945"/>
    <s v="2018/012"/>
    <s v="Sep '18 G&amp;S - Mugobo"/>
    <n v="131.63999999999999"/>
    <n v="131.63999999999999"/>
    <s v="USD"/>
    <n v="1"/>
    <d v="2018-09-30T00:00:00"/>
    <n v="25004"/>
    <n v="174"/>
    <s v="JVU"/>
    <s v="EWA"/>
    <s v="NRBJ12090U"/>
    <s v="DOL"/>
    <s v="#"/>
    <s v="80112"/>
    <s v="M24238"/>
    <s v="USAO0351"/>
    <s v="#"/>
    <s v="01.01.01"/>
    <s v="S09"/>
    <s v="#"/>
    <s v="DPC"/>
    <x v="0"/>
  </r>
  <r>
    <s v="A"/>
    <s v="S209945"/>
    <s v="2018/012"/>
    <s v="Sep '18 Hardship Allow. - Mugobo"/>
    <n v="125"/>
    <n v="125"/>
    <s v="USD"/>
    <n v="1"/>
    <d v="2018-09-30T00:00:00"/>
    <n v="25004"/>
    <n v="278"/>
    <s v="JVU"/>
    <s v="EWA"/>
    <s v="NRBJ12090U"/>
    <s v="DOL"/>
    <s v="#"/>
    <s v="80199"/>
    <s v="M24238"/>
    <s v="USAO0351"/>
    <s v="#"/>
    <s v="01.01.01"/>
    <s v="S09"/>
    <s v="#"/>
    <s v="DPC"/>
    <x v="0"/>
  </r>
  <r>
    <s v="A"/>
    <s v="S209945"/>
    <s v="2018/012"/>
    <s v="Sep '18 Wire Transfer Reimbursement - Mugobo"/>
    <n v="5"/>
    <n v="5"/>
    <s v="USD"/>
    <n v="1"/>
    <d v="2018-09-30T00:00:00"/>
    <n v="25004"/>
    <n v="352"/>
    <s v="JVU"/>
    <s v="EWA"/>
    <s v="NRBJ12090U"/>
    <s v="DOL"/>
    <s v="#"/>
    <s v="80199"/>
    <s v="M24238"/>
    <s v="USAO0351"/>
    <s v="#"/>
    <s v="01.01.01"/>
    <s v="S09"/>
    <s v="#"/>
    <s v="DPC"/>
    <x v="0"/>
  </r>
  <r>
    <s v="A"/>
    <s v="S209945"/>
    <s v="2018/012"/>
    <s v="Sep '18 Benfit - Mugobo"/>
    <n v="93.3"/>
    <n v="93.3"/>
    <s v="USD"/>
    <n v="1"/>
    <d v="2018-09-30T00:00:00"/>
    <n v="25004"/>
    <n v="545"/>
    <s v="JVU"/>
    <s v="EWA"/>
    <s v="NRBJ12090U"/>
    <s v="DOL"/>
    <s v="#"/>
    <s v="80107"/>
    <s v="M24238"/>
    <s v="USAO0351"/>
    <s v="#"/>
    <s v="01.01.01"/>
    <s v="S09"/>
    <s v="#"/>
    <s v="DPC"/>
    <x v="0"/>
  </r>
  <r>
    <s v="A"/>
    <s v="S209945"/>
    <s v="2018/012"/>
    <s v="Revaluation"/>
    <n v="0"/>
    <n v="0"/>
    <s v="USD"/>
    <n v="0"/>
    <d v="2018-10-16T00:00:00"/>
    <n v="25157"/>
    <n v="336"/>
    <s v="SYSTM"/>
    <s v="REVAL"/>
    <s v="System - Revaluation"/>
    <s v="DOL"/>
    <s v="#"/>
    <s v="80112"/>
    <s v="M24238"/>
    <s v="USAO0351"/>
    <s v="#"/>
    <s v="01.01.01"/>
    <s v="S09"/>
    <s v="#"/>
    <s v="DPC"/>
    <x v="0"/>
  </r>
  <r>
    <s v="A"/>
    <s v="S209945"/>
    <s v="2018/012"/>
    <s v="Revaluation"/>
    <n v="0"/>
    <n v="0"/>
    <s v="USD"/>
    <n v="0"/>
    <d v="2018-10-16T00:00:00"/>
    <n v="25157"/>
    <n v="337"/>
    <s v="SYSTM"/>
    <s v="REVAL"/>
    <s v="System - Revaluation"/>
    <s v="DOL"/>
    <s v="#"/>
    <s v="82099"/>
    <s v="M9209"/>
    <s v="USAO0351"/>
    <s v="#"/>
    <s v="01.01.01"/>
    <s v="S09"/>
    <s v="#"/>
    <s v="DPC"/>
    <x v="0"/>
  </r>
  <r>
    <s v="A"/>
    <s v="S209945"/>
    <s v="2018/012"/>
    <s v="MGQ Visa Fees - Charles"/>
    <n v="60"/>
    <n v="60"/>
    <s v="USD"/>
    <n v="1"/>
    <d v="2018-09-13T00:00:00"/>
    <n v="24399"/>
    <n v="2"/>
    <s v="CVU"/>
    <s v="LIO"/>
    <s v="NRBC12016G"/>
    <s v="DOL"/>
    <s v="#"/>
    <s v="82099"/>
    <s v="M9209"/>
    <s v="USAO0351"/>
    <s v="#"/>
    <s v="01.01.01"/>
    <s v="S09"/>
    <s v="#"/>
    <s v="DPC"/>
    <x v="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3"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18" firstHeaderRow="1" firstDataRow="1" firstDataCol="1"/>
  <pivotFields count="25">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defaultSubtotal="0">
      <items count="18">
        <item x="6"/>
        <item x="3"/>
        <item x="7"/>
        <item m="1" x="16"/>
        <item m="1" x="15"/>
        <item m="1" x="14"/>
        <item x="5"/>
        <item x="9"/>
        <item x="8"/>
        <item m="1" x="17"/>
        <item x="11"/>
        <item x="12"/>
        <item x="10"/>
        <item x="13"/>
        <item x="0"/>
        <item x="1"/>
        <item x="2"/>
        <item x="4"/>
      </items>
    </pivotField>
  </pivotFields>
  <rowFields count="1">
    <field x="24"/>
  </rowFields>
  <rowItems count="15">
    <i>
      <x/>
    </i>
    <i>
      <x v="1"/>
    </i>
    <i>
      <x v="2"/>
    </i>
    <i>
      <x v="6"/>
    </i>
    <i>
      <x v="7"/>
    </i>
    <i>
      <x v="8"/>
    </i>
    <i>
      <x v="10"/>
    </i>
    <i>
      <x v="11"/>
    </i>
    <i>
      <x v="12"/>
    </i>
    <i>
      <x v="13"/>
    </i>
    <i>
      <x v="14"/>
    </i>
    <i>
      <x v="15"/>
    </i>
    <i>
      <x v="16"/>
    </i>
    <i>
      <x v="17"/>
    </i>
    <i t="grand">
      <x/>
    </i>
  </rowItems>
  <colItems count="1">
    <i/>
  </colItems>
  <dataFields count="1">
    <dataField name="Sum of 2nd Base/Reporting Amount" fld="4" baseField="0" baseItem="0"/>
  </dataFields>
  <formats count="1">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BN28"/>
  <sheetViews>
    <sheetView topLeftCell="F1" zoomScale="71" zoomScaleNormal="71" workbookViewId="0">
      <selection activeCell="F12" sqref="F1:J1048576"/>
    </sheetView>
  </sheetViews>
  <sheetFormatPr defaultColWidth="9.08984375" defaultRowHeight="14" x14ac:dyDescent="0.3"/>
  <cols>
    <col min="1" max="1" width="13.6328125" style="250" hidden="1" customWidth="1"/>
    <col min="2" max="2" width="22" style="250" hidden="1" customWidth="1"/>
    <col min="3" max="3" width="15.08984375" style="250" hidden="1" customWidth="1"/>
    <col min="4" max="4" width="19.90625" style="250" hidden="1" customWidth="1"/>
    <col min="5" max="5" width="0" style="250" hidden="1" customWidth="1"/>
    <col min="6" max="6" width="12.453125" style="250" customWidth="1"/>
    <col min="7" max="9" width="9.36328125" style="250" hidden="1" customWidth="1"/>
    <col min="10" max="10" width="45.90625" style="250" customWidth="1"/>
    <col min="11" max="15" width="0" style="250" hidden="1" customWidth="1"/>
    <col min="16" max="16" width="9.36328125" style="250" hidden="1" customWidth="1"/>
    <col min="17" max="17" width="2.36328125" style="250" hidden="1" customWidth="1"/>
    <col min="18" max="18" width="13.453125" style="250" customWidth="1"/>
    <col min="19" max="19" width="9.90625" style="250" bestFit="1" customWidth="1"/>
    <col min="20" max="20" width="12.90625" style="250" customWidth="1"/>
    <col min="21" max="21" width="11.6328125" style="256" customWidth="1"/>
    <col min="22" max="24" width="9.36328125" style="256" bestFit="1" customWidth="1"/>
    <col min="25" max="25" width="15" style="256" bestFit="1" customWidth="1"/>
    <col min="26" max="26" width="15.08984375" style="256" bestFit="1" customWidth="1"/>
    <col min="27" max="27" width="17.08984375" style="256" customWidth="1"/>
    <col min="28" max="28" width="18.6328125" style="256" customWidth="1"/>
    <col min="29" max="29" width="17.90625" style="256" customWidth="1"/>
    <col min="30" max="30" width="15.453125" style="256" bestFit="1" customWidth="1"/>
    <col min="31" max="31" width="15" style="256" bestFit="1" customWidth="1"/>
    <col min="32" max="32" width="14.6328125" style="256" bestFit="1" customWidth="1"/>
    <col min="33" max="33" width="17.453125" style="250" bestFit="1" customWidth="1"/>
    <col min="34" max="34" width="14.54296875" style="250" customWidth="1"/>
    <col min="35" max="35" width="15" style="250" bestFit="1" customWidth="1"/>
    <col min="36" max="36" width="14.6328125" style="250" bestFit="1" customWidth="1"/>
    <col min="37" max="37" width="16" style="250" bestFit="1" customWidth="1"/>
    <col min="38" max="39" width="15.6328125" style="250" bestFit="1" customWidth="1"/>
    <col min="40" max="40" width="16" style="250" bestFit="1" customWidth="1"/>
    <col min="41" max="41" width="15.6328125" style="250" bestFit="1" customWidth="1"/>
    <col min="42" max="42" width="15.08984375" style="250" bestFit="1" customWidth="1"/>
    <col min="43" max="43" width="15.453125" style="250" bestFit="1" customWidth="1"/>
    <col min="44" max="46" width="15.6328125" style="250" bestFit="1" customWidth="1"/>
    <col min="47" max="47" width="15.08984375" style="250" bestFit="1" customWidth="1"/>
    <col min="48" max="48" width="14.6328125" style="250" bestFit="1" customWidth="1"/>
    <col min="49" max="49" width="18" style="255" bestFit="1" customWidth="1"/>
    <col min="50" max="50" width="12.08984375" style="250" customWidth="1"/>
    <col min="51" max="51" width="17.08984375" style="250" customWidth="1"/>
    <col min="52" max="52" width="14.453125" style="250" customWidth="1"/>
    <col min="53" max="53" width="16.08984375" style="250" bestFit="1" customWidth="1"/>
    <col min="54" max="54" width="16" style="250" bestFit="1" customWidth="1"/>
    <col min="55" max="56" width="15.6328125" style="250" bestFit="1" customWidth="1"/>
    <col min="57" max="57" width="16.08984375" style="250" bestFit="1" customWidth="1"/>
    <col min="58" max="59" width="15.6328125" style="250" bestFit="1" customWidth="1"/>
    <col min="60" max="60" width="14.6328125" style="250" bestFit="1" customWidth="1"/>
    <col min="61" max="61" width="15.6328125" style="250" bestFit="1" customWidth="1"/>
    <col min="62" max="62" width="16" style="250" bestFit="1" customWidth="1"/>
    <col min="63" max="64" width="14.6328125" style="250" bestFit="1" customWidth="1"/>
    <col min="65" max="66" width="21.36328125" style="256" customWidth="1"/>
    <col min="67" max="16384" width="9.08984375" style="250"/>
  </cols>
  <sheetData>
    <row r="1" spans="1:66" ht="15" thickBot="1" x14ac:dyDescent="0.4">
      <c r="A1" s="446" t="s">
        <v>0</v>
      </c>
      <c r="B1" s="447"/>
      <c r="C1" s="448" t="s">
        <v>1048</v>
      </c>
      <c r="D1" s="449"/>
      <c r="E1" s="246"/>
      <c r="F1" s="247"/>
      <c r="G1" s="247"/>
      <c r="H1" s="247"/>
      <c r="I1" s="247"/>
      <c r="J1" s="248"/>
      <c r="K1" s="247"/>
      <c r="L1" s="249"/>
      <c r="M1" s="249"/>
      <c r="O1" s="251"/>
      <c r="P1" s="252"/>
      <c r="R1" s="253"/>
      <c r="S1" s="253"/>
      <c r="T1" s="253"/>
      <c r="U1" s="254"/>
      <c r="V1" s="254"/>
      <c r="W1" s="254"/>
      <c r="X1" s="254"/>
      <c r="Y1" s="254"/>
      <c r="Z1" s="254"/>
      <c r="AA1" s="254"/>
      <c r="AB1" s="254"/>
      <c r="AC1" s="254"/>
      <c r="AD1" s="254"/>
      <c r="AE1" s="254"/>
      <c r="AF1" s="254"/>
    </row>
    <row r="2" spans="1:66" ht="15" thickBot="1" x14ac:dyDescent="0.4">
      <c r="A2" s="450" t="s">
        <v>1</v>
      </c>
      <c r="B2" s="451"/>
      <c r="C2" s="452"/>
      <c r="D2" s="453"/>
      <c r="E2" s="246"/>
      <c r="F2" s="247"/>
      <c r="G2" s="247"/>
      <c r="H2" s="247"/>
      <c r="I2" s="247"/>
      <c r="J2" s="248"/>
      <c r="K2" s="247"/>
      <c r="L2" s="249"/>
      <c r="M2" s="249"/>
      <c r="P2" s="252"/>
      <c r="R2" s="253"/>
      <c r="S2" s="253"/>
      <c r="T2" s="253"/>
      <c r="U2" s="254"/>
      <c r="V2" s="254"/>
      <c r="W2" s="254"/>
      <c r="X2" s="254"/>
      <c r="Y2" s="254"/>
      <c r="Z2" s="254"/>
      <c r="AA2" s="254"/>
      <c r="AB2" s="254"/>
      <c r="AC2" s="254"/>
      <c r="AD2" s="254"/>
      <c r="AE2" s="254"/>
      <c r="AF2" s="254"/>
    </row>
    <row r="3" spans="1:66" ht="28.5" customHeight="1" thickBot="1" x14ac:dyDescent="0.4">
      <c r="A3" s="454" t="s">
        <v>2</v>
      </c>
      <c r="B3" s="455"/>
      <c r="C3" s="456"/>
      <c r="D3" s="457"/>
      <c r="E3" s="246"/>
      <c r="F3" s="247"/>
      <c r="G3" s="247"/>
      <c r="H3" s="247"/>
      <c r="I3" s="247"/>
      <c r="J3" s="248"/>
      <c r="K3" s="247"/>
      <c r="L3" s="249"/>
      <c r="M3" s="249"/>
      <c r="P3" s="252"/>
      <c r="R3" s="253"/>
      <c r="S3" s="253"/>
      <c r="T3" s="253"/>
      <c r="U3" s="432" t="s">
        <v>3</v>
      </c>
      <c r="V3" s="433"/>
      <c r="W3" s="433"/>
      <c r="X3" s="433"/>
      <c r="Y3" s="433"/>
      <c r="Z3" s="433"/>
      <c r="AA3" s="433"/>
      <c r="AB3" s="433"/>
      <c r="AC3" s="433"/>
      <c r="AD3" s="433"/>
      <c r="AE3" s="433"/>
      <c r="AF3" s="433"/>
      <c r="AG3" s="434"/>
      <c r="AH3" s="438" t="s">
        <v>4</v>
      </c>
      <c r="AI3" s="439"/>
      <c r="AJ3" s="439"/>
      <c r="AK3" s="439"/>
      <c r="AL3" s="439"/>
      <c r="AM3" s="439"/>
      <c r="AN3" s="439"/>
      <c r="AO3" s="439"/>
      <c r="AP3" s="439"/>
      <c r="AQ3" s="439"/>
      <c r="AR3" s="439"/>
      <c r="AS3" s="439"/>
      <c r="AT3" s="439"/>
      <c r="AU3" s="439"/>
      <c r="AV3" s="439"/>
      <c r="AW3" s="440"/>
      <c r="AX3" s="438" t="s">
        <v>5</v>
      </c>
      <c r="AY3" s="439"/>
      <c r="AZ3" s="439"/>
      <c r="BA3" s="439"/>
      <c r="BB3" s="439"/>
      <c r="BC3" s="439"/>
      <c r="BD3" s="439"/>
      <c r="BE3" s="439"/>
      <c r="BF3" s="439"/>
      <c r="BG3" s="439"/>
      <c r="BH3" s="439"/>
      <c r="BI3" s="439"/>
      <c r="BJ3" s="439"/>
      <c r="BK3" s="439"/>
      <c r="BL3" s="439"/>
      <c r="BM3" s="440"/>
      <c r="BN3" s="444" t="s">
        <v>6</v>
      </c>
    </row>
    <row r="4" spans="1:66" ht="15" thickBot="1" x14ac:dyDescent="0.4">
      <c r="A4" s="257"/>
      <c r="B4" s="257"/>
      <c r="F4" s="257"/>
      <c r="G4" s="257"/>
      <c r="H4" s="257"/>
      <c r="I4" s="257"/>
      <c r="K4" s="257"/>
      <c r="P4" s="252"/>
      <c r="R4" s="258"/>
      <c r="S4" s="258"/>
      <c r="T4" s="258"/>
      <c r="U4" s="435"/>
      <c r="V4" s="436"/>
      <c r="W4" s="436"/>
      <c r="X4" s="436"/>
      <c r="Y4" s="436"/>
      <c r="Z4" s="436"/>
      <c r="AA4" s="436"/>
      <c r="AB4" s="436"/>
      <c r="AC4" s="436"/>
      <c r="AD4" s="436"/>
      <c r="AE4" s="436"/>
      <c r="AF4" s="436"/>
      <c r="AG4" s="437"/>
      <c r="AH4" s="441"/>
      <c r="AI4" s="442"/>
      <c r="AJ4" s="442"/>
      <c r="AK4" s="442"/>
      <c r="AL4" s="442"/>
      <c r="AM4" s="442"/>
      <c r="AN4" s="442"/>
      <c r="AO4" s="442"/>
      <c r="AP4" s="442"/>
      <c r="AQ4" s="442"/>
      <c r="AR4" s="442"/>
      <c r="AS4" s="442"/>
      <c r="AT4" s="442"/>
      <c r="AU4" s="442"/>
      <c r="AV4" s="442"/>
      <c r="AW4" s="443"/>
      <c r="AX4" s="441"/>
      <c r="AY4" s="442"/>
      <c r="AZ4" s="442"/>
      <c r="BA4" s="442"/>
      <c r="BB4" s="442"/>
      <c r="BC4" s="442"/>
      <c r="BD4" s="442"/>
      <c r="BE4" s="442"/>
      <c r="BF4" s="442"/>
      <c r="BG4" s="442"/>
      <c r="BH4" s="442"/>
      <c r="BI4" s="442"/>
      <c r="BJ4" s="442"/>
      <c r="BK4" s="442"/>
      <c r="BL4" s="442"/>
      <c r="BM4" s="443"/>
      <c r="BN4" s="445"/>
    </row>
    <row r="5" spans="1:66" s="279" customFormat="1" ht="89.25" customHeight="1" thickBot="1" x14ac:dyDescent="0.35">
      <c r="A5" s="259" t="s">
        <v>7</v>
      </c>
      <c r="B5" s="260" t="s">
        <v>8</v>
      </c>
      <c r="C5" s="260" t="s">
        <v>9</v>
      </c>
      <c r="D5" s="260" t="s">
        <v>10</v>
      </c>
      <c r="E5" s="261" t="s">
        <v>11</v>
      </c>
      <c r="F5" s="262" t="s">
        <v>12</v>
      </c>
      <c r="G5" s="263" t="s">
        <v>13</v>
      </c>
      <c r="H5" s="264" t="s">
        <v>14</v>
      </c>
      <c r="I5" s="265" t="s">
        <v>15</v>
      </c>
      <c r="J5" s="266" t="s">
        <v>16</v>
      </c>
      <c r="K5" s="267" t="s">
        <v>17</v>
      </c>
      <c r="L5" s="264" t="s">
        <v>18</v>
      </c>
      <c r="M5" s="267" t="s">
        <v>19</v>
      </c>
      <c r="N5" s="268" t="s">
        <v>20</v>
      </c>
      <c r="O5" s="267" t="s">
        <v>21</v>
      </c>
      <c r="P5" s="267" t="s">
        <v>22</v>
      </c>
      <c r="Q5" s="269" t="s">
        <v>23</v>
      </c>
      <c r="R5" s="110" t="s">
        <v>24</v>
      </c>
      <c r="S5" s="111" t="s">
        <v>25</v>
      </c>
      <c r="T5" s="111" t="s">
        <v>26</v>
      </c>
      <c r="U5" s="270" t="s">
        <v>27</v>
      </c>
      <c r="V5" s="271" t="s">
        <v>28</v>
      </c>
      <c r="W5" s="271" t="s">
        <v>29</v>
      </c>
      <c r="X5" s="271" t="s">
        <v>30</v>
      </c>
      <c r="Y5" s="271" t="s">
        <v>31</v>
      </c>
      <c r="Z5" s="271" t="s">
        <v>32</v>
      </c>
      <c r="AA5" s="271" t="s">
        <v>33</v>
      </c>
      <c r="AB5" s="271" t="s">
        <v>34</v>
      </c>
      <c r="AC5" s="271" t="s">
        <v>35</v>
      </c>
      <c r="AD5" s="271" t="s">
        <v>36</v>
      </c>
      <c r="AE5" s="271" t="s">
        <v>37</v>
      </c>
      <c r="AF5" s="272" t="s">
        <v>38</v>
      </c>
      <c r="AG5" s="273" t="s">
        <v>39</v>
      </c>
      <c r="AH5" s="113" t="s">
        <v>24</v>
      </c>
      <c r="AI5" s="111" t="s">
        <v>25</v>
      </c>
      <c r="AJ5" s="112" t="s">
        <v>26</v>
      </c>
      <c r="AK5" s="274" t="s">
        <v>27</v>
      </c>
      <c r="AL5" s="275" t="s">
        <v>28</v>
      </c>
      <c r="AM5" s="275" t="s">
        <v>29</v>
      </c>
      <c r="AN5" s="275" t="s">
        <v>30</v>
      </c>
      <c r="AO5" s="275" t="s">
        <v>31</v>
      </c>
      <c r="AP5" s="275" t="s">
        <v>32</v>
      </c>
      <c r="AQ5" s="275" t="s">
        <v>33</v>
      </c>
      <c r="AR5" s="275" t="s">
        <v>34</v>
      </c>
      <c r="AS5" s="275" t="s">
        <v>35</v>
      </c>
      <c r="AT5" s="275" t="s">
        <v>36</v>
      </c>
      <c r="AU5" s="275" t="s">
        <v>37</v>
      </c>
      <c r="AV5" s="276" t="s">
        <v>38</v>
      </c>
      <c r="AW5" s="277" t="s">
        <v>40</v>
      </c>
      <c r="AX5" s="128" t="s">
        <v>24</v>
      </c>
      <c r="AY5" s="111" t="s">
        <v>25</v>
      </c>
      <c r="AZ5" s="112" t="s">
        <v>26</v>
      </c>
      <c r="BA5" s="274" t="s">
        <v>27</v>
      </c>
      <c r="BB5" s="275" t="s">
        <v>28</v>
      </c>
      <c r="BC5" s="275" t="s">
        <v>29</v>
      </c>
      <c r="BD5" s="275" t="s">
        <v>30</v>
      </c>
      <c r="BE5" s="275" t="s">
        <v>31</v>
      </c>
      <c r="BF5" s="275" t="s">
        <v>32</v>
      </c>
      <c r="BG5" s="275" t="s">
        <v>33</v>
      </c>
      <c r="BH5" s="275" t="s">
        <v>34</v>
      </c>
      <c r="BI5" s="275" t="s">
        <v>35</v>
      </c>
      <c r="BJ5" s="275" t="s">
        <v>36</v>
      </c>
      <c r="BK5" s="275" t="s">
        <v>37</v>
      </c>
      <c r="BL5" s="276" t="s">
        <v>38</v>
      </c>
      <c r="BM5" s="278" t="s">
        <v>41</v>
      </c>
      <c r="BN5" s="278" t="s">
        <v>6</v>
      </c>
    </row>
    <row r="6" spans="1:66" s="279" customFormat="1" ht="62.25" customHeight="1" x14ac:dyDescent="0.3">
      <c r="A6" s="60" t="s">
        <v>42</v>
      </c>
      <c r="B6" s="61"/>
      <c r="C6" s="62"/>
      <c r="D6" s="63"/>
      <c r="E6" s="99" t="s">
        <v>43</v>
      </c>
      <c r="F6" s="106" t="s">
        <v>43</v>
      </c>
      <c r="G6" s="102">
        <v>1</v>
      </c>
      <c r="H6" s="64"/>
      <c r="I6" s="65"/>
      <c r="J6" s="66" t="s">
        <v>44</v>
      </c>
      <c r="K6" s="67" t="s">
        <v>45</v>
      </c>
      <c r="L6" s="68"/>
      <c r="M6" s="69"/>
      <c r="N6" s="69"/>
      <c r="O6" s="70" t="s">
        <v>46</v>
      </c>
      <c r="P6" s="71" t="s">
        <v>47</v>
      </c>
      <c r="Q6" s="72"/>
      <c r="R6" s="73"/>
      <c r="S6" s="72"/>
      <c r="T6" s="72"/>
      <c r="U6" s="92"/>
      <c r="V6" s="93"/>
      <c r="W6" s="93"/>
      <c r="X6" s="93"/>
      <c r="Y6" s="93"/>
      <c r="Z6" s="93"/>
      <c r="AA6" s="93"/>
      <c r="AB6" s="93"/>
      <c r="AC6" s="93"/>
      <c r="AD6" s="93"/>
      <c r="AE6" s="93"/>
      <c r="AF6" s="114"/>
      <c r="AG6" s="119"/>
      <c r="AH6" s="73"/>
      <c r="AI6" s="72"/>
      <c r="AJ6" s="72"/>
      <c r="AK6" s="75"/>
      <c r="AL6" s="76"/>
      <c r="AM6" s="76"/>
      <c r="AN6" s="76"/>
      <c r="AO6" s="76"/>
      <c r="AP6" s="76"/>
      <c r="AQ6" s="76"/>
      <c r="AR6" s="76"/>
      <c r="AS6" s="76"/>
      <c r="AT6" s="76"/>
      <c r="AU6" s="76"/>
      <c r="AV6" s="125"/>
      <c r="AW6" s="147"/>
      <c r="AX6" s="73"/>
      <c r="AY6" s="72"/>
      <c r="AZ6" s="72"/>
      <c r="BA6" s="75"/>
      <c r="BB6" s="76"/>
      <c r="BC6" s="76"/>
      <c r="BD6" s="76"/>
      <c r="BE6" s="76"/>
      <c r="BF6" s="76"/>
      <c r="BG6" s="76"/>
      <c r="BH6" s="76"/>
      <c r="BI6" s="76"/>
      <c r="BJ6" s="76"/>
      <c r="BK6" s="76"/>
      <c r="BL6" s="125"/>
      <c r="BM6" s="131"/>
      <c r="BN6" s="131"/>
    </row>
    <row r="7" spans="1:66" s="279" customFormat="1" ht="28" x14ac:dyDescent="0.3">
      <c r="A7" s="77" t="s">
        <v>42</v>
      </c>
      <c r="B7" s="78"/>
      <c r="C7" s="79"/>
      <c r="D7" s="80"/>
      <c r="E7" s="100" t="s">
        <v>48</v>
      </c>
      <c r="F7" s="107" t="s">
        <v>48</v>
      </c>
      <c r="G7" s="103">
        <v>1</v>
      </c>
      <c r="H7" s="81"/>
      <c r="I7" s="82"/>
      <c r="J7" s="83" t="s">
        <v>49</v>
      </c>
      <c r="K7" s="84" t="s">
        <v>45</v>
      </c>
      <c r="L7" s="85"/>
      <c r="M7" s="86"/>
      <c r="N7" s="86"/>
      <c r="O7" s="87" t="s">
        <v>46</v>
      </c>
      <c r="P7" s="88" t="s">
        <v>47</v>
      </c>
      <c r="Q7" s="89"/>
      <c r="R7" s="90"/>
      <c r="S7" s="89"/>
      <c r="T7" s="89"/>
      <c r="U7" s="94">
        <f>SUM(U8:U13)</f>
        <v>0</v>
      </c>
      <c r="V7" s="94">
        <f t="shared" ref="V7:AF7" si="0">SUM(V8:V13)</f>
        <v>0</v>
      </c>
      <c r="W7" s="94">
        <f t="shared" si="0"/>
        <v>0</v>
      </c>
      <c r="X7" s="94">
        <f t="shared" si="0"/>
        <v>0</v>
      </c>
      <c r="Y7" s="94">
        <f t="shared" si="0"/>
        <v>0</v>
      </c>
      <c r="Z7" s="94">
        <f t="shared" si="0"/>
        <v>6000</v>
      </c>
      <c r="AA7" s="94">
        <f t="shared" si="0"/>
        <v>51020</v>
      </c>
      <c r="AB7" s="94">
        <f t="shared" si="0"/>
        <v>51000</v>
      </c>
      <c r="AC7" s="94">
        <f t="shared" si="0"/>
        <v>57500</v>
      </c>
      <c r="AD7" s="94">
        <f t="shared" si="0"/>
        <v>9520</v>
      </c>
      <c r="AE7" s="94">
        <f t="shared" si="0"/>
        <v>5500</v>
      </c>
      <c r="AF7" s="115">
        <f t="shared" si="0"/>
        <v>2500</v>
      </c>
      <c r="AG7" s="120">
        <f>SUM(AG8:AG13)</f>
        <v>183040</v>
      </c>
      <c r="AH7" s="94">
        <f t="shared" ref="AH7:BN7" si="1">SUM(AH8:AH13)</f>
        <v>0</v>
      </c>
      <c r="AI7" s="94"/>
      <c r="AJ7" s="94"/>
      <c r="AK7" s="94">
        <f t="shared" si="1"/>
        <v>9270</v>
      </c>
      <c r="AL7" s="94">
        <f t="shared" si="1"/>
        <v>47000</v>
      </c>
      <c r="AM7" s="94">
        <f t="shared" si="1"/>
        <v>49000</v>
      </c>
      <c r="AN7" s="94">
        <f t="shared" si="1"/>
        <v>49750</v>
      </c>
      <c r="AO7" s="94">
        <f t="shared" si="1"/>
        <v>6000</v>
      </c>
      <c r="AP7" s="94">
        <f t="shared" si="1"/>
        <v>0</v>
      </c>
      <c r="AQ7" s="94">
        <f t="shared" si="1"/>
        <v>4000</v>
      </c>
      <c r="AR7" s="94">
        <f t="shared" si="1"/>
        <v>4020</v>
      </c>
      <c r="AS7" s="94">
        <f t="shared" si="1"/>
        <v>8000</v>
      </c>
      <c r="AT7" s="94">
        <f t="shared" si="1"/>
        <v>4000</v>
      </c>
      <c r="AU7" s="94">
        <f t="shared" si="1"/>
        <v>2000</v>
      </c>
      <c r="AV7" s="115">
        <f t="shared" si="1"/>
        <v>0</v>
      </c>
      <c r="AW7" s="148">
        <f t="shared" si="1"/>
        <v>183040</v>
      </c>
      <c r="AX7" s="94">
        <f t="shared" si="1"/>
        <v>0</v>
      </c>
      <c r="AY7" s="94"/>
      <c r="AZ7" s="94"/>
      <c r="BA7" s="94">
        <f t="shared" si="1"/>
        <v>4020</v>
      </c>
      <c r="BB7" s="94">
        <f t="shared" si="1"/>
        <v>16020</v>
      </c>
      <c r="BC7" s="94">
        <f t="shared" si="1"/>
        <v>52000</v>
      </c>
      <c r="BD7" s="94">
        <f t="shared" si="1"/>
        <v>47000</v>
      </c>
      <c r="BE7" s="94">
        <f t="shared" si="1"/>
        <v>52000</v>
      </c>
      <c r="BF7" s="94">
        <f t="shared" si="1"/>
        <v>31650</v>
      </c>
      <c r="BG7" s="94">
        <f t="shared" si="1"/>
        <v>5000</v>
      </c>
      <c r="BH7" s="94">
        <f t="shared" si="1"/>
        <v>0</v>
      </c>
      <c r="BI7" s="94">
        <f t="shared" si="1"/>
        <v>2000</v>
      </c>
      <c r="BJ7" s="94">
        <f t="shared" si="1"/>
        <v>4000</v>
      </c>
      <c r="BK7" s="94">
        <f t="shared" si="1"/>
        <v>0</v>
      </c>
      <c r="BL7" s="115">
        <f t="shared" si="1"/>
        <v>0</v>
      </c>
      <c r="BM7" s="120">
        <f t="shared" si="1"/>
        <v>213690</v>
      </c>
      <c r="BN7" s="120">
        <f t="shared" si="1"/>
        <v>579770</v>
      </c>
    </row>
    <row r="8" spans="1:66" x14ac:dyDescent="0.3">
      <c r="A8" s="13" t="s">
        <v>42</v>
      </c>
      <c r="B8" s="14"/>
      <c r="C8" s="15"/>
      <c r="D8" s="16"/>
      <c r="E8" s="22" t="s">
        <v>50</v>
      </c>
      <c r="F8" s="108" t="s">
        <v>50</v>
      </c>
      <c r="G8" s="104">
        <v>1</v>
      </c>
      <c r="H8" s="17">
        <v>1</v>
      </c>
      <c r="I8" s="18">
        <v>1</v>
      </c>
      <c r="J8" s="33" t="s">
        <v>51</v>
      </c>
      <c r="K8" s="24" t="s">
        <v>45</v>
      </c>
      <c r="L8" s="25"/>
      <c r="M8" s="26"/>
      <c r="N8" s="26"/>
      <c r="O8" s="27" t="s">
        <v>46</v>
      </c>
      <c r="P8" s="28">
        <v>81501</v>
      </c>
      <c r="Q8" s="29"/>
      <c r="R8" s="30" t="s">
        <v>52</v>
      </c>
      <c r="S8" s="29">
        <v>93.68</v>
      </c>
      <c r="T8" s="29">
        <v>1505.1238257899231</v>
      </c>
      <c r="U8" s="95">
        <v>0</v>
      </c>
      <c r="V8" s="95">
        <v>0</v>
      </c>
      <c r="W8" s="95">
        <v>0</v>
      </c>
      <c r="X8" s="95">
        <v>0</v>
      </c>
      <c r="Y8" s="95">
        <v>0</v>
      </c>
      <c r="Z8" s="96">
        <v>0</v>
      </c>
      <c r="AA8" s="96">
        <v>47000</v>
      </c>
      <c r="AB8" s="96">
        <v>47000</v>
      </c>
      <c r="AC8" s="96">
        <v>47000</v>
      </c>
      <c r="AD8" s="96">
        <v>0</v>
      </c>
      <c r="AE8" s="96">
        <v>0</v>
      </c>
      <c r="AF8" s="116">
        <v>0</v>
      </c>
      <c r="AG8" s="121">
        <f>SUM(U8:AF8)</f>
        <v>141000</v>
      </c>
      <c r="AH8" s="20" t="s">
        <v>52</v>
      </c>
      <c r="AI8" s="19">
        <v>93.68</v>
      </c>
      <c r="AJ8" s="19">
        <v>1505.1238257899231</v>
      </c>
      <c r="AK8" s="49">
        <v>0</v>
      </c>
      <c r="AL8" s="21">
        <v>47000</v>
      </c>
      <c r="AM8" s="21">
        <v>47000</v>
      </c>
      <c r="AN8" s="21">
        <v>47000</v>
      </c>
      <c r="AO8" s="21">
        <v>0</v>
      </c>
      <c r="AP8" s="21">
        <v>0</v>
      </c>
      <c r="AQ8" s="21">
        <v>0</v>
      </c>
      <c r="AR8" s="21">
        <v>0</v>
      </c>
      <c r="AS8" s="21">
        <v>0</v>
      </c>
      <c r="AT8" s="21">
        <v>0</v>
      </c>
      <c r="AU8" s="21">
        <v>0</v>
      </c>
      <c r="AV8" s="126">
        <v>0</v>
      </c>
      <c r="AW8" s="149">
        <f>SUM(AK8:AV8)</f>
        <v>141000</v>
      </c>
      <c r="AX8" s="20" t="s">
        <v>52</v>
      </c>
      <c r="AY8" s="19">
        <v>93.68</v>
      </c>
      <c r="AZ8" s="19">
        <v>1842.9760888129802</v>
      </c>
      <c r="BA8" s="49">
        <v>0</v>
      </c>
      <c r="BB8" s="21">
        <v>0</v>
      </c>
      <c r="BC8" s="21">
        <v>47000</v>
      </c>
      <c r="BD8" s="21">
        <v>47000</v>
      </c>
      <c r="BE8" s="21">
        <v>47000</v>
      </c>
      <c r="BF8" s="21">
        <v>31650</v>
      </c>
      <c r="BG8" s="21">
        <v>0</v>
      </c>
      <c r="BH8" s="21">
        <v>0</v>
      </c>
      <c r="BI8" s="21">
        <v>0</v>
      </c>
      <c r="BJ8" s="21">
        <v>0</v>
      </c>
      <c r="BK8" s="21">
        <v>0</v>
      </c>
      <c r="BL8" s="126">
        <v>0</v>
      </c>
      <c r="BM8" s="132">
        <f>SUM(BA8:BL8)</f>
        <v>172650</v>
      </c>
      <c r="BN8" s="132">
        <f>SUM(AG8,AW8,BM8)</f>
        <v>454650</v>
      </c>
    </row>
    <row r="9" spans="1:66" x14ac:dyDescent="0.3">
      <c r="A9" s="13" t="s">
        <v>42</v>
      </c>
      <c r="B9" s="14"/>
      <c r="C9" s="15"/>
      <c r="D9" s="16"/>
      <c r="E9" s="23" t="s">
        <v>53</v>
      </c>
      <c r="F9" s="108" t="s">
        <v>53</v>
      </c>
      <c r="G9" s="104">
        <v>1</v>
      </c>
      <c r="H9" s="17">
        <v>1</v>
      </c>
      <c r="I9" s="18">
        <v>2</v>
      </c>
      <c r="J9" s="33" t="s">
        <v>54</v>
      </c>
      <c r="K9" s="24" t="s">
        <v>45</v>
      </c>
      <c r="L9" s="25"/>
      <c r="M9" s="26"/>
      <c r="N9" s="26"/>
      <c r="O9" s="27" t="s">
        <v>46</v>
      </c>
      <c r="P9" s="28">
        <v>81507</v>
      </c>
      <c r="Q9" s="29"/>
      <c r="R9" s="30" t="s">
        <v>55</v>
      </c>
      <c r="S9" s="29">
        <v>300</v>
      </c>
      <c r="T9" s="29">
        <v>20</v>
      </c>
      <c r="U9" s="95">
        <v>0</v>
      </c>
      <c r="V9" s="95">
        <v>0</v>
      </c>
      <c r="W9" s="95">
        <v>0</v>
      </c>
      <c r="X9" s="95">
        <v>0</v>
      </c>
      <c r="Y9" s="95">
        <v>0</v>
      </c>
      <c r="Z9" s="96">
        <v>6000</v>
      </c>
      <c r="AA9" s="96">
        <v>0</v>
      </c>
      <c r="AB9" s="96">
        <v>0</v>
      </c>
      <c r="AC9" s="96">
        <v>0</v>
      </c>
      <c r="AD9" s="96">
        <v>0</v>
      </c>
      <c r="AE9" s="96">
        <v>0</v>
      </c>
      <c r="AF9" s="116">
        <v>0</v>
      </c>
      <c r="AG9" s="121">
        <f t="shared" ref="AG9:AG27" si="2">SUM(U9:AF9)</f>
        <v>6000</v>
      </c>
      <c r="AH9" s="20" t="s">
        <v>55</v>
      </c>
      <c r="AI9" s="19">
        <v>300</v>
      </c>
      <c r="AJ9" s="19">
        <v>20</v>
      </c>
      <c r="AK9" s="49">
        <v>5250</v>
      </c>
      <c r="AL9" s="21">
        <v>0</v>
      </c>
      <c r="AM9" s="21">
        <v>0</v>
      </c>
      <c r="AN9" s="21">
        <v>750</v>
      </c>
      <c r="AO9" s="21">
        <v>0</v>
      </c>
      <c r="AP9" s="21">
        <v>0</v>
      </c>
      <c r="AQ9" s="21">
        <v>0</v>
      </c>
      <c r="AR9" s="21">
        <v>0</v>
      </c>
      <c r="AS9" s="21">
        <v>0</v>
      </c>
      <c r="AT9" s="21">
        <v>0</v>
      </c>
      <c r="AU9" s="21">
        <v>0</v>
      </c>
      <c r="AV9" s="126">
        <v>0</v>
      </c>
      <c r="AW9" s="149">
        <f t="shared" ref="AW9:AW27" si="3">SUM(AK9:AV9)</f>
        <v>6000</v>
      </c>
      <c r="AX9" s="20" t="s">
        <v>55</v>
      </c>
      <c r="AY9" s="19">
        <v>300</v>
      </c>
      <c r="AZ9" s="19">
        <v>20</v>
      </c>
      <c r="BA9" s="49">
        <v>0</v>
      </c>
      <c r="BB9" s="21">
        <v>6000</v>
      </c>
      <c r="BC9" s="21">
        <v>0</v>
      </c>
      <c r="BD9" s="21">
        <v>0</v>
      </c>
      <c r="BE9" s="21">
        <v>0</v>
      </c>
      <c r="BF9" s="21">
        <v>0</v>
      </c>
      <c r="BG9" s="21">
        <v>0</v>
      </c>
      <c r="BH9" s="21">
        <v>0</v>
      </c>
      <c r="BI9" s="21">
        <v>0</v>
      </c>
      <c r="BJ9" s="21">
        <v>0</v>
      </c>
      <c r="BK9" s="21">
        <v>0</v>
      </c>
      <c r="BL9" s="126">
        <v>0</v>
      </c>
      <c r="BM9" s="132">
        <f t="shared" ref="BM9:BN27" si="4">SUM(BA9:BL9)</f>
        <v>6000</v>
      </c>
      <c r="BN9" s="132">
        <f t="shared" ref="BN9:BN27" si="5">SUM(AG9,AW9,BM9)</f>
        <v>18000</v>
      </c>
    </row>
    <row r="10" spans="1:66" ht="28" x14ac:dyDescent="0.3">
      <c r="A10" s="13" t="s">
        <v>42</v>
      </c>
      <c r="B10" s="14"/>
      <c r="C10" s="15"/>
      <c r="D10" s="16"/>
      <c r="E10" s="23" t="s">
        <v>56</v>
      </c>
      <c r="F10" s="108" t="s">
        <v>56</v>
      </c>
      <c r="G10" s="104">
        <v>1</v>
      </c>
      <c r="H10" s="17">
        <v>1</v>
      </c>
      <c r="I10" s="18">
        <v>3</v>
      </c>
      <c r="J10" s="33" t="s">
        <v>57</v>
      </c>
      <c r="K10" s="24" t="s">
        <v>45</v>
      </c>
      <c r="L10" s="25"/>
      <c r="M10" s="26"/>
      <c r="N10" s="26"/>
      <c r="O10" s="27" t="s">
        <v>46</v>
      </c>
      <c r="P10" s="28">
        <v>81509</v>
      </c>
      <c r="Q10" s="29"/>
      <c r="R10" s="30" t="s">
        <v>52</v>
      </c>
      <c r="S10" s="29">
        <v>14000</v>
      </c>
      <c r="T10" s="29">
        <v>1</v>
      </c>
      <c r="U10" s="95">
        <v>0</v>
      </c>
      <c r="V10" s="95">
        <v>0</v>
      </c>
      <c r="W10" s="95">
        <v>0</v>
      </c>
      <c r="X10" s="95">
        <v>0</v>
      </c>
      <c r="Y10" s="95">
        <v>0</v>
      </c>
      <c r="Z10" s="96"/>
      <c r="AA10" s="96"/>
      <c r="AB10" s="96">
        <v>4000</v>
      </c>
      <c r="AC10" s="96">
        <v>4000</v>
      </c>
      <c r="AD10" s="96">
        <v>3000</v>
      </c>
      <c r="AE10" s="96">
        <v>3000</v>
      </c>
      <c r="AF10" s="116">
        <v>0</v>
      </c>
      <c r="AG10" s="121">
        <f t="shared" si="2"/>
        <v>14000</v>
      </c>
      <c r="AH10" s="20" t="s">
        <v>52</v>
      </c>
      <c r="AI10" s="19">
        <v>14000</v>
      </c>
      <c r="AJ10" s="19">
        <v>1</v>
      </c>
      <c r="AK10" s="49">
        <v>2000</v>
      </c>
      <c r="AL10" s="21">
        <v>0</v>
      </c>
      <c r="AM10" s="21">
        <v>2000</v>
      </c>
      <c r="AN10" s="21">
        <v>0</v>
      </c>
      <c r="AO10" s="21">
        <v>4000</v>
      </c>
      <c r="AP10" s="21">
        <v>0</v>
      </c>
      <c r="AQ10" s="21">
        <v>2000</v>
      </c>
      <c r="AR10" s="21">
        <v>0</v>
      </c>
      <c r="AS10" s="21">
        <v>4000</v>
      </c>
      <c r="AT10" s="21">
        <v>0</v>
      </c>
      <c r="AU10" s="21">
        <v>0</v>
      </c>
      <c r="AV10" s="126">
        <v>0</v>
      </c>
      <c r="AW10" s="149">
        <f t="shared" si="3"/>
        <v>14000</v>
      </c>
      <c r="AX10" s="20" t="s">
        <v>52</v>
      </c>
      <c r="AY10" s="19">
        <v>14000</v>
      </c>
      <c r="AZ10" s="19">
        <v>1</v>
      </c>
      <c r="BA10" s="49">
        <v>0</v>
      </c>
      <c r="BB10" s="21">
        <v>6000</v>
      </c>
      <c r="BC10" s="21">
        <v>2000</v>
      </c>
      <c r="BD10" s="21">
        <v>0</v>
      </c>
      <c r="BE10" s="21">
        <v>2000</v>
      </c>
      <c r="BF10" s="21">
        <v>0</v>
      </c>
      <c r="BG10" s="21">
        <v>2000</v>
      </c>
      <c r="BH10" s="21">
        <v>0</v>
      </c>
      <c r="BI10" s="21">
        <v>2000</v>
      </c>
      <c r="BJ10" s="21">
        <v>0</v>
      </c>
      <c r="BK10" s="21">
        <v>0</v>
      </c>
      <c r="BL10" s="126">
        <v>0</v>
      </c>
      <c r="BM10" s="132">
        <f t="shared" si="4"/>
        <v>14000</v>
      </c>
      <c r="BN10" s="132">
        <f t="shared" si="5"/>
        <v>42000</v>
      </c>
    </row>
    <row r="11" spans="1:66" ht="24.75" customHeight="1" x14ac:dyDescent="0.3">
      <c r="A11" s="13" t="s">
        <v>42</v>
      </c>
      <c r="B11" s="14"/>
      <c r="C11" s="15"/>
      <c r="D11" s="16"/>
      <c r="E11" s="23" t="s">
        <v>58</v>
      </c>
      <c r="F11" s="108" t="s">
        <v>58</v>
      </c>
      <c r="G11" s="104">
        <v>1</v>
      </c>
      <c r="H11" s="17">
        <v>1</v>
      </c>
      <c r="I11" s="18">
        <v>4</v>
      </c>
      <c r="J11" s="33" t="s">
        <v>59</v>
      </c>
      <c r="K11" s="24" t="s">
        <v>45</v>
      </c>
      <c r="L11" s="25"/>
      <c r="M11" s="26"/>
      <c r="N11" s="26"/>
      <c r="O11" s="27" t="s">
        <v>46</v>
      </c>
      <c r="P11" s="28" t="s">
        <v>60</v>
      </c>
      <c r="Q11" s="29"/>
      <c r="R11" s="30" t="s">
        <v>52</v>
      </c>
      <c r="S11" s="29">
        <v>4.5</v>
      </c>
      <c r="T11" s="29">
        <v>2222.2222222222222</v>
      </c>
      <c r="U11" s="95">
        <v>0</v>
      </c>
      <c r="V11" s="95">
        <v>0</v>
      </c>
      <c r="W11" s="95">
        <v>0</v>
      </c>
      <c r="X11" s="95">
        <v>0</v>
      </c>
      <c r="Y11" s="95">
        <v>0</v>
      </c>
      <c r="Z11" s="96">
        <v>0</v>
      </c>
      <c r="AA11" s="96">
        <v>0</v>
      </c>
      <c r="AB11" s="96">
        <v>0</v>
      </c>
      <c r="AC11" s="96">
        <v>2500</v>
      </c>
      <c r="AD11" s="96">
        <v>2500</v>
      </c>
      <c r="AE11" s="96">
        <v>2500</v>
      </c>
      <c r="AF11" s="116">
        <v>2500</v>
      </c>
      <c r="AG11" s="121">
        <f t="shared" si="2"/>
        <v>10000</v>
      </c>
      <c r="AH11" s="20" t="s">
        <v>52</v>
      </c>
      <c r="AI11" s="19">
        <v>4.5</v>
      </c>
      <c r="AJ11" s="19">
        <v>2222.2222222222222</v>
      </c>
      <c r="AK11" s="49">
        <v>0</v>
      </c>
      <c r="AL11" s="21">
        <v>0</v>
      </c>
      <c r="AM11" s="21">
        <v>0</v>
      </c>
      <c r="AN11" s="21">
        <v>2000</v>
      </c>
      <c r="AO11" s="21">
        <v>0</v>
      </c>
      <c r="AP11" s="21"/>
      <c r="AQ11" s="21">
        <v>2000</v>
      </c>
      <c r="AR11" s="21">
        <v>2000</v>
      </c>
      <c r="AS11" s="21">
        <v>0</v>
      </c>
      <c r="AT11" s="21">
        <v>2000</v>
      </c>
      <c r="AU11" s="21">
        <v>2000</v>
      </c>
      <c r="AV11" s="126">
        <v>0</v>
      </c>
      <c r="AW11" s="149">
        <f t="shared" si="3"/>
        <v>10000</v>
      </c>
      <c r="AX11" s="20" t="s">
        <v>52</v>
      </c>
      <c r="AY11" s="19">
        <v>4.5</v>
      </c>
      <c r="AZ11" s="19">
        <v>2000</v>
      </c>
      <c r="BA11" s="49">
        <v>0</v>
      </c>
      <c r="BB11" s="21">
        <v>0</v>
      </c>
      <c r="BC11" s="21">
        <v>3000</v>
      </c>
      <c r="BD11" s="21">
        <v>0</v>
      </c>
      <c r="BE11" s="21">
        <v>3000</v>
      </c>
      <c r="BF11" s="21">
        <v>0</v>
      </c>
      <c r="BG11" s="21">
        <v>3000</v>
      </c>
      <c r="BH11" s="21">
        <v>0</v>
      </c>
      <c r="BI11" s="21">
        <v>0</v>
      </c>
      <c r="BJ11" s="21">
        <v>0</v>
      </c>
      <c r="BK11" s="21">
        <v>0</v>
      </c>
      <c r="BL11" s="126">
        <v>0</v>
      </c>
      <c r="BM11" s="132">
        <f t="shared" si="4"/>
        <v>9000</v>
      </c>
      <c r="BN11" s="132">
        <f t="shared" si="5"/>
        <v>29000</v>
      </c>
    </row>
    <row r="12" spans="1:66" x14ac:dyDescent="0.3">
      <c r="A12" s="13" t="s">
        <v>42</v>
      </c>
      <c r="B12" s="14"/>
      <c r="C12" s="15"/>
      <c r="D12" s="16"/>
      <c r="E12" s="23" t="s">
        <v>61</v>
      </c>
      <c r="F12" s="108" t="s">
        <v>61</v>
      </c>
      <c r="G12" s="104">
        <v>1</v>
      </c>
      <c r="H12" s="17">
        <v>1</v>
      </c>
      <c r="I12" s="18">
        <v>5</v>
      </c>
      <c r="J12" s="33" t="s">
        <v>62</v>
      </c>
      <c r="K12" s="24" t="s">
        <v>45</v>
      </c>
      <c r="L12" s="25"/>
      <c r="M12" s="26"/>
      <c r="N12" s="26"/>
      <c r="O12" s="27" t="s">
        <v>46</v>
      </c>
      <c r="P12" s="28">
        <v>81599</v>
      </c>
      <c r="Q12" s="29"/>
      <c r="R12" s="30" t="s">
        <v>52</v>
      </c>
      <c r="S12" s="29">
        <v>24</v>
      </c>
      <c r="T12" s="29">
        <v>335</v>
      </c>
      <c r="U12" s="95">
        <v>0</v>
      </c>
      <c r="V12" s="95">
        <v>0</v>
      </c>
      <c r="W12" s="95">
        <v>0</v>
      </c>
      <c r="X12" s="95">
        <v>0</v>
      </c>
      <c r="Y12" s="95">
        <v>0</v>
      </c>
      <c r="Z12" s="96"/>
      <c r="AA12" s="96">
        <v>4020</v>
      </c>
      <c r="AB12" s="96"/>
      <c r="AC12" s="96"/>
      <c r="AD12" s="96">
        <v>4020</v>
      </c>
      <c r="AE12" s="96"/>
      <c r="AF12" s="116"/>
      <c r="AG12" s="121">
        <f t="shared" si="2"/>
        <v>8040</v>
      </c>
      <c r="AH12" s="20" t="s">
        <v>52</v>
      </c>
      <c r="AI12" s="19">
        <v>24</v>
      </c>
      <c r="AJ12" s="19">
        <v>335</v>
      </c>
      <c r="AK12" s="49">
        <v>2020</v>
      </c>
      <c r="AL12" s="21"/>
      <c r="AM12" s="21"/>
      <c r="AN12" s="21"/>
      <c r="AO12" s="21">
        <v>2000</v>
      </c>
      <c r="AP12" s="21"/>
      <c r="AQ12" s="21"/>
      <c r="AR12" s="21">
        <v>2020</v>
      </c>
      <c r="AS12" s="21"/>
      <c r="AT12" s="21">
        <v>2000</v>
      </c>
      <c r="AU12" s="21"/>
      <c r="AV12" s="126"/>
      <c r="AW12" s="149">
        <f t="shared" si="3"/>
        <v>8040</v>
      </c>
      <c r="AX12" s="20" t="s">
        <v>52</v>
      </c>
      <c r="AY12" s="19">
        <v>24</v>
      </c>
      <c r="AZ12" s="19">
        <v>335</v>
      </c>
      <c r="BA12" s="49">
        <v>4020</v>
      </c>
      <c r="BB12" s="21">
        <v>4020</v>
      </c>
      <c r="BC12" s="21"/>
      <c r="BD12" s="21"/>
      <c r="BE12" s="21"/>
      <c r="BF12" s="21"/>
      <c r="BG12" s="21"/>
      <c r="BH12" s="21"/>
      <c r="BI12" s="21"/>
      <c r="BJ12" s="21"/>
      <c r="BK12" s="21"/>
      <c r="BL12" s="126"/>
      <c r="BM12" s="132">
        <f t="shared" si="4"/>
        <v>8040</v>
      </c>
      <c r="BN12" s="132">
        <f t="shared" si="5"/>
        <v>24120</v>
      </c>
    </row>
    <row r="13" spans="1:66" ht="28" x14ac:dyDescent="0.3">
      <c r="A13" s="13" t="s">
        <v>42</v>
      </c>
      <c r="B13" s="14"/>
      <c r="C13" s="15"/>
      <c r="D13" s="16"/>
      <c r="E13" s="23" t="s">
        <v>63</v>
      </c>
      <c r="F13" s="108" t="s">
        <v>63</v>
      </c>
      <c r="G13" s="104">
        <v>1</v>
      </c>
      <c r="H13" s="17">
        <v>1</v>
      </c>
      <c r="I13" s="18">
        <v>6</v>
      </c>
      <c r="J13" s="33" t="s">
        <v>64</v>
      </c>
      <c r="K13" s="24" t="s">
        <v>45</v>
      </c>
      <c r="L13" s="25"/>
      <c r="M13" s="26"/>
      <c r="N13" s="26"/>
      <c r="O13" s="27" t="s">
        <v>46</v>
      </c>
      <c r="P13" s="28">
        <v>81599</v>
      </c>
      <c r="Q13" s="29"/>
      <c r="R13" s="30" t="s">
        <v>55</v>
      </c>
      <c r="S13" s="29">
        <v>4000</v>
      </c>
      <c r="T13" s="29">
        <v>1</v>
      </c>
      <c r="U13" s="95">
        <v>0</v>
      </c>
      <c r="V13" s="95">
        <v>0</v>
      </c>
      <c r="W13" s="95">
        <v>0</v>
      </c>
      <c r="X13" s="95">
        <v>0</v>
      </c>
      <c r="Y13" s="95">
        <v>0</v>
      </c>
      <c r="Z13" s="96"/>
      <c r="AA13" s="96"/>
      <c r="AB13" s="96"/>
      <c r="AC13" s="96">
        <v>4000</v>
      </c>
      <c r="AD13" s="96"/>
      <c r="AE13" s="96"/>
      <c r="AF13" s="116"/>
      <c r="AG13" s="121">
        <f t="shared" si="2"/>
        <v>4000</v>
      </c>
      <c r="AH13" s="20" t="s">
        <v>55</v>
      </c>
      <c r="AI13" s="19">
        <v>4000</v>
      </c>
      <c r="AJ13" s="19">
        <v>1</v>
      </c>
      <c r="AK13" s="49"/>
      <c r="AL13" s="21"/>
      <c r="AM13" s="21"/>
      <c r="AN13" s="21"/>
      <c r="AO13" s="21"/>
      <c r="AP13" s="21"/>
      <c r="AQ13" s="21"/>
      <c r="AR13" s="21"/>
      <c r="AS13" s="21">
        <v>4000</v>
      </c>
      <c r="AT13" s="21"/>
      <c r="AU13" s="21"/>
      <c r="AV13" s="126"/>
      <c r="AW13" s="149">
        <f t="shared" si="3"/>
        <v>4000</v>
      </c>
      <c r="AX13" s="20" t="s">
        <v>55</v>
      </c>
      <c r="AY13" s="19">
        <v>4000</v>
      </c>
      <c r="AZ13" s="19">
        <v>1</v>
      </c>
      <c r="BA13" s="49"/>
      <c r="BB13" s="21"/>
      <c r="BC13" s="21"/>
      <c r="BD13" s="21"/>
      <c r="BE13" s="21"/>
      <c r="BF13" s="21"/>
      <c r="BG13" s="21"/>
      <c r="BH13" s="21"/>
      <c r="BI13" s="21"/>
      <c r="BJ13" s="21">
        <v>4000</v>
      </c>
      <c r="BK13" s="21"/>
      <c r="BL13" s="126"/>
      <c r="BM13" s="132">
        <f t="shared" si="4"/>
        <v>4000</v>
      </c>
      <c r="BN13" s="132">
        <f t="shared" si="5"/>
        <v>12000</v>
      </c>
    </row>
    <row r="14" spans="1:66" s="279" customFormat="1" ht="62.25" customHeight="1" x14ac:dyDescent="0.3">
      <c r="A14" s="60" t="s">
        <v>42</v>
      </c>
      <c r="B14" s="61"/>
      <c r="C14" s="62"/>
      <c r="D14" s="63"/>
      <c r="E14" s="99" t="s">
        <v>65</v>
      </c>
      <c r="F14" s="106" t="s">
        <v>65</v>
      </c>
      <c r="G14" s="102">
        <v>2</v>
      </c>
      <c r="H14" s="64"/>
      <c r="I14" s="65"/>
      <c r="J14" s="66" t="s">
        <v>66</v>
      </c>
      <c r="K14" s="67" t="s">
        <v>45</v>
      </c>
      <c r="L14" s="68"/>
      <c r="M14" s="69"/>
      <c r="N14" s="69"/>
      <c r="O14" s="70" t="s">
        <v>46</v>
      </c>
      <c r="P14" s="71"/>
      <c r="Q14" s="72"/>
      <c r="R14" s="73"/>
      <c r="S14" s="72"/>
      <c r="T14" s="72"/>
      <c r="U14" s="92"/>
      <c r="V14" s="93"/>
      <c r="W14" s="93"/>
      <c r="X14" s="93"/>
      <c r="Y14" s="93"/>
      <c r="Z14" s="93"/>
      <c r="AA14" s="93"/>
      <c r="AB14" s="93"/>
      <c r="AC14" s="93"/>
      <c r="AD14" s="93"/>
      <c r="AE14" s="93"/>
      <c r="AF14" s="114"/>
      <c r="AG14" s="122">
        <f t="shared" si="2"/>
        <v>0</v>
      </c>
      <c r="AH14" s="73"/>
      <c r="AI14" s="72"/>
      <c r="AJ14" s="72"/>
      <c r="AK14" s="75"/>
      <c r="AL14" s="76"/>
      <c r="AM14" s="76"/>
      <c r="AN14" s="76"/>
      <c r="AO14" s="76"/>
      <c r="AP14" s="76"/>
      <c r="AQ14" s="76"/>
      <c r="AR14" s="76"/>
      <c r="AS14" s="76"/>
      <c r="AT14" s="76"/>
      <c r="AU14" s="76"/>
      <c r="AV14" s="125"/>
      <c r="AW14" s="147">
        <f t="shared" si="3"/>
        <v>0</v>
      </c>
      <c r="AX14" s="73"/>
      <c r="AY14" s="72"/>
      <c r="AZ14" s="72"/>
      <c r="BA14" s="75"/>
      <c r="BB14" s="76"/>
      <c r="BC14" s="76"/>
      <c r="BD14" s="76"/>
      <c r="BE14" s="76"/>
      <c r="BF14" s="76"/>
      <c r="BG14" s="76"/>
      <c r="BH14" s="76"/>
      <c r="BI14" s="76"/>
      <c r="BJ14" s="76"/>
      <c r="BK14" s="76"/>
      <c r="BL14" s="125"/>
      <c r="BM14" s="131">
        <f t="shared" si="4"/>
        <v>0</v>
      </c>
      <c r="BN14" s="131">
        <f t="shared" si="4"/>
        <v>0</v>
      </c>
    </row>
    <row r="15" spans="1:66" s="279" customFormat="1" ht="43.5" customHeight="1" x14ac:dyDescent="0.3">
      <c r="A15" s="77" t="s">
        <v>42</v>
      </c>
      <c r="B15" s="78"/>
      <c r="C15" s="79"/>
      <c r="D15" s="80"/>
      <c r="E15" s="100" t="s">
        <v>67</v>
      </c>
      <c r="F15" s="107" t="s">
        <v>67</v>
      </c>
      <c r="G15" s="103">
        <v>2</v>
      </c>
      <c r="H15" s="81">
        <v>2</v>
      </c>
      <c r="I15" s="82"/>
      <c r="J15" s="83" t="s">
        <v>68</v>
      </c>
      <c r="K15" s="84" t="s">
        <v>45</v>
      </c>
      <c r="L15" s="85"/>
      <c r="M15" s="86"/>
      <c r="N15" s="86"/>
      <c r="O15" s="87" t="s">
        <v>46</v>
      </c>
      <c r="P15" s="88"/>
      <c r="Q15" s="89"/>
      <c r="R15" s="90"/>
      <c r="S15" s="89"/>
      <c r="T15" s="89"/>
      <c r="U15" s="94">
        <f>SUM(U16:U21)</f>
        <v>0</v>
      </c>
      <c r="V15" s="94">
        <f t="shared" ref="V15:AG15" si="6">SUM(V16:V21)</f>
        <v>0</v>
      </c>
      <c r="W15" s="94">
        <f t="shared" si="6"/>
        <v>0</v>
      </c>
      <c r="X15" s="94">
        <f t="shared" si="6"/>
        <v>0</v>
      </c>
      <c r="Y15" s="94">
        <f t="shared" si="6"/>
        <v>0</v>
      </c>
      <c r="Z15" s="94">
        <f t="shared" si="6"/>
        <v>5700</v>
      </c>
      <c r="AA15" s="94">
        <f t="shared" si="6"/>
        <v>12000</v>
      </c>
      <c r="AB15" s="94">
        <f t="shared" si="6"/>
        <v>2000</v>
      </c>
      <c r="AC15" s="94">
        <f t="shared" si="6"/>
        <v>14700</v>
      </c>
      <c r="AD15" s="94">
        <f t="shared" si="6"/>
        <v>1000</v>
      </c>
      <c r="AE15" s="94">
        <f t="shared" si="6"/>
        <v>1000</v>
      </c>
      <c r="AF15" s="115">
        <f t="shared" si="6"/>
        <v>1000</v>
      </c>
      <c r="AG15" s="120">
        <f t="shared" si="6"/>
        <v>37400</v>
      </c>
      <c r="AH15" s="94">
        <f>SUM(AH16:AH21)</f>
        <v>0</v>
      </c>
      <c r="AI15" s="94"/>
      <c r="AJ15" s="94"/>
      <c r="AK15" s="94">
        <f t="shared" ref="AK15:AX15" si="7">SUM(AK16:AK21)</f>
        <v>5700</v>
      </c>
      <c r="AL15" s="94">
        <f t="shared" si="7"/>
        <v>0</v>
      </c>
      <c r="AM15" s="94">
        <f t="shared" si="7"/>
        <v>17500</v>
      </c>
      <c r="AN15" s="94">
        <f t="shared" si="7"/>
        <v>19500</v>
      </c>
      <c r="AO15" s="94">
        <f t="shared" si="7"/>
        <v>0</v>
      </c>
      <c r="AP15" s="94">
        <f t="shared" si="7"/>
        <v>5700</v>
      </c>
      <c r="AQ15" s="94">
        <f t="shared" si="7"/>
        <v>2000</v>
      </c>
      <c r="AR15" s="94">
        <f t="shared" si="7"/>
        <v>0</v>
      </c>
      <c r="AS15" s="94">
        <f t="shared" si="7"/>
        <v>0</v>
      </c>
      <c r="AT15" s="94">
        <f t="shared" si="7"/>
        <v>2000</v>
      </c>
      <c r="AU15" s="94">
        <f t="shared" si="7"/>
        <v>0</v>
      </c>
      <c r="AV15" s="115">
        <f t="shared" si="7"/>
        <v>0</v>
      </c>
      <c r="AW15" s="148">
        <f t="shared" si="7"/>
        <v>52400</v>
      </c>
      <c r="AX15" s="94">
        <f t="shared" si="7"/>
        <v>0</v>
      </c>
      <c r="AY15" s="94"/>
      <c r="AZ15" s="94"/>
      <c r="BA15" s="94">
        <f t="shared" ref="BA15:BN15" si="8">SUM(BA16:BA21)</f>
        <v>7400</v>
      </c>
      <c r="BB15" s="94">
        <f t="shared" si="8"/>
        <v>0</v>
      </c>
      <c r="BC15" s="94">
        <f t="shared" si="8"/>
        <v>0</v>
      </c>
      <c r="BD15" s="94">
        <f t="shared" si="8"/>
        <v>0</v>
      </c>
      <c r="BE15" s="94">
        <f t="shared" si="8"/>
        <v>0</v>
      </c>
      <c r="BF15" s="94">
        <f t="shared" si="8"/>
        <v>0</v>
      </c>
      <c r="BG15" s="94">
        <f t="shared" si="8"/>
        <v>0</v>
      </c>
      <c r="BH15" s="94">
        <f t="shared" si="8"/>
        <v>0</v>
      </c>
      <c r="BI15" s="94">
        <f t="shared" si="8"/>
        <v>0</v>
      </c>
      <c r="BJ15" s="94">
        <f t="shared" si="8"/>
        <v>0</v>
      </c>
      <c r="BK15" s="94">
        <f t="shared" si="8"/>
        <v>0</v>
      </c>
      <c r="BL15" s="115">
        <f t="shared" si="8"/>
        <v>0</v>
      </c>
      <c r="BM15" s="120">
        <f t="shared" si="8"/>
        <v>7400</v>
      </c>
      <c r="BN15" s="120">
        <f t="shared" si="8"/>
        <v>97200</v>
      </c>
    </row>
    <row r="16" spans="1:66" ht="28" x14ac:dyDescent="0.3">
      <c r="A16" s="13" t="s">
        <v>42</v>
      </c>
      <c r="B16" s="14"/>
      <c r="C16" s="15"/>
      <c r="D16" s="16"/>
      <c r="E16" s="23" t="s">
        <v>69</v>
      </c>
      <c r="F16" s="108" t="s">
        <v>69</v>
      </c>
      <c r="G16" s="104">
        <v>2</v>
      </c>
      <c r="H16" s="17">
        <v>2</v>
      </c>
      <c r="I16" s="18">
        <v>1</v>
      </c>
      <c r="J16" s="33" t="s">
        <v>70</v>
      </c>
      <c r="K16" s="24" t="s">
        <v>45</v>
      </c>
      <c r="L16" s="25"/>
      <c r="M16" s="26"/>
      <c r="N16" s="26"/>
      <c r="O16" s="27" t="s">
        <v>46</v>
      </c>
      <c r="P16" s="28">
        <v>81599</v>
      </c>
      <c r="Q16" s="31"/>
      <c r="R16" s="29" t="s">
        <v>52</v>
      </c>
      <c r="S16" s="29">
        <v>50</v>
      </c>
      <c r="T16" s="29">
        <v>100</v>
      </c>
      <c r="U16" s="95">
        <v>0</v>
      </c>
      <c r="V16" s="95">
        <v>0</v>
      </c>
      <c r="W16" s="95">
        <v>0</v>
      </c>
      <c r="X16" s="95">
        <v>0</v>
      </c>
      <c r="Y16" s="95">
        <v>0</v>
      </c>
      <c r="Z16" s="96">
        <v>2500</v>
      </c>
      <c r="AA16" s="96"/>
      <c r="AB16" s="96"/>
      <c r="AC16" s="96">
        <v>2500</v>
      </c>
      <c r="AD16" s="96"/>
      <c r="AE16" s="96"/>
      <c r="AF16" s="116"/>
      <c r="AG16" s="123">
        <f t="shared" si="2"/>
        <v>5000</v>
      </c>
      <c r="AH16" s="20" t="s">
        <v>52</v>
      </c>
      <c r="AI16" s="19">
        <v>50</v>
      </c>
      <c r="AJ16" s="19">
        <v>100</v>
      </c>
      <c r="AK16" s="49">
        <v>2500</v>
      </c>
      <c r="AL16" s="21"/>
      <c r="AM16" s="21"/>
      <c r="AN16" s="21"/>
      <c r="AO16" s="21"/>
      <c r="AP16" s="21">
        <v>2500</v>
      </c>
      <c r="AQ16" s="21"/>
      <c r="AR16" s="21"/>
      <c r="AS16" s="21"/>
      <c r="AT16" s="21"/>
      <c r="AU16" s="21"/>
      <c r="AV16" s="126"/>
      <c r="AW16" s="149">
        <f t="shared" si="3"/>
        <v>5000</v>
      </c>
      <c r="AX16" s="20" t="s">
        <v>52</v>
      </c>
      <c r="AY16" s="19">
        <v>50</v>
      </c>
      <c r="AZ16" s="19">
        <v>100</v>
      </c>
      <c r="BA16" s="49">
        <v>5000</v>
      </c>
      <c r="BB16" s="21"/>
      <c r="BC16" s="21"/>
      <c r="BD16" s="21"/>
      <c r="BE16" s="21"/>
      <c r="BF16" s="21"/>
      <c r="BG16" s="21"/>
      <c r="BH16" s="21"/>
      <c r="BI16" s="21"/>
      <c r="BJ16" s="21"/>
      <c r="BK16" s="21"/>
      <c r="BL16" s="126"/>
      <c r="BM16" s="132">
        <f t="shared" si="4"/>
        <v>5000</v>
      </c>
      <c r="BN16" s="132">
        <f t="shared" si="5"/>
        <v>15000</v>
      </c>
    </row>
    <row r="17" spans="1:66" x14ac:dyDescent="0.3">
      <c r="A17" s="13" t="s">
        <v>42</v>
      </c>
      <c r="B17" s="14"/>
      <c r="C17" s="15"/>
      <c r="D17" s="16"/>
      <c r="E17" s="23" t="s">
        <v>71</v>
      </c>
      <c r="F17" s="108" t="s">
        <v>71</v>
      </c>
      <c r="G17" s="104">
        <v>2</v>
      </c>
      <c r="H17" s="17">
        <v>2</v>
      </c>
      <c r="I17" s="18">
        <v>2</v>
      </c>
      <c r="J17" s="33" t="s">
        <v>72</v>
      </c>
      <c r="K17" s="24" t="s">
        <v>45</v>
      </c>
      <c r="L17" s="25"/>
      <c r="M17" s="26"/>
      <c r="N17" s="26"/>
      <c r="O17" s="27" t="s">
        <v>46</v>
      </c>
      <c r="P17" s="28">
        <v>81599</v>
      </c>
      <c r="Q17" s="31"/>
      <c r="R17" s="29" t="s">
        <v>52</v>
      </c>
      <c r="S17" s="29">
        <v>12</v>
      </c>
      <c r="T17" s="29">
        <v>200</v>
      </c>
      <c r="U17" s="95">
        <v>0</v>
      </c>
      <c r="V17" s="95">
        <v>0</v>
      </c>
      <c r="W17" s="95">
        <v>0</v>
      </c>
      <c r="X17" s="95">
        <v>0</v>
      </c>
      <c r="Y17" s="95">
        <v>0</v>
      </c>
      <c r="Z17" s="96">
        <v>1200</v>
      </c>
      <c r="AA17" s="96"/>
      <c r="AB17" s="96"/>
      <c r="AC17" s="96">
        <v>1200</v>
      </c>
      <c r="AD17" s="96"/>
      <c r="AE17" s="96"/>
      <c r="AF17" s="116"/>
      <c r="AG17" s="123">
        <f t="shared" si="2"/>
        <v>2400</v>
      </c>
      <c r="AH17" s="20" t="s">
        <v>52</v>
      </c>
      <c r="AI17" s="19">
        <v>12</v>
      </c>
      <c r="AJ17" s="19">
        <v>200</v>
      </c>
      <c r="AK17" s="49">
        <v>1200</v>
      </c>
      <c r="AL17" s="21"/>
      <c r="AM17" s="21"/>
      <c r="AN17" s="21"/>
      <c r="AO17" s="21"/>
      <c r="AP17" s="21">
        <v>1200</v>
      </c>
      <c r="AQ17" s="21"/>
      <c r="AR17" s="21"/>
      <c r="AS17" s="21"/>
      <c r="AT17" s="21"/>
      <c r="AU17" s="21"/>
      <c r="AV17" s="126"/>
      <c r="AW17" s="149">
        <f t="shared" si="3"/>
        <v>2400</v>
      </c>
      <c r="AX17" s="20" t="s">
        <v>52</v>
      </c>
      <c r="AY17" s="19">
        <v>12</v>
      </c>
      <c r="AZ17" s="19">
        <v>200</v>
      </c>
      <c r="BA17" s="49">
        <v>2400</v>
      </c>
      <c r="BB17" s="21"/>
      <c r="BC17" s="21"/>
      <c r="BD17" s="21"/>
      <c r="BE17" s="21"/>
      <c r="BF17" s="21"/>
      <c r="BG17" s="21"/>
      <c r="BH17" s="21"/>
      <c r="BI17" s="21"/>
      <c r="BJ17" s="21"/>
      <c r="BK17" s="21"/>
      <c r="BL17" s="126"/>
      <c r="BM17" s="132">
        <f t="shared" si="4"/>
        <v>2400</v>
      </c>
      <c r="BN17" s="132">
        <f t="shared" si="5"/>
        <v>7200</v>
      </c>
    </row>
    <row r="18" spans="1:66" x14ac:dyDescent="0.3">
      <c r="A18" s="13" t="s">
        <v>42</v>
      </c>
      <c r="B18" s="14"/>
      <c r="C18" s="15"/>
      <c r="D18" s="16"/>
      <c r="E18" s="23" t="s">
        <v>73</v>
      </c>
      <c r="F18" s="108" t="s">
        <v>73</v>
      </c>
      <c r="G18" s="104">
        <v>2</v>
      </c>
      <c r="H18" s="17">
        <v>2</v>
      </c>
      <c r="I18" s="18">
        <v>3</v>
      </c>
      <c r="J18" s="33" t="s">
        <v>74</v>
      </c>
      <c r="K18" s="24" t="s">
        <v>45</v>
      </c>
      <c r="L18" s="25"/>
      <c r="M18" s="26"/>
      <c r="N18" s="26"/>
      <c r="O18" s="27" t="s">
        <v>46</v>
      </c>
      <c r="P18" s="28">
        <v>81599</v>
      </c>
      <c r="Q18" s="31"/>
      <c r="R18" s="29" t="s">
        <v>52</v>
      </c>
      <c r="S18" s="29">
        <v>15000</v>
      </c>
      <c r="T18" s="29">
        <v>1</v>
      </c>
      <c r="U18" s="95">
        <v>0</v>
      </c>
      <c r="V18" s="95">
        <v>0</v>
      </c>
      <c r="W18" s="95">
        <v>0</v>
      </c>
      <c r="X18" s="95">
        <v>0</v>
      </c>
      <c r="Y18" s="95">
        <v>0</v>
      </c>
      <c r="Z18" s="96"/>
      <c r="AA18" s="96"/>
      <c r="AB18" s="96"/>
      <c r="AC18" s="96"/>
      <c r="AD18" s="96"/>
      <c r="AE18" s="96"/>
      <c r="AF18" s="116"/>
      <c r="AG18" s="123">
        <f t="shared" si="2"/>
        <v>0</v>
      </c>
      <c r="AH18" s="20" t="s">
        <v>52</v>
      </c>
      <c r="AI18" s="19">
        <v>15000</v>
      </c>
      <c r="AJ18" s="19">
        <v>1</v>
      </c>
      <c r="AK18" s="49"/>
      <c r="AL18" s="21"/>
      <c r="AM18" s="21">
        <v>7500</v>
      </c>
      <c r="AN18" s="21">
        <v>7500</v>
      </c>
      <c r="AO18" s="21"/>
      <c r="AP18" s="21"/>
      <c r="AQ18" s="21"/>
      <c r="AR18" s="21"/>
      <c r="AS18" s="21"/>
      <c r="AT18" s="21"/>
      <c r="AU18" s="21"/>
      <c r="AV18" s="126"/>
      <c r="AW18" s="149">
        <f t="shared" si="3"/>
        <v>15000</v>
      </c>
      <c r="AX18" s="20" t="s">
        <v>52</v>
      </c>
      <c r="AY18" s="19">
        <v>0</v>
      </c>
      <c r="AZ18" s="19"/>
      <c r="BA18" s="49"/>
      <c r="BB18" s="21"/>
      <c r="BC18" s="21"/>
      <c r="BD18" s="21"/>
      <c r="BE18" s="21"/>
      <c r="BF18" s="21"/>
      <c r="BG18" s="21"/>
      <c r="BH18" s="21"/>
      <c r="BI18" s="21"/>
      <c r="BJ18" s="21"/>
      <c r="BK18" s="21"/>
      <c r="BL18" s="126"/>
      <c r="BM18" s="132">
        <f t="shared" si="4"/>
        <v>0</v>
      </c>
      <c r="BN18" s="132">
        <f t="shared" si="5"/>
        <v>15000</v>
      </c>
    </row>
    <row r="19" spans="1:66" x14ac:dyDescent="0.3">
      <c r="A19" s="13" t="s">
        <v>42</v>
      </c>
      <c r="B19" s="14"/>
      <c r="C19" s="15"/>
      <c r="D19" s="16"/>
      <c r="E19" s="23" t="s">
        <v>75</v>
      </c>
      <c r="F19" s="108" t="s">
        <v>75</v>
      </c>
      <c r="G19" s="104">
        <v>2</v>
      </c>
      <c r="H19" s="17">
        <v>2</v>
      </c>
      <c r="I19" s="18">
        <v>4</v>
      </c>
      <c r="J19" s="33" t="s">
        <v>76</v>
      </c>
      <c r="K19" s="24" t="s">
        <v>45</v>
      </c>
      <c r="L19" s="25"/>
      <c r="M19" s="26"/>
      <c r="N19" s="26"/>
      <c r="O19" s="27" t="s">
        <v>46</v>
      </c>
      <c r="P19" s="28">
        <v>81599</v>
      </c>
      <c r="Q19" s="31"/>
      <c r="R19" s="29" t="s">
        <v>52</v>
      </c>
      <c r="S19" s="29">
        <v>20000</v>
      </c>
      <c r="T19" s="29">
        <v>1</v>
      </c>
      <c r="U19" s="95">
        <v>0</v>
      </c>
      <c r="V19" s="95">
        <v>0</v>
      </c>
      <c r="W19" s="95">
        <v>0</v>
      </c>
      <c r="X19" s="95">
        <v>0</v>
      </c>
      <c r="Y19" s="95">
        <v>0</v>
      </c>
      <c r="Z19" s="96"/>
      <c r="AA19" s="96">
        <v>10000</v>
      </c>
      <c r="AB19" s="96"/>
      <c r="AC19" s="96">
        <v>10000</v>
      </c>
      <c r="AD19" s="96"/>
      <c r="AE19" s="96"/>
      <c r="AF19" s="116"/>
      <c r="AG19" s="123">
        <f t="shared" si="2"/>
        <v>20000</v>
      </c>
      <c r="AH19" s="20" t="s">
        <v>52</v>
      </c>
      <c r="AI19" s="19">
        <v>20000</v>
      </c>
      <c r="AJ19" s="19">
        <v>1</v>
      </c>
      <c r="AK19" s="49"/>
      <c r="AL19" s="21"/>
      <c r="AM19" s="21">
        <v>10000</v>
      </c>
      <c r="AN19" s="21">
        <v>10000</v>
      </c>
      <c r="AO19" s="21"/>
      <c r="AP19" s="21"/>
      <c r="AQ19" s="21"/>
      <c r="AR19" s="21"/>
      <c r="AS19" s="21"/>
      <c r="AT19" s="21"/>
      <c r="AU19" s="21"/>
      <c r="AV19" s="126"/>
      <c r="AW19" s="149">
        <f t="shared" si="3"/>
        <v>20000</v>
      </c>
      <c r="AX19" s="20" t="s">
        <v>52</v>
      </c>
      <c r="AY19" s="19">
        <v>20000</v>
      </c>
      <c r="AZ19" s="19">
        <v>0</v>
      </c>
      <c r="BA19" s="49"/>
      <c r="BB19" s="21"/>
      <c r="BC19" s="21"/>
      <c r="BD19" s="21"/>
      <c r="BE19" s="21"/>
      <c r="BF19" s="21"/>
      <c r="BG19" s="21"/>
      <c r="BH19" s="21"/>
      <c r="BI19" s="21"/>
      <c r="BJ19" s="21"/>
      <c r="BK19" s="21"/>
      <c r="BL19" s="126"/>
      <c r="BM19" s="132">
        <f t="shared" si="4"/>
        <v>0</v>
      </c>
      <c r="BN19" s="132">
        <f t="shared" si="5"/>
        <v>40000</v>
      </c>
    </row>
    <row r="20" spans="1:66" x14ac:dyDescent="0.3">
      <c r="A20" s="13" t="s">
        <v>42</v>
      </c>
      <c r="B20" s="14"/>
      <c r="C20" s="15"/>
      <c r="D20" s="16"/>
      <c r="E20" s="23" t="s">
        <v>77</v>
      </c>
      <c r="F20" s="108" t="s">
        <v>77</v>
      </c>
      <c r="G20" s="104">
        <v>2</v>
      </c>
      <c r="H20" s="17">
        <v>2</v>
      </c>
      <c r="I20" s="18">
        <v>5</v>
      </c>
      <c r="J20" s="33" t="s">
        <v>78</v>
      </c>
      <c r="K20" s="24" t="s">
        <v>45</v>
      </c>
      <c r="L20" s="25"/>
      <c r="M20" s="26"/>
      <c r="N20" s="26"/>
      <c r="O20" s="27" t="s">
        <v>46</v>
      </c>
      <c r="P20" s="28">
        <v>81599</v>
      </c>
      <c r="Q20" s="31"/>
      <c r="R20" s="29" t="s">
        <v>52</v>
      </c>
      <c r="S20" s="29">
        <v>50</v>
      </c>
      <c r="T20" s="29">
        <v>100</v>
      </c>
      <c r="U20" s="95">
        <v>0</v>
      </c>
      <c r="V20" s="95">
        <v>0</v>
      </c>
      <c r="W20" s="95">
        <v>0</v>
      </c>
      <c r="X20" s="95">
        <v>0</v>
      </c>
      <c r="Y20" s="95">
        <v>0</v>
      </c>
      <c r="Z20" s="96">
        <v>1000</v>
      </c>
      <c r="AA20" s="96">
        <v>1000</v>
      </c>
      <c r="AB20" s="96">
        <v>1000</v>
      </c>
      <c r="AC20" s="96">
        <v>1000</v>
      </c>
      <c r="AD20" s="96"/>
      <c r="AE20" s="96">
        <v>1000</v>
      </c>
      <c r="AF20" s="116"/>
      <c r="AG20" s="123">
        <f t="shared" si="2"/>
        <v>5000</v>
      </c>
      <c r="AH20" s="20" t="s">
        <v>52</v>
      </c>
      <c r="AI20" s="19">
        <v>50</v>
      </c>
      <c r="AJ20" s="19">
        <v>100</v>
      </c>
      <c r="AK20" s="49">
        <v>1000</v>
      </c>
      <c r="AL20" s="21"/>
      <c r="AM20" s="21"/>
      <c r="AN20" s="21">
        <v>1000</v>
      </c>
      <c r="AO20" s="21"/>
      <c r="AP20" s="21">
        <v>1000</v>
      </c>
      <c r="AQ20" s="21">
        <v>1000</v>
      </c>
      <c r="AR20" s="21"/>
      <c r="AS20" s="21"/>
      <c r="AT20" s="21">
        <v>1000</v>
      </c>
      <c r="AU20" s="21"/>
      <c r="AV20" s="126"/>
      <c r="AW20" s="149">
        <f t="shared" si="3"/>
        <v>5000</v>
      </c>
      <c r="AX20" s="20" t="s">
        <v>52</v>
      </c>
      <c r="AY20" s="19">
        <v>50</v>
      </c>
      <c r="AZ20" s="19">
        <v>0</v>
      </c>
      <c r="BA20" s="49"/>
      <c r="BB20" s="21"/>
      <c r="BC20" s="21"/>
      <c r="BD20" s="21"/>
      <c r="BE20" s="21"/>
      <c r="BF20" s="21"/>
      <c r="BG20" s="21"/>
      <c r="BH20" s="21"/>
      <c r="BI20" s="21"/>
      <c r="BJ20" s="21"/>
      <c r="BK20" s="21"/>
      <c r="BL20" s="126"/>
      <c r="BM20" s="132">
        <f t="shared" si="4"/>
        <v>0</v>
      </c>
      <c r="BN20" s="132">
        <f t="shared" si="5"/>
        <v>10000</v>
      </c>
    </row>
    <row r="21" spans="1:66" ht="28" x14ac:dyDescent="0.3">
      <c r="A21" s="13" t="s">
        <v>42</v>
      </c>
      <c r="B21" s="14"/>
      <c r="C21" s="15"/>
      <c r="D21" s="16"/>
      <c r="E21" s="23" t="s">
        <v>67</v>
      </c>
      <c r="F21" s="108" t="s">
        <v>67</v>
      </c>
      <c r="G21" s="104">
        <v>2</v>
      </c>
      <c r="H21" s="17">
        <v>2</v>
      </c>
      <c r="I21" s="18">
        <v>6</v>
      </c>
      <c r="J21" s="33" t="s">
        <v>79</v>
      </c>
      <c r="K21" s="24" t="s">
        <v>45</v>
      </c>
      <c r="L21" s="25"/>
      <c r="M21" s="26"/>
      <c r="N21" s="26"/>
      <c r="O21" s="27" t="s">
        <v>46</v>
      </c>
      <c r="P21" s="28">
        <v>81599</v>
      </c>
      <c r="Q21" s="31"/>
      <c r="R21" s="29" t="s">
        <v>52</v>
      </c>
      <c r="S21" s="29">
        <v>50</v>
      </c>
      <c r="T21" s="29">
        <v>100</v>
      </c>
      <c r="U21" s="95">
        <v>0</v>
      </c>
      <c r="V21" s="95">
        <v>0</v>
      </c>
      <c r="W21" s="95">
        <v>0</v>
      </c>
      <c r="X21" s="95">
        <v>0</v>
      </c>
      <c r="Y21" s="95">
        <v>0</v>
      </c>
      <c r="Z21" s="96">
        <v>1000</v>
      </c>
      <c r="AA21" s="96">
        <v>1000</v>
      </c>
      <c r="AB21" s="96">
        <v>1000</v>
      </c>
      <c r="AC21" s="96"/>
      <c r="AD21" s="96">
        <v>1000</v>
      </c>
      <c r="AE21" s="96"/>
      <c r="AF21" s="116">
        <v>1000</v>
      </c>
      <c r="AG21" s="123">
        <f t="shared" si="2"/>
        <v>5000</v>
      </c>
      <c r="AH21" s="20" t="s">
        <v>52</v>
      </c>
      <c r="AI21" s="19">
        <v>50</v>
      </c>
      <c r="AJ21" s="19">
        <v>100</v>
      </c>
      <c r="AK21" s="49">
        <v>1000</v>
      </c>
      <c r="AL21" s="21"/>
      <c r="AM21" s="21"/>
      <c r="AN21" s="21">
        <v>1000</v>
      </c>
      <c r="AO21" s="21"/>
      <c r="AP21" s="21">
        <v>1000</v>
      </c>
      <c r="AQ21" s="21">
        <v>1000</v>
      </c>
      <c r="AR21" s="21"/>
      <c r="AS21" s="21"/>
      <c r="AT21" s="21">
        <v>1000</v>
      </c>
      <c r="AU21" s="21"/>
      <c r="AV21" s="126"/>
      <c r="AW21" s="149">
        <f t="shared" si="3"/>
        <v>5000</v>
      </c>
      <c r="AX21" s="20" t="s">
        <v>52</v>
      </c>
      <c r="AY21" s="19">
        <v>50</v>
      </c>
      <c r="AZ21" s="19">
        <v>0</v>
      </c>
      <c r="BA21" s="49"/>
      <c r="BB21" s="21"/>
      <c r="BC21" s="21"/>
      <c r="BD21" s="21"/>
      <c r="BE21" s="21"/>
      <c r="BF21" s="21"/>
      <c r="BG21" s="21"/>
      <c r="BH21" s="21"/>
      <c r="BI21" s="21"/>
      <c r="BJ21" s="21"/>
      <c r="BK21" s="21"/>
      <c r="BL21" s="126"/>
      <c r="BM21" s="132">
        <f t="shared" si="4"/>
        <v>0</v>
      </c>
      <c r="BN21" s="132">
        <f t="shared" si="5"/>
        <v>10000</v>
      </c>
    </row>
    <row r="22" spans="1:66" s="279" customFormat="1" ht="62.25" customHeight="1" x14ac:dyDescent="0.3">
      <c r="A22" s="60" t="s">
        <v>42</v>
      </c>
      <c r="B22" s="61"/>
      <c r="C22" s="62"/>
      <c r="D22" s="63"/>
      <c r="E22" s="99" t="s">
        <v>80</v>
      </c>
      <c r="F22" s="106" t="s">
        <v>80</v>
      </c>
      <c r="G22" s="102">
        <v>3</v>
      </c>
      <c r="H22" s="64"/>
      <c r="I22" s="65"/>
      <c r="J22" s="66" t="s">
        <v>81</v>
      </c>
      <c r="K22" s="67" t="s">
        <v>45</v>
      </c>
      <c r="L22" s="68"/>
      <c r="M22" s="69"/>
      <c r="N22" s="69"/>
      <c r="O22" s="70"/>
      <c r="P22" s="71"/>
      <c r="Q22" s="72"/>
      <c r="R22" s="73"/>
      <c r="S22" s="72"/>
      <c r="T22" s="72"/>
      <c r="U22" s="92"/>
      <c r="V22" s="93"/>
      <c r="W22" s="93"/>
      <c r="X22" s="93"/>
      <c r="Y22" s="93"/>
      <c r="Z22" s="93"/>
      <c r="AA22" s="93"/>
      <c r="AB22" s="93"/>
      <c r="AC22" s="93"/>
      <c r="AD22" s="93"/>
      <c r="AE22" s="93"/>
      <c r="AF22" s="114"/>
      <c r="AG22" s="122">
        <f t="shared" si="2"/>
        <v>0</v>
      </c>
      <c r="AH22" s="73"/>
      <c r="AI22" s="72"/>
      <c r="AJ22" s="72"/>
      <c r="AK22" s="75"/>
      <c r="AL22" s="76"/>
      <c r="AM22" s="76"/>
      <c r="AN22" s="76"/>
      <c r="AO22" s="76"/>
      <c r="AP22" s="76"/>
      <c r="AQ22" s="76"/>
      <c r="AR22" s="76"/>
      <c r="AS22" s="76"/>
      <c r="AT22" s="76"/>
      <c r="AU22" s="76"/>
      <c r="AV22" s="125"/>
      <c r="AW22" s="147">
        <f t="shared" si="3"/>
        <v>0</v>
      </c>
      <c r="AX22" s="73"/>
      <c r="AY22" s="72"/>
      <c r="AZ22" s="72"/>
      <c r="BA22" s="75"/>
      <c r="BB22" s="76"/>
      <c r="BC22" s="76"/>
      <c r="BD22" s="76"/>
      <c r="BE22" s="76"/>
      <c r="BF22" s="76"/>
      <c r="BG22" s="76"/>
      <c r="BH22" s="76"/>
      <c r="BI22" s="76"/>
      <c r="BJ22" s="76"/>
      <c r="BK22" s="76"/>
      <c r="BL22" s="125"/>
      <c r="BM22" s="131">
        <f t="shared" si="4"/>
        <v>0</v>
      </c>
      <c r="BN22" s="131">
        <f t="shared" si="4"/>
        <v>0</v>
      </c>
    </row>
    <row r="23" spans="1:66" s="279" customFormat="1" ht="43.5" customHeight="1" x14ac:dyDescent="0.3">
      <c r="A23" s="77" t="s">
        <v>42</v>
      </c>
      <c r="B23" s="78"/>
      <c r="C23" s="79"/>
      <c r="D23" s="80"/>
      <c r="E23" s="100"/>
      <c r="F23" s="107"/>
      <c r="G23" s="103">
        <v>3</v>
      </c>
      <c r="H23" s="81">
        <v>1</v>
      </c>
      <c r="I23" s="82"/>
      <c r="J23" s="83" t="s">
        <v>82</v>
      </c>
      <c r="K23" s="84" t="s">
        <v>45</v>
      </c>
      <c r="L23" s="85"/>
      <c r="M23" s="86"/>
      <c r="N23" s="86"/>
      <c r="O23" s="87"/>
      <c r="P23" s="88"/>
      <c r="Q23" s="89"/>
      <c r="R23" s="90"/>
      <c r="S23" s="89"/>
      <c r="T23" s="89"/>
      <c r="U23" s="94">
        <f>SUM(U24:U27)</f>
        <v>0</v>
      </c>
      <c r="V23" s="94">
        <f t="shared" ref="V23:BN23" si="9">SUM(V24:V27)</f>
        <v>0</v>
      </c>
      <c r="W23" s="94">
        <f t="shared" si="9"/>
        <v>0</v>
      </c>
      <c r="X23" s="94">
        <f t="shared" si="9"/>
        <v>0</v>
      </c>
      <c r="Y23" s="94">
        <f t="shared" si="9"/>
        <v>13657.5</v>
      </c>
      <c r="Z23" s="94">
        <f t="shared" si="9"/>
        <v>23657.5</v>
      </c>
      <c r="AA23" s="94">
        <f t="shared" si="9"/>
        <v>13657.5</v>
      </c>
      <c r="AB23" s="94">
        <f t="shared" si="9"/>
        <v>14157.5</v>
      </c>
      <c r="AC23" s="94">
        <f t="shared" si="9"/>
        <v>13657.5</v>
      </c>
      <c r="AD23" s="94">
        <f t="shared" si="9"/>
        <v>14157.5</v>
      </c>
      <c r="AE23" s="94">
        <f t="shared" si="9"/>
        <v>13657.5</v>
      </c>
      <c r="AF23" s="115">
        <f t="shared" si="9"/>
        <v>14157.5</v>
      </c>
      <c r="AG23" s="120">
        <f t="shared" si="9"/>
        <v>120760</v>
      </c>
      <c r="AH23" s="94">
        <f t="shared" si="9"/>
        <v>0</v>
      </c>
      <c r="AI23" s="94"/>
      <c r="AJ23" s="94"/>
      <c r="AK23" s="94">
        <f t="shared" si="9"/>
        <v>8980</v>
      </c>
      <c r="AL23" s="94">
        <f t="shared" si="9"/>
        <v>8980</v>
      </c>
      <c r="AM23" s="94">
        <f t="shared" si="9"/>
        <v>9480</v>
      </c>
      <c r="AN23" s="94">
        <f t="shared" si="9"/>
        <v>8980</v>
      </c>
      <c r="AO23" s="94">
        <f t="shared" si="9"/>
        <v>8980</v>
      </c>
      <c r="AP23" s="94">
        <f t="shared" si="9"/>
        <v>10480</v>
      </c>
      <c r="AQ23" s="94">
        <f t="shared" si="9"/>
        <v>9480</v>
      </c>
      <c r="AR23" s="94">
        <f t="shared" si="9"/>
        <v>8980</v>
      </c>
      <c r="AS23" s="94">
        <f t="shared" si="9"/>
        <v>8980</v>
      </c>
      <c r="AT23" s="94">
        <f t="shared" si="9"/>
        <v>8980</v>
      </c>
      <c r="AU23" s="94">
        <f t="shared" si="9"/>
        <v>9480</v>
      </c>
      <c r="AV23" s="115">
        <f t="shared" si="9"/>
        <v>8980</v>
      </c>
      <c r="AW23" s="148">
        <f t="shared" si="9"/>
        <v>110760</v>
      </c>
      <c r="AX23" s="94">
        <f t="shared" si="9"/>
        <v>0</v>
      </c>
      <c r="AY23" s="94"/>
      <c r="AZ23" s="94"/>
      <c r="BA23" s="94">
        <f t="shared" si="9"/>
        <v>8980</v>
      </c>
      <c r="BB23" s="94">
        <f t="shared" si="9"/>
        <v>8980</v>
      </c>
      <c r="BC23" s="94">
        <f t="shared" si="9"/>
        <v>9480</v>
      </c>
      <c r="BD23" s="94">
        <f t="shared" si="9"/>
        <v>8980</v>
      </c>
      <c r="BE23" s="94">
        <f t="shared" si="9"/>
        <v>8980</v>
      </c>
      <c r="BF23" s="94">
        <f t="shared" si="9"/>
        <v>10480</v>
      </c>
      <c r="BG23" s="94">
        <f t="shared" si="9"/>
        <v>9480</v>
      </c>
      <c r="BH23" s="94">
        <f t="shared" si="9"/>
        <v>8980</v>
      </c>
      <c r="BI23" s="94">
        <f t="shared" si="9"/>
        <v>8980</v>
      </c>
      <c r="BJ23" s="94">
        <f t="shared" si="9"/>
        <v>23980</v>
      </c>
      <c r="BK23" s="94">
        <f t="shared" si="9"/>
        <v>9480</v>
      </c>
      <c r="BL23" s="115">
        <f t="shared" si="9"/>
        <v>8980</v>
      </c>
      <c r="BM23" s="120">
        <f t="shared" si="9"/>
        <v>125760</v>
      </c>
      <c r="BN23" s="120">
        <f t="shared" si="9"/>
        <v>357280</v>
      </c>
    </row>
    <row r="24" spans="1:66" x14ac:dyDescent="0.3">
      <c r="A24" s="13" t="s">
        <v>42</v>
      </c>
      <c r="B24" s="14"/>
      <c r="C24" s="15"/>
      <c r="D24" s="16"/>
      <c r="E24" s="23" t="s">
        <v>83</v>
      </c>
      <c r="F24" s="108" t="s">
        <v>83</v>
      </c>
      <c r="G24" s="104">
        <v>3</v>
      </c>
      <c r="H24" s="17">
        <v>1</v>
      </c>
      <c r="I24" s="18">
        <v>1</v>
      </c>
      <c r="J24" s="33" t="s">
        <v>84</v>
      </c>
      <c r="K24" s="24" t="s">
        <v>45</v>
      </c>
      <c r="L24" s="25"/>
      <c r="M24" s="26"/>
      <c r="N24" s="26"/>
      <c r="O24" s="27" t="s">
        <v>46</v>
      </c>
      <c r="P24" s="28" t="s">
        <v>60</v>
      </c>
      <c r="Q24" s="31"/>
      <c r="R24" s="29" t="s">
        <v>55</v>
      </c>
      <c r="S24" s="29">
        <v>11500</v>
      </c>
      <c r="T24" s="29">
        <v>1</v>
      </c>
      <c r="U24" s="95">
        <v>0</v>
      </c>
      <c r="V24" s="95">
        <v>0</v>
      </c>
      <c r="W24" s="95">
        <v>0</v>
      </c>
      <c r="X24" s="95">
        <v>0</v>
      </c>
      <c r="Y24" s="96">
        <v>0</v>
      </c>
      <c r="Z24" s="96">
        <v>10000</v>
      </c>
      <c r="AA24" s="96"/>
      <c r="AB24" s="96">
        <v>500</v>
      </c>
      <c r="AC24" s="96"/>
      <c r="AD24" s="96">
        <v>500</v>
      </c>
      <c r="AE24" s="96"/>
      <c r="AF24" s="116">
        <v>500</v>
      </c>
      <c r="AG24" s="123">
        <f t="shared" si="2"/>
        <v>11500</v>
      </c>
      <c r="AH24" s="20" t="s">
        <v>55</v>
      </c>
      <c r="AI24" s="19">
        <v>11500</v>
      </c>
      <c r="AJ24" s="19">
        <v>0.13043478260869565</v>
      </c>
      <c r="AK24" s="49">
        <v>0</v>
      </c>
      <c r="AL24" s="21">
        <v>0</v>
      </c>
      <c r="AM24" s="21">
        <v>500</v>
      </c>
      <c r="AN24" s="21">
        <v>0</v>
      </c>
      <c r="AO24" s="21">
        <v>0</v>
      </c>
      <c r="AP24" s="21">
        <v>0</v>
      </c>
      <c r="AQ24" s="21">
        <v>500</v>
      </c>
      <c r="AR24" s="21">
        <v>0</v>
      </c>
      <c r="AS24" s="21">
        <v>0</v>
      </c>
      <c r="AT24" s="21">
        <v>0</v>
      </c>
      <c r="AU24" s="21">
        <v>500</v>
      </c>
      <c r="AV24" s="126">
        <v>0</v>
      </c>
      <c r="AW24" s="149">
        <f t="shared" si="3"/>
        <v>1500</v>
      </c>
      <c r="AX24" s="20" t="s">
        <v>55</v>
      </c>
      <c r="AY24" s="19">
        <v>11500</v>
      </c>
      <c r="AZ24" s="19">
        <v>1.4347826086956521</v>
      </c>
      <c r="BA24" s="49">
        <v>0</v>
      </c>
      <c r="BB24" s="21">
        <v>0</v>
      </c>
      <c r="BC24" s="21">
        <v>500</v>
      </c>
      <c r="BD24" s="21">
        <v>0</v>
      </c>
      <c r="BE24" s="21">
        <v>0</v>
      </c>
      <c r="BF24" s="21">
        <v>0</v>
      </c>
      <c r="BG24" s="21">
        <v>500</v>
      </c>
      <c r="BH24" s="21">
        <v>0</v>
      </c>
      <c r="BI24" s="21">
        <v>0</v>
      </c>
      <c r="BJ24" s="21">
        <v>15000</v>
      </c>
      <c r="BK24" s="21">
        <v>500</v>
      </c>
      <c r="BL24" s="126">
        <v>0</v>
      </c>
      <c r="BM24" s="132">
        <f t="shared" si="4"/>
        <v>16500</v>
      </c>
      <c r="BN24" s="132">
        <f t="shared" si="5"/>
        <v>29500</v>
      </c>
    </row>
    <row r="25" spans="1:66" x14ac:dyDescent="0.3">
      <c r="A25" s="13" t="s">
        <v>42</v>
      </c>
      <c r="B25" s="14"/>
      <c r="C25" s="15"/>
      <c r="D25" s="16"/>
      <c r="E25" s="23" t="s">
        <v>85</v>
      </c>
      <c r="F25" s="108" t="s">
        <v>85</v>
      </c>
      <c r="G25" s="104">
        <v>3</v>
      </c>
      <c r="H25" s="17">
        <v>1</v>
      </c>
      <c r="I25" s="18">
        <v>2</v>
      </c>
      <c r="J25" s="33" t="s">
        <v>86</v>
      </c>
      <c r="K25" s="24" t="s">
        <v>45</v>
      </c>
      <c r="L25" s="25"/>
      <c r="M25" s="26"/>
      <c r="N25" s="26"/>
      <c r="O25" s="27" t="s">
        <v>46</v>
      </c>
      <c r="P25" s="28" t="s">
        <v>87</v>
      </c>
      <c r="Q25" s="31"/>
      <c r="R25" s="29" t="s">
        <v>55</v>
      </c>
      <c r="S25" s="29">
        <v>3075</v>
      </c>
      <c r="T25" s="29">
        <v>4</v>
      </c>
      <c r="U25" s="95">
        <v>0</v>
      </c>
      <c r="V25" s="95">
        <v>0</v>
      </c>
      <c r="W25" s="95">
        <v>0</v>
      </c>
      <c r="X25" s="95">
        <v>0</v>
      </c>
      <c r="Y25" s="96">
        <v>1537.5</v>
      </c>
      <c r="Z25" s="96">
        <v>1537.5</v>
      </c>
      <c r="AA25" s="96">
        <v>1537.5</v>
      </c>
      <c r="AB25" s="96">
        <v>1537.5</v>
      </c>
      <c r="AC25" s="96">
        <v>1537.5</v>
      </c>
      <c r="AD25" s="96">
        <v>1537.5</v>
      </c>
      <c r="AE25" s="96">
        <v>1537.5</v>
      </c>
      <c r="AF25" s="116">
        <v>1537.5</v>
      </c>
      <c r="AG25" s="123">
        <f t="shared" si="2"/>
        <v>12300</v>
      </c>
      <c r="AH25" s="20" t="s">
        <v>55</v>
      </c>
      <c r="AI25" s="19">
        <v>3075</v>
      </c>
      <c r="AJ25" s="19">
        <v>4</v>
      </c>
      <c r="AK25" s="49">
        <v>900</v>
      </c>
      <c r="AL25" s="21">
        <v>900</v>
      </c>
      <c r="AM25" s="21">
        <v>900</v>
      </c>
      <c r="AN25" s="21">
        <v>900</v>
      </c>
      <c r="AO25" s="21">
        <v>900</v>
      </c>
      <c r="AP25" s="21">
        <v>2400</v>
      </c>
      <c r="AQ25" s="21">
        <v>900</v>
      </c>
      <c r="AR25" s="21">
        <v>900</v>
      </c>
      <c r="AS25" s="21">
        <v>900</v>
      </c>
      <c r="AT25" s="21">
        <v>900</v>
      </c>
      <c r="AU25" s="21">
        <v>900</v>
      </c>
      <c r="AV25" s="126">
        <v>900</v>
      </c>
      <c r="AW25" s="149">
        <f t="shared" si="3"/>
        <v>12300</v>
      </c>
      <c r="AX25" s="20" t="s">
        <v>55</v>
      </c>
      <c r="AY25" s="19">
        <v>3075</v>
      </c>
      <c r="AZ25" s="19">
        <v>4</v>
      </c>
      <c r="BA25" s="49">
        <v>900</v>
      </c>
      <c r="BB25" s="21">
        <v>900</v>
      </c>
      <c r="BC25" s="21">
        <v>900</v>
      </c>
      <c r="BD25" s="21">
        <v>900</v>
      </c>
      <c r="BE25" s="21">
        <v>900</v>
      </c>
      <c r="BF25" s="21">
        <v>2400</v>
      </c>
      <c r="BG25" s="21">
        <v>900</v>
      </c>
      <c r="BH25" s="21">
        <v>900</v>
      </c>
      <c r="BI25" s="21">
        <v>900</v>
      </c>
      <c r="BJ25" s="21">
        <v>900</v>
      </c>
      <c r="BK25" s="21">
        <v>900</v>
      </c>
      <c r="BL25" s="126">
        <v>900</v>
      </c>
      <c r="BM25" s="132">
        <f t="shared" si="4"/>
        <v>12300</v>
      </c>
      <c r="BN25" s="132">
        <f t="shared" si="5"/>
        <v>36900</v>
      </c>
    </row>
    <row r="26" spans="1:66" x14ac:dyDescent="0.3">
      <c r="A26" s="13" t="s">
        <v>42</v>
      </c>
      <c r="B26" s="14"/>
      <c r="C26" s="15"/>
      <c r="D26" s="16"/>
      <c r="E26" s="23" t="s">
        <v>88</v>
      </c>
      <c r="F26" s="108" t="s">
        <v>88</v>
      </c>
      <c r="G26" s="104">
        <v>3</v>
      </c>
      <c r="H26" s="17">
        <v>1</v>
      </c>
      <c r="I26" s="18">
        <v>3</v>
      </c>
      <c r="J26" s="33" t="s">
        <v>89</v>
      </c>
      <c r="K26" s="24" t="s">
        <v>45</v>
      </c>
      <c r="L26" s="25"/>
      <c r="M26" s="26"/>
      <c r="N26" s="26"/>
      <c r="O26" s="27" t="s">
        <v>46</v>
      </c>
      <c r="P26" s="28" t="s">
        <v>90</v>
      </c>
      <c r="Q26" s="31"/>
      <c r="R26" s="29" t="s">
        <v>91</v>
      </c>
      <c r="S26" s="29">
        <v>4880</v>
      </c>
      <c r="T26" s="29">
        <v>12</v>
      </c>
      <c r="U26" s="95">
        <v>0</v>
      </c>
      <c r="V26" s="95">
        <v>0</v>
      </c>
      <c r="W26" s="95">
        <v>0</v>
      </c>
      <c r="X26" s="95">
        <v>0</v>
      </c>
      <c r="Y26" s="96">
        <v>7320</v>
      </c>
      <c r="Z26" s="96">
        <v>7320</v>
      </c>
      <c r="AA26" s="96">
        <v>7320</v>
      </c>
      <c r="AB26" s="96">
        <v>7320</v>
      </c>
      <c r="AC26" s="96">
        <v>7320</v>
      </c>
      <c r="AD26" s="96">
        <v>7320</v>
      </c>
      <c r="AE26" s="96">
        <v>7320</v>
      </c>
      <c r="AF26" s="116">
        <v>7320</v>
      </c>
      <c r="AG26" s="123">
        <f t="shared" si="2"/>
        <v>58560</v>
      </c>
      <c r="AH26" s="20" t="s">
        <v>91</v>
      </c>
      <c r="AI26" s="19">
        <v>4880</v>
      </c>
      <c r="AJ26" s="19">
        <v>12</v>
      </c>
      <c r="AK26" s="49">
        <v>4880</v>
      </c>
      <c r="AL26" s="21">
        <v>4880</v>
      </c>
      <c r="AM26" s="21">
        <v>4880</v>
      </c>
      <c r="AN26" s="21">
        <v>4880</v>
      </c>
      <c r="AO26" s="21">
        <v>4880</v>
      </c>
      <c r="AP26" s="21">
        <v>4880</v>
      </c>
      <c r="AQ26" s="21">
        <v>4880</v>
      </c>
      <c r="AR26" s="21">
        <v>4880</v>
      </c>
      <c r="AS26" s="21">
        <v>4880</v>
      </c>
      <c r="AT26" s="21">
        <v>4880</v>
      </c>
      <c r="AU26" s="21">
        <v>4880</v>
      </c>
      <c r="AV26" s="126">
        <v>4880</v>
      </c>
      <c r="AW26" s="149">
        <f t="shared" si="3"/>
        <v>58560</v>
      </c>
      <c r="AX26" s="20" t="s">
        <v>91</v>
      </c>
      <c r="AY26" s="19">
        <v>4880</v>
      </c>
      <c r="AZ26" s="19">
        <v>12</v>
      </c>
      <c r="BA26" s="49">
        <v>4880</v>
      </c>
      <c r="BB26" s="21">
        <v>4880</v>
      </c>
      <c r="BC26" s="21">
        <v>4880</v>
      </c>
      <c r="BD26" s="21">
        <v>4880</v>
      </c>
      <c r="BE26" s="21">
        <v>4880</v>
      </c>
      <c r="BF26" s="21">
        <v>4880</v>
      </c>
      <c r="BG26" s="21">
        <v>4880</v>
      </c>
      <c r="BH26" s="21">
        <v>4880</v>
      </c>
      <c r="BI26" s="21">
        <v>4880</v>
      </c>
      <c r="BJ26" s="21">
        <v>4880</v>
      </c>
      <c r="BK26" s="21">
        <v>4880</v>
      </c>
      <c r="BL26" s="126">
        <v>4880</v>
      </c>
      <c r="BM26" s="132">
        <f t="shared" si="4"/>
        <v>58560</v>
      </c>
      <c r="BN26" s="132">
        <f t="shared" si="5"/>
        <v>175680</v>
      </c>
    </row>
    <row r="27" spans="1:66" ht="14.5" thickBot="1" x14ac:dyDescent="0.35">
      <c r="A27" s="13" t="s">
        <v>42</v>
      </c>
      <c r="B27" s="14"/>
      <c r="C27" s="15"/>
      <c r="D27" s="16"/>
      <c r="E27" s="23" t="s">
        <v>92</v>
      </c>
      <c r="F27" s="108" t="s">
        <v>92</v>
      </c>
      <c r="G27" s="104">
        <v>3</v>
      </c>
      <c r="H27" s="17">
        <v>1</v>
      </c>
      <c r="I27" s="18">
        <v>4</v>
      </c>
      <c r="J27" s="35" t="s">
        <v>93</v>
      </c>
      <c r="K27" s="36" t="s">
        <v>45</v>
      </c>
      <c r="L27" s="37"/>
      <c r="M27" s="38"/>
      <c r="N27" s="38"/>
      <c r="O27" s="39" t="s">
        <v>94</v>
      </c>
      <c r="P27" s="40" t="s">
        <v>95</v>
      </c>
      <c r="Q27" s="41"/>
      <c r="R27" s="42" t="s">
        <v>91</v>
      </c>
      <c r="S27" s="42">
        <v>3200</v>
      </c>
      <c r="T27" s="42">
        <v>12</v>
      </c>
      <c r="U27" s="95">
        <v>0</v>
      </c>
      <c r="V27" s="95">
        <v>0</v>
      </c>
      <c r="W27" s="95">
        <v>0</v>
      </c>
      <c r="X27" s="95">
        <v>0</v>
      </c>
      <c r="Y27" s="97">
        <v>4800</v>
      </c>
      <c r="Z27" s="97">
        <v>4800</v>
      </c>
      <c r="AA27" s="97">
        <v>4800</v>
      </c>
      <c r="AB27" s="97">
        <v>4800</v>
      </c>
      <c r="AC27" s="97">
        <v>4800</v>
      </c>
      <c r="AD27" s="97">
        <v>4800</v>
      </c>
      <c r="AE27" s="97">
        <v>4800</v>
      </c>
      <c r="AF27" s="117">
        <v>4800</v>
      </c>
      <c r="AG27" s="123">
        <f t="shared" si="2"/>
        <v>38400</v>
      </c>
      <c r="AH27" s="118" t="s">
        <v>91</v>
      </c>
      <c r="AI27" s="44">
        <v>3200</v>
      </c>
      <c r="AJ27" s="44">
        <v>12</v>
      </c>
      <c r="AK27" s="50">
        <v>3200</v>
      </c>
      <c r="AL27" s="45">
        <v>3200</v>
      </c>
      <c r="AM27" s="45">
        <v>3200</v>
      </c>
      <c r="AN27" s="45">
        <v>3200</v>
      </c>
      <c r="AO27" s="45">
        <v>3200</v>
      </c>
      <c r="AP27" s="45">
        <v>3200</v>
      </c>
      <c r="AQ27" s="45">
        <v>3200</v>
      </c>
      <c r="AR27" s="45">
        <v>3200</v>
      </c>
      <c r="AS27" s="45">
        <v>3200</v>
      </c>
      <c r="AT27" s="45">
        <v>3200</v>
      </c>
      <c r="AU27" s="45">
        <v>3200</v>
      </c>
      <c r="AV27" s="127">
        <v>3200</v>
      </c>
      <c r="AW27" s="150">
        <f t="shared" si="3"/>
        <v>38400</v>
      </c>
      <c r="AX27" s="129" t="s">
        <v>91</v>
      </c>
      <c r="AY27" s="52">
        <v>3200</v>
      </c>
      <c r="AZ27" s="52">
        <v>12</v>
      </c>
      <c r="BA27" s="53">
        <v>3200</v>
      </c>
      <c r="BB27" s="54">
        <v>3200</v>
      </c>
      <c r="BC27" s="54">
        <v>3200</v>
      </c>
      <c r="BD27" s="54">
        <v>3200</v>
      </c>
      <c r="BE27" s="54">
        <v>3200</v>
      </c>
      <c r="BF27" s="54">
        <v>3200</v>
      </c>
      <c r="BG27" s="54">
        <v>3200</v>
      </c>
      <c r="BH27" s="54">
        <v>3200</v>
      </c>
      <c r="BI27" s="54">
        <v>3200</v>
      </c>
      <c r="BJ27" s="54">
        <v>3200</v>
      </c>
      <c r="BK27" s="54">
        <v>3200</v>
      </c>
      <c r="BL27" s="130">
        <v>3200</v>
      </c>
      <c r="BM27" s="151">
        <f t="shared" si="4"/>
        <v>38400</v>
      </c>
      <c r="BN27" s="132">
        <f t="shared" si="5"/>
        <v>115200</v>
      </c>
    </row>
    <row r="28" spans="1:66" ht="14.5" thickBot="1" x14ac:dyDescent="0.35">
      <c r="F28" s="280"/>
      <c r="J28" s="281"/>
      <c r="K28" s="282"/>
      <c r="L28" s="282"/>
      <c r="M28" s="282"/>
      <c r="N28" s="282"/>
      <c r="O28" s="282"/>
      <c r="P28" s="282"/>
      <c r="Q28" s="282"/>
      <c r="R28" s="282"/>
      <c r="S28" s="282"/>
      <c r="T28" s="282"/>
      <c r="U28" s="283">
        <f>SUM(U7,U15,U23)</f>
        <v>0</v>
      </c>
      <c r="V28" s="283">
        <f t="shared" ref="V28:BN28" si="10">SUM(V7,V15,V23)</f>
        <v>0</v>
      </c>
      <c r="W28" s="283">
        <f t="shared" si="10"/>
        <v>0</v>
      </c>
      <c r="X28" s="283">
        <f t="shared" si="10"/>
        <v>0</v>
      </c>
      <c r="Y28" s="283">
        <f t="shared" si="10"/>
        <v>13657.5</v>
      </c>
      <c r="Z28" s="283">
        <f t="shared" si="10"/>
        <v>35357.5</v>
      </c>
      <c r="AA28" s="283">
        <f t="shared" si="10"/>
        <v>76677.5</v>
      </c>
      <c r="AB28" s="283">
        <f t="shared" si="10"/>
        <v>67157.5</v>
      </c>
      <c r="AC28" s="283">
        <f t="shared" si="10"/>
        <v>85857.5</v>
      </c>
      <c r="AD28" s="283">
        <f t="shared" si="10"/>
        <v>24677.5</v>
      </c>
      <c r="AE28" s="283">
        <f t="shared" si="10"/>
        <v>20157.5</v>
      </c>
      <c r="AF28" s="284">
        <f t="shared" si="10"/>
        <v>17657.5</v>
      </c>
      <c r="AG28" s="285">
        <f t="shared" si="10"/>
        <v>341200</v>
      </c>
      <c r="AH28" s="283">
        <f t="shared" si="10"/>
        <v>0</v>
      </c>
      <c r="AI28" s="283"/>
      <c r="AJ28" s="283"/>
      <c r="AK28" s="283">
        <f t="shared" si="10"/>
        <v>23950</v>
      </c>
      <c r="AL28" s="283">
        <f t="shared" si="10"/>
        <v>55980</v>
      </c>
      <c r="AM28" s="283">
        <f t="shared" si="10"/>
        <v>75980</v>
      </c>
      <c r="AN28" s="283">
        <f t="shared" si="10"/>
        <v>78230</v>
      </c>
      <c r="AO28" s="283">
        <f t="shared" si="10"/>
        <v>14980</v>
      </c>
      <c r="AP28" s="283">
        <f t="shared" si="10"/>
        <v>16180</v>
      </c>
      <c r="AQ28" s="283">
        <f t="shared" si="10"/>
        <v>15480</v>
      </c>
      <c r="AR28" s="283">
        <f t="shared" si="10"/>
        <v>13000</v>
      </c>
      <c r="AS28" s="283">
        <f t="shared" si="10"/>
        <v>16980</v>
      </c>
      <c r="AT28" s="283">
        <f t="shared" si="10"/>
        <v>14980</v>
      </c>
      <c r="AU28" s="283">
        <f t="shared" si="10"/>
        <v>11480</v>
      </c>
      <c r="AV28" s="284">
        <f t="shared" si="10"/>
        <v>8980</v>
      </c>
      <c r="AW28" s="286">
        <f t="shared" si="10"/>
        <v>346200</v>
      </c>
      <c r="AX28" s="283">
        <f t="shared" si="10"/>
        <v>0</v>
      </c>
      <c r="AY28" s="283">
        <f t="shared" si="10"/>
        <v>0</v>
      </c>
      <c r="AZ28" s="283"/>
      <c r="BA28" s="283">
        <f t="shared" si="10"/>
        <v>20400</v>
      </c>
      <c r="BB28" s="283">
        <f t="shared" si="10"/>
        <v>25000</v>
      </c>
      <c r="BC28" s="283">
        <f t="shared" si="10"/>
        <v>61480</v>
      </c>
      <c r="BD28" s="283">
        <f t="shared" si="10"/>
        <v>55980</v>
      </c>
      <c r="BE28" s="283">
        <f t="shared" si="10"/>
        <v>60980</v>
      </c>
      <c r="BF28" s="283">
        <f t="shared" si="10"/>
        <v>42130</v>
      </c>
      <c r="BG28" s="283">
        <f t="shared" si="10"/>
        <v>14480</v>
      </c>
      <c r="BH28" s="283">
        <f t="shared" si="10"/>
        <v>8980</v>
      </c>
      <c r="BI28" s="283">
        <f t="shared" si="10"/>
        <v>10980</v>
      </c>
      <c r="BJ28" s="283">
        <f t="shared" si="10"/>
        <v>27980</v>
      </c>
      <c r="BK28" s="283">
        <f t="shared" si="10"/>
        <v>9480</v>
      </c>
      <c r="BL28" s="284">
        <f t="shared" si="10"/>
        <v>8980</v>
      </c>
      <c r="BM28" s="285">
        <f t="shared" si="10"/>
        <v>346850</v>
      </c>
      <c r="BN28" s="285">
        <f t="shared" si="10"/>
        <v>1034250</v>
      </c>
    </row>
  </sheetData>
  <autoFilter ref="A5:AG5" xr:uid="{00000000-0009-0000-0000-000001000000}"/>
  <mergeCells count="10">
    <mergeCell ref="U3:AG4"/>
    <mergeCell ref="AH3:AW4"/>
    <mergeCell ref="AX3:BM4"/>
    <mergeCell ref="BN3:BN4"/>
    <mergeCell ref="A1:B1"/>
    <mergeCell ref="C1:D1"/>
    <mergeCell ref="A2:B2"/>
    <mergeCell ref="C2:D2"/>
    <mergeCell ref="A3:B3"/>
    <mergeCell ref="C3:D3"/>
  </mergeCells>
  <dataValidations count="6">
    <dataValidation type="list" allowBlank="1" showInputMessage="1" showErrorMessage="1" sqref="O6:O27" xr:uid="{00000000-0002-0000-0100-000000000000}">
      <formula1>AllocationType</formula1>
    </dataValidation>
    <dataValidation type="textLength" allowBlank="1" showInputMessage="1" showErrorMessage="1" errorTitle="No Direct Date Entry!" error="You must use the Code Selector pop-up window to enter a value in the Sector Code cell to the left. Press CANCEL now." sqref="M6:M27" xr:uid="{00000000-0002-0000-0100-000001000000}">
      <formula1>0</formula1>
      <formula2>0</formula2>
    </dataValidation>
    <dataValidation type="textLength" operator="lessThanOrEqual" allowBlank="1" showInputMessage="1" showErrorMessage="1" error="Two digit numbers are expected. Type Zero infront of a one didgit number.  _x000a_         E.g  01 _x000a_" sqref="G6:I27" xr:uid="{00000000-0002-0000-0100-000002000000}">
      <formula1>2</formula1>
    </dataValidation>
    <dataValidation showInputMessage="1" showErrorMessage="1" errorTitle="DATA MISSING IN PREVIOUS COLUMN" error="SElECT A BUDGET SECTION IN THE PREVIOUS COLUMN &quot;O&quot;." sqref="J6:K27" xr:uid="{00000000-0002-0000-0100-000003000000}"/>
    <dataValidation operator="equal" allowBlank="1" sqref="L1:L3" xr:uid="{00000000-0002-0000-0100-000004000000}"/>
    <dataValidation type="textLength" operator="equal" allowBlank="1" showInputMessage="1" showErrorMessage="1" error="Must enter the 5 digit PBAS Number" prompt="Enter the 5 Digit Program Number" sqref="M1:M3" xr:uid="{00000000-0002-0000-0100-000005000000}">
      <formula1>5</formula1>
    </dataValidation>
  </dataValidations>
  <pageMargins left="0.7" right="0.7" top="0.75" bottom="0.75" header="0.3" footer="0.3"/>
  <customProperties>
    <customPr name="QAA_DRILLPATH_NODE_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3:B24"/>
  <sheetViews>
    <sheetView workbookViewId="0">
      <selection activeCell="I16" sqref="I16"/>
    </sheetView>
  </sheetViews>
  <sheetFormatPr defaultRowHeight="14.5" x14ac:dyDescent="0.35"/>
  <cols>
    <col min="1" max="1" width="13.08984375" style="152" bestFit="1" customWidth="1"/>
    <col min="2" max="2" width="13.90625" style="152" customWidth="1"/>
  </cols>
  <sheetData>
    <row r="3" spans="1:2" ht="43.5" x14ac:dyDescent="0.35">
      <c r="A3" s="414" t="s">
        <v>1017</v>
      </c>
      <c r="B3" s="419" t="s">
        <v>1018</v>
      </c>
    </row>
    <row r="4" spans="1:2" x14ac:dyDescent="0.35">
      <c r="A4" s="415" t="s">
        <v>50</v>
      </c>
      <c r="B4">
        <v>141506</v>
      </c>
    </row>
    <row r="5" spans="1:2" x14ac:dyDescent="0.35">
      <c r="A5" s="415" t="s">
        <v>53</v>
      </c>
      <c r="B5">
        <v>8374</v>
      </c>
    </row>
    <row r="6" spans="1:2" x14ac:dyDescent="0.35">
      <c r="A6" s="415" t="s">
        <v>56</v>
      </c>
      <c r="B6">
        <v>15125</v>
      </c>
    </row>
    <row r="7" spans="1:2" x14ac:dyDescent="0.35">
      <c r="A7" s="415" t="s">
        <v>58</v>
      </c>
      <c r="B7">
        <v>9008</v>
      </c>
    </row>
    <row r="8" spans="1:2" x14ac:dyDescent="0.35">
      <c r="A8" s="415" t="s">
        <v>61</v>
      </c>
      <c r="B8">
        <v>6058</v>
      </c>
    </row>
    <row r="9" spans="1:2" x14ac:dyDescent="0.35">
      <c r="A9" s="415" t="s">
        <v>77</v>
      </c>
      <c r="B9">
        <v>14204.45</v>
      </c>
    </row>
    <row r="10" spans="1:2" x14ac:dyDescent="0.35">
      <c r="A10" s="415" t="s">
        <v>69</v>
      </c>
      <c r="B10">
        <v>5380</v>
      </c>
    </row>
    <row r="11" spans="1:2" x14ac:dyDescent="0.35">
      <c r="A11" s="415" t="s">
        <v>63</v>
      </c>
      <c r="B11">
        <v>2878.7</v>
      </c>
    </row>
    <row r="12" spans="1:2" x14ac:dyDescent="0.35">
      <c r="A12" s="415" t="s">
        <v>785</v>
      </c>
      <c r="B12">
        <v>0</v>
      </c>
    </row>
    <row r="13" spans="1:2" x14ac:dyDescent="0.35">
      <c r="A13" s="415" t="s">
        <v>75</v>
      </c>
      <c r="B13">
        <v>20500</v>
      </c>
    </row>
    <row r="14" spans="1:2" x14ac:dyDescent="0.35">
      <c r="A14" s="415" t="s">
        <v>147</v>
      </c>
      <c r="B14">
        <v>57579.670000000035</v>
      </c>
    </row>
    <row r="15" spans="1:2" x14ac:dyDescent="0.35">
      <c r="A15" s="415" t="s">
        <v>164</v>
      </c>
      <c r="B15">
        <v>53436.240000000049</v>
      </c>
    </row>
    <row r="16" spans="1:2" x14ac:dyDescent="0.35">
      <c r="A16" s="415" t="s">
        <v>138</v>
      </c>
      <c r="B16">
        <v>13751.489999999993</v>
      </c>
    </row>
    <row r="17" spans="1:2" x14ac:dyDescent="0.35">
      <c r="A17" s="415" t="s">
        <v>97</v>
      </c>
      <c r="B17">
        <v>8528.9599999999991</v>
      </c>
    </row>
    <row r="18" spans="1:2" x14ac:dyDescent="0.35">
      <c r="A18" s="415" t="s">
        <v>1019</v>
      </c>
      <c r="B18">
        <v>356330.51000000013</v>
      </c>
    </row>
    <row r="19" spans="1:2" x14ac:dyDescent="0.35">
      <c r="A19"/>
      <c r="B19" s="306"/>
    </row>
    <row r="20" spans="1:2" x14ac:dyDescent="0.35">
      <c r="A20"/>
      <c r="B20" s="306"/>
    </row>
    <row r="21" spans="1:2" x14ac:dyDescent="0.35">
      <c r="B21" s="347"/>
    </row>
    <row r="22" spans="1:2" x14ac:dyDescent="0.35">
      <c r="B22" s="306"/>
    </row>
    <row r="23" spans="1:2" x14ac:dyDescent="0.35">
      <c r="B23" s="306"/>
    </row>
    <row r="24" spans="1:2" x14ac:dyDescent="0.35">
      <c r="B24" s="306"/>
    </row>
  </sheetData>
  <pageMargins left="0.7" right="0.7" top="0.75" bottom="0.75" header="0.3" footer="0.3"/>
  <customProperties>
    <customPr name="QAA_DRILLPATH_NODE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C926A-5A4D-49B1-9E3A-79C1C0C7C2B0}">
  <sheetPr codeName="Sheet1"/>
  <dimension ref="B2:D9"/>
  <sheetViews>
    <sheetView workbookViewId="0">
      <selection activeCell="C14" sqref="C14"/>
    </sheetView>
  </sheetViews>
  <sheetFormatPr defaultRowHeight="14.5" x14ac:dyDescent="0.35"/>
  <cols>
    <col min="1" max="1" width="2.54296875" customWidth="1"/>
    <col min="2" max="2" width="5.54296875" customWidth="1"/>
    <col min="3" max="3" width="47.7265625" customWidth="1"/>
    <col min="4" max="4" width="14.7265625" style="425" customWidth="1"/>
  </cols>
  <sheetData>
    <row r="2" spans="2:4" ht="29.25" customHeight="1" x14ac:dyDescent="0.5">
      <c r="B2" s="458"/>
      <c r="C2" s="458"/>
      <c r="D2" s="458"/>
    </row>
    <row r="3" spans="2:4" x14ac:dyDescent="0.35">
      <c r="B3" s="426"/>
      <c r="C3" s="426"/>
      <c r="D3" s="427"/>
    </row>
    <row r="4" spans="2:4" x14ac:dyDescent="0.35">
      <c r="B4" s="428"/>
      <c r="C4" s="429"/>
      <c r="D4" s="430"/>
    </row>
    <row r="5" spans="2:4" x14ac:dyDescent="0.35">
      <c r="B5" s="428"/>
      <c r="C5" s="429"/>
      <c r="D5" s="430"/>
    </row>
    <row r="6" spans="2:4" x14ac:dyDescent="0.35">
      <c r="B6" s="428"/>
      <c r="C6" s="429"/>
      <c r="D6" s="430"/>
    </row>
    <row r="7" spans="2:4" x14ac:dyDescent="0.35">
      <c r="B7" s="428"/>
      <c r="C7" s="428"/>
      <c r="D7" s="430"/>
    </row>
    <row r="8" spans="2:4" x14ac:dyDescent="0.35">
      <c r="B8" s="428"/>
      <c r="C8" s="428"/>
      <c r="D8" s="430"/>
    </row>
    <row r="9" spans="2:4" x14ac:dyDescent="0.35">
      <c r="B9" s="431"/>
      <c r="C9" s="426"/>
      <c r="D9" s="427"/>
    </row>
  </sheetData>
  <mergeCells count="1">
    <mergeCell ref="B2:D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EB4B7-42C0-4DF7-8DA1-EDA5532D06B9}">
  <sheetPr codeName="Sheet2"/>
  <dimension ref="B1:G64"/>
  <sheetViews>
    <sheetView tabSelected="1" zoomScale="60" zoomScaleNormal="60" workbookViewId="0">
      <selection activeCell="C44" sqref="C44"/>
    </sheetView>
  </sheetViews>
  <sheetFormatPr defaultRowHeight="15.5" x14ac:dyDescent="0.35"/>
  <cols>
    <col min="1" max="1" width="3.6328125" style="490" customWidth="1"/>
    <col min="2" max="2" width="7" style="490" customWidth="1"/>
    <col min="3" max="3" width="74.7265625" style="490" customWidth="1"/>
    <col min="4" max="4" width="8.453125" style="490" customWidth="1"/>
    <col min="5" max="5" width="15.54296875" style="490" customWidth="1"/>
    <col min="6" max="6" width="15.1796875" style="491" customWidth="1"/>
    <col min="7" max="7" width="17.453125" style="491" customWidth="1"/>
    <col min="8" max="16384" width="8.7265625" style="490"/>
  </cols>
  <sheetData>
    <row r="1" spans="2:7" ht="16" thickBot="1" x14ac:dyDescent="0.4"/>
    <row r="2" spans="2:7" ht="18" customHeight="1" x14ac:dyDescent="0.35">
      <c r="B2" s="459" t="s">
        <v>1069</v>
      </c>
      <c r="C2" s="492"/>
      <c r="D2" s="492"/>
      <c r="E2" s="492"/>
      <c r="F2" s="492"/>
      <c r="G2" s="493"/>
    </row>
    <row r="3" spans="2:7" ht="31.75" customHeight="1" x14ac:dyDescent="0.35">
      <c r="B3" s="494"/>
      <c r="C3" s="495"/>
      <c r="D3" s="495"/>
      <c r="E3" s="495"/>
      <c r="F3" s="495"/>
      <c r="G3" s="496"/>
    </row>
    <row r="4" spans="2:7" ht="30" x14ac:dyDescent="0.35">
      <c r="B4" s="497" t="s">
        <v>1021</v>
      </c>
      <c r="C4" s="498" t="s">
        <v>1022</v>
      </c>
      <c r="D4" s="498" t="s">
        <v>1023</v>
      </c>
      <c r="E4" s="498" t="s">
        <v>1026</v>
      </c>
      <c r="F4" s="499" t="s">
        <v>1073</v>
      </c>
      <c r="G4" s="500" t="s">
        <v>1043</v>
      </c>
    </row>
    <row r="5" spans="2:7" ht="31" customHeight="1" x14ac:dyDescent="0.35">
      <c r="B5" s="501">
        <v>1</v>
      </c>
      <c r="C5" s="502" t="s">
        <v>1047</v>
      </c>
      <c r="D5" s="560" t="s">
        <v>1035</v>
      </c>
      <c r="E5" s="559">
        <v>1</v>
      </c>
      <c r="F5" s="503"/>
      <c r="G5" s="504">
        <f>F5*E5</f>
        <v>0</v>
      </c>
    </row>
    <row r="6" spans="2:7" ht="27.5" customHeight="1" x14ac:dyDescent="0.35">
      <c r="B6" s="501">
        <v>2</v>
      </c>
      <c r="C6" s="505" t="s">
        <v>1074</v>
      </c>
      <c r="D6" s="560" t="s">
        <v>1025</v>
      </c>
      <c r="E6" s="559">
        <f>7.5*20</f>
        <v>150</v>
      </c>
      <c r="F6" s="503"/>
      <c r="G6" s="504">
        <f>F6*E6</f>
        <v>0</v>
      </c>
    </row>
    <row r="7" spans="2:7" ht="52.5" customHeight="1" x14ac:dyDescent="0.35">
      <c r="B7" s="501">
        <v>3</v>
      </c>
      <c r="C7" s="502" t="s">
        <v>1075</v>
      </c>
      <c r="D7" s="560" t="s">
        <v>1020</v>
      </c>
      <c r="E7" s="559">
        <v>1</v>
      </c>
      <c r="F7" s="503"/>
      <c r="G7" s="504">
        <f t="shared" ref="G7:G16" si="0">F7*E7</f>
        <v>0</v>
      </c>
    </row>
    <row r="8" spans="2:7" ht="60.25" customHeight="1" x14ac:dyDescent="0.35">
      <c r="B8" s="501">
        <v>4</v>
      </c>
      <c r="C8" s="502" t="s">
        <v>1076</v>
      </c>
      <c r="D8" s="560" t="s">
        <v>1020</v>
      </c>
      <c r="E8" s="559">
        <v>1</v>
      </c>
      <c r="F8" s="503"/>
      <c r="G8" s="504">
        <f>F8*E8</f>
        <v>0</v>
      </c>
    </row>
    <row r="9" spans="2:7" ht="73.5" customHeight="1" x14ac:dyDescent="0.35">
      <c r="B9" s="501">
        <v>5</v>
      </c>
      <c r="C9" s="502" t="s">
        <v>1077</v>
      </c>
      <c r="D9" s="560" t="s">
        <v>1039</v>
      </c>
      <c r="E9" s="559">
        <v>2</v>
      </c>
      <c r="F9" s="503"/>
      <c r="G9" s="504">
        <f t="shared" si="0"/>
        <v>0</v>
      </c>
    </row>
    <row r="10" spans="2:7" ht="74.5" customHeight="1" x14ac:dyDescent="0.35">
      <c r="B10" s="501">
        <v>6</v>
      </c>
      <c r="C10" s="502" t="s">
        <v>1078</v>
      </c>
      <c r="D10" s="560" t="s">
        <v>1034</v>
      </c>
      <c r="E10" s="559">
        <v>2</v>
      </c>
      <c r="F10" s="503"/>
      <c r="G10" s="504">
        <f t="shared" si="0"/>
        <v>0</v>
      </c>
    </row>
    <row r="11" spans="2:7" ht="24" customHeight="1" x14ac:dyDescent="0.35">
      <c r="B11" s="501">
        <v>7</v>
      </c>
      <c r="C11" s="505" t="s">
        <v>1054</v>
      </c>
      <c r="D11" s="560"/>
      <c r="E11" s="559"/>
      <c r="F11" s="503"/>
      <c r="G11" s="504"/>
    </row>
    <row r="12" spans="2:7" ht="44.25" customHeight="1" x14ac:dyDescent="0.35">
      <c r="B12" s="501">
        <v>7.1</v>
      </c>
      <c r="C12" s="502" t="s">
        <v>1055</v>
      </c>
      <c r="D12" s="560" t="s">
        <v>1066</v>
      </c>
      <c r="E12" s="559">
        <v>1</v>
      </c>
      <c r="F12" s="503"/>
      <c r="G12" s="504">
        <f t="shared" si="0"/>
        <v>0</v>
      </c>
    </row>
    <row r="13" spans="2:7" ht="49" customHeight="1" x14ac:dyDescent="0.35">
      <c r="B13" s="501">
        <v>7.2</v>
      </c>
      <c r="C13" s="502" t="s">
        <v>1079</v>
      </c>
      <c r="D13" s="560" t="s">
        <v>1035</v>
      </c>
      <c r="E13" s="559">
        <v>1</v>
      </c>
      <c r="F13" s="503"/>
      <c r="G13" s="504">
        <f t="shared" si="0"/>
        <v>0</v>
      </c>
    </row>
    <row r="14" spans="2:7" ht="39" customHeight="1" x14ac:dyDescent="0.35">
      <c r="B14" s="501">
        <v>7.3</v>
      </c>
      <c r="C14" s="502" t="s">
        <v>1080</v>
      </c>
      <c r="D14" s="560" t="s">
        <v>1044</v>
      </c>
      <c r="E14" s="559">
        <v>1</v>
      </c>
      <c r="F14" s="503"/>
      <c r="G14" s="504">
        <f t="shared" si="0"/>
        <v>0</v>
      </c>
    </row>
    <row r="15" spans="2:7" ht="46.5" customHeight="1" x14ac:dyDescent="0.35">
      <c r="B15" s="501">
        <v>7.4</v>
      </c>
      <c r="C15" s="502" t="s">
        <v>1063</v>
      </c>
      <c r="D15" s="560" t="s">
        <v>1056</v>
      </c>
      <c r="E15" s="559">
        <v>100</v>
      </c>
      <c r="F15" s="503"/>
      <c r="G15" s="504">
        <f t="shared" si="0"/>
        <v>0</v>
      </c>
    </row>
    <row r="16" spans="2:7" ht="121" customHeight="1" x14ac:dyDescent="0.35">
      <c r="B16" s="501">
        <v>8</v>
      </c>
      <c r="C16" s="502" t="s">
        <v>1081</v>
      </c>
      <c r="D16" s="560" t="s">
        <v>1066</v>
      </c>
      <c r="E16" s="559">
        <v>1</v>
      </c>
      <c r="F16" s="503"/>
      <c r="G16" s="504">
        <f t="shared" si="0"/>
        <v>0</v>
      </c>
    </row>
    <row r="17" spans="2:7" ht="34" customHeight="1" x14ac:dyDescent="0.35">
      <c r="B17" s="506"/>
      <c r="C17" s="498" t="s">
        <v>1065</v>
      </c>
      <c r="D17" s="507"/>
      <c r="E17" s="508"/>
      <c r="F17" s="509"/>
      <c r="G17" s="510">
        <f>SUM(G5:G16)</f>
        <v>0</v>
      </c>
    </row>
    <row r="18" spans="2:7" x14ac:dyDescent="0.35">
      <c r="B18" s="511" t="s">
        <v>1070</v>
      </c>
      <c r="C18" s="512"/>
      <c r="D18" s="512"/>
      <c r="E18" s="512"/>
      <c r="F18" s="512"/>
      <c r="G18" s="513"/>
    </row>
    <row r="19" spans="2:7" ht="4.5" customHeight="1" x14ac:dyDescent="0.35">
      <c r="B19" s="511"/>
      <c r="C19" s="512"/>
      <c r="D19" s="512"/>
      <c r="E19" s="512"/>
      <c r="F19" s="512"/>
      <c r="G19" s="513"/>
    </row>
    <row r="20" spans="2:7" ht="50" customHeight="1" x14ac:dyDescent="0.35">
      <c r="B20" s="497" t="s">
        <v>1021</v>
      </c>
      <c r="C20" s="498" t="s">
        <v>1022</v>
      </c>
      <c r="D20" s="498" t="s">
        <v>1023</v>
      </c>
      <c r="E20" s="498" t="s">
        <v>1026</v>
      </c>
      <c r="F20" s="499" t="s">
        <v>1073</v>
      </c>
      <c r="G20" s="500" t="s">
        <v>1043</v>
      </c>
    </row>
    <row r="21" spans="2:7" ht="27" customHeight="1" x14ac:dyDescent="0.35">
      <c r="B21" s="514" t="s">
        <v>192</v>
      </c>
      <c r="C21" s="515" t="s">
        <v>1027</v>
      </c>
      <c r="D21" s="516"/>
      <c r="E21" s="516"/>
      <c r="F21" s="517"/>
      <c r="G21" s="518"/>
    </row>
    <row r="22" spans="2:7" ht="31" x14ac:dyDescent="0.35">
      <c r="B22" s="519">
        <v>1</v>
      </c>
      <c r="C22" s="520" t="s">
        <v>1082</v>
      </c>
      <c r="D22" s="538" t="s">
        <v>1025</v>
      </c>
      <c r="E22" s="563">
        <f>2*3</f>
        <v>6</v>
      </c>
      <c r="F22" s="523"/>
      <c r="G22" s="524">
        <f t="shared" ref="G22:G27" si="1">F22*E22</f>
        <v>0</v>
      </c>
    </row>
    <row r="23" spans="2:7" ht="31.5" customHeight="1" x14ac:dyDescent="0.35">
      <c r="B23" s="519">
        <v>2</v>
      </c>
      <c r="C23" s="520" t="s">
        <v>1083</v>
      </c>
      <c r="D23" s="538" t="s">
        <v>1024</v>
      </c>
      <c r="E23" s="563">
        <f>10*0.6*0.7</f>
        <v>4.1999999999999993</v>
      </c>
      <c r="F23" s="523"/>
      <c r="G23" s="524">
        <f t="shared" si="1"/>
        <v>0</v>
      </c>
    </row>
    <row r="24" spans="2:7" ht="31" x14ac:dyDescent="0.35">
      <c r="B24" s="519">
        <v>3</v>
      </c>
      <c r="C24" s="520" t="s">
        <v>1084</v>
      </c>
      <c r="D24" s="538" t="s">
        <v>1025</v>
      </c>
      <c r="E24" s="563">
        <f>10*0.5</f>
        <v>5</v>
      </c>
      <c r="F24" s="523"/>
      <c r="G24" s="524">
        <f t="shared" si="1"/>
        <v>0</v>
      </c>
    </row>
    <row r="25" spans="2:7" ht="30" customHeight="1" x14ac:dyDescent="0.35">
      <c r="B25" s="519">
        <v>4</v>
      </c>
      <c r="C25" s="520" t="s">
        <v>1085</v>
      </c>
      <c r="D25" s="538" t="s">
        <v>1024</v>
      </c>
      <c r="E25" s="563">
        <f>(2*3)*0.3</f>
        <v>1.7999999999999998</v>
      </c>
      <c r="F25" s="523"/>
      <c r="G25" s="524">
        <f t="shared" si="1"/>
        <v>0</v>
      </c>
    </row>
    <row r="26" spans="2:7" ht="41" customHeight="1" x14ac:dyDescent="0.35">
      <c r="B26" s="519">
        <v>5</v>
      </c>
      <c r="C26" s="520" t="s">
        <v>1086</v>
      </c>
      <c r="D26" s="538" t="s">
        <v>1024</v>
      </c>
      <c r="E26" s="563">
        <f>10*0.4*0.2</f>
        <v>0.8</v>
      </c>
      <c r="F26" s="523"/>
      <c r="G26" s="524">
        <f t="shared" si="1"/>
        <v>0</v>
      </c>
    </row>
    <row r="27" spans="2:7" ht="42" customHeight="1" x14ac:dyDescent="0.35">
      <c r="B27" s="519">
        <v>6</v>
      </c>
      <c r="C27" s="520" t="s">
        <v>1087</v>
      </c>
      <c r="D27" s="538" t="s">
        <v>1025</v>
      </c>
      <c r="E27" s="563">
        <f>(3*2)*0.1</f>
        <v>0.60000000000000009</v>
      </c>
      <c r="F27" s="523"/>
      <c r="G27" s="524">
        <f t="shared" si="1"/>
        <v>0</v>
      </c>
    </row>
    <row r="28" spans="2:7" x14ac:dyDescent="0.35">
      <c r="B28" s="519"/>
      <c r="C28" s="525" t="s">
        <v>1028</v>
      </c>
      <c r="D28" s="538"/>
      <c r="E28" s="563"/>
      <c r="F28" s="523"/>
      <c r="G28" s="524">
        <f>SUM(G22:G27)</f>
        <v>0</v>
      </c>
    </row>
    <row r="29" spans="2:7" x14ac:dyDescent="0.35">
      <c r="B29" s="514" t="s">
        <v>1029</v>
      </c>
      <c r="C29" s="515" t="s">
        <v>1030</v>
      </c>
      <c r="D29" s="561"/>
      <c r="E29" s="561"/>
      <c r="F29" s="517"/>
      <c r="G29" s="518"/>
    </row>
    <row r="30" spans="2:7" x14ac:dyDescent="0.35">
      <c r="B30" s="519">
        <v>1</v>
      </c>
      <c r="C30" s="520" t="s">
        <v>1088</v>
      </c>
      <c r="D30" s="538" t="s">
        <v>1025</v>
      </c>
      <c r="E30" s="563">
        <f>(6+2)*3</f>
        <v>24</v>
      </c>
      <c r="F30" s="523"/>
      <c r="G30" s="524">
        <f>F30*E30</f>
        <v>0</v>
      </c>
    </row>
    <row r="31" spans="2:7" ht="31" x14ac:dyDescent="0.35">
      <c r="B31" s="519">
        <v>2</v>
      </c>
      <c r="C31" s="520" t="s">
        <v>1089</v>
      </c>
      <c r="D31" s="538" t="s">
        <v>1024</v>
      </c>
      <c r="E31" s="563">
        <f>10*0.2*0.2</f>
        <v>0.4</v>
      </c>
      <c r="F31" s="523"/>
      <c r="G31" s="524">
        <f t="shared" ref="G31:G44" si="2">F31*E31</f>
        <v>0</v>
      </c>
    </row>
    <row r="32" spans="2:7" ht="40" customHeight="1" x14ac:dyDescent="0.35">
      <c r="B32" s="519">
        <v>3</v>
      </c>
      <c r="C32" s="520" t="s">
        <v>1090</v>
      </c>
      <c r="D32" s="538" t="s">
        <v>1024</v>
      </c>
      <c r="E32" s="563">
        <f>10*0.2*0.2</f>
        <v>0.4</v>
      </c>
      <c r="F32" s="523"/>
      <c r="G32" s="524">
        <f t="shared" si="2"/>
        <v>0</v>
      </c>
    </row>
    <row r="33" spans="2:7" ht="55" customHeight="1" x14ac:dyDescent="0.35">
      <c r="B33" s="519">
        <v>4</v>
      </c>
      <c r="C33" s="520" t="s">
        <v>1091</v>
      </c>
      <c r="D33" s="562" t="s">
        <v>1025</v>
      </c>
      <c r="E33" s="562">
        <f>2*3*1.3</f>
        <v>7.8000000000000007</v>
      </c>
      <c r="F33" s="523"/>
      <c r="G33" s="524">
        <f t="shared" si="2"/>
        <v>0</v>
      </c>
    </row>
    <row r="34" spans="2:7" x14ac:dyDescent="0.35">
      <c r="B34" s="519">
        <v>5</v>
      </c>
      <c r="C34" s="520" t="s">
        <v>1092</v>
      </c>
      <c r="D34" s="562" t="s">
        <v>1025</v>
      </c>
      <c r="E34" s="562">
        <f>(2*3)</f>
        <v>6</v>
      </c>
      <c r="F34" s="523"/>
      <c r="G34" s="524">
        <f t="shared" si="2"/>
        <v>0</v>
      </c>
    </row>
    <row r="35" spans="2:7" ht="31" x14ac:dyDescent="0.35">
      <c r="B35" s="519">
        <v>6</v>
      </c>
      <c r="C35" s="520" t="s">
        <v>1093</v>
      </c>
      <c r="D35" s="562" t="s">
        <v>1020</v>
      </c>
      <c r="E35" s="563">
        <v>1</v>
      </c>
      <c r="F35" s="523"/>
      <c r="G35" s="524">
        <f t="shared" si="2"/>
        <v>0</v>
      </c>
    </row>
    <row r="36" spans="2:7" ht="31" x14ac:dyDescent="0.35">
      <c r="B36" s="519">
        <v>7</v>
      </c>
      <c r="C36" s="520" t="s">
        <v>1094</v>
      </c>
      <c r="D36" s="562" t="s">
        <v>1020</v>
      </c>
      <c r="E36" s="563">
        <v>1</v>
      </c>
      <c r="F36" s="523"/>
      <c r="G36" s="524">
        <f t="shared" si="2"/>
        <v>0</v>
      </c>
    </row>
    <row r="37" spans="2:7" ht="31" x14ac:dyDescent="0.35">
      <c r="B37" s="519">
        <v>8</v>
      </c>
      <c r="C37" s="520" t="s">
        <v>1095</v>
      </c>
      <c r="D37" s="538" t="s">
        <v>1025</v>
      </c>
      <c r="E37" s="562">
        <f>2*3</f>
        <v>6</v>
      </c>
      <c r="F37" s="523"/>
      <c r="G37" s="524">
        <f t="shared" si="2"/>
        <v>0</v>
      </c>
    </row>
    <row r="38" spans="2:7" ht="62" x14ac:dyDescent="0.35">
      <c r="B38" s="519">
        <v>9</v>
      </c>
      <c r="C38" s="520" t="s">
        <v>1096</v>
      </c>
      <c r="D38" s="538" t="s">
        <v>1025</v>
      </c>
      <c r="E38" s="562">
        <f>E37</f>
        <v>6</v>
      </c>
      <c r="F38" s="523"/>
      <c r="G38" s="524">
        <f t="shared" si="2"/>
        <v>0</v>
      </c>
    </row>
    <row r="39" spans="2:7" ht="31" x14ac:dyDescent="0.35">
      <c r="B39" s="519">
        <v>10</v>
      </c>
      <c r="C39" s="520" t="s">
        <v>1097</v>
      </c>
      <c r="D39" s="538" t="s">
        <v>1025</v>
      </c>
      <c r="E39" s="563">
        <f>10*3*2</f>
        <v>60</v>
      </c>
      <c r="F39" s="523"/>
      <c r="G39" s="524">
        <f t="shared" si="2"/>
        <v>0</v>
      </c>
    </row>
    <row r="40" spans="2:7" ht="31" x14ac:dyDescent="0.35">
      <c r="B40" s="519">
        <v>11</v>
      </c>
      <c r="C40" s="520" t="s">
        <v>1098</v>
      </c>
      <c r="D40" s="538" t="s">
        <v>1025</v>
      </c>
      <c r="E40" s="563">
        <f>E39</f>
        <v>60</v>
      </c>
      <c r="F40" s="523"/>
      <c r="G40" s="524">
        <f t="shared" si="2"/>
        <v>0</v>
      </c>
    </row>
    <row r="41" spans="2:7" ht="46.5" x14ac:dyDescent="0.35">
      <c r="B41" s="519">
        <v>12</v>
      </c>
      <c r="C41" s="520" t="s">
        <v>1099</v>
      </c>
      <c r="D41" s="538" t="s">
        <v>1035</v>
      </c>
      <c r="E41" s="563">
        <v>1</v>
      </c>
      <c r="F41" s="523"/>
      <c r="G41" s="524">
        <f t="shared" si="2"/>
        <v>0</v>
      </c>
    </row>
    <row r="42" spans="2:7" x14ac:dyDescent="0.35">
      <c r="B42" s="519">
        <v>13</v>
      </c>
      <c r="C42" s="520" t="s">
        <v>1049</v>
      </c>
      <c r="D42" s="538" t="s">
        <v>1050</v>
      </c>
      <c r="E42" s="563">
        <v>30</v>
      </c>
      <c r="F42" s="523"/>
      <c r="G42" s="524">
        <f t="shared" si="2"/>
        <v>0</v>
      </c>
    </row>
    <row r="43" spans="2:7" ht="44.5" customHeight="1" x14ac:dyDescent="0.35">
      <c r="B43" s="519">
        <v>14</v>
      </c>
      <c r="C43" s="520" t="s">
        <v>1051</v>
      </c>
      <c r="D43" s="538" t="s">
        <v>1052</v>
      </c>
      <c r="E43" s="563">
        <v>3</v>
      </c>
      <c r="F43" s="523"/>
      <c r="G43" s="524">
        <f t="shared" si="2"/>
        <v>0</v>
      </c>
    </row>
    <row r="44" spans="2:7" ht="67" customHeight="1" x14ac:dyDescent="0.35">
      <c r="B44" s="519">
        <v>15</v>
      </c>
      <c r="C44" s="520" t="s">
        <v>1100</v>
      </c>
      <c r="D44" s="538" t="s">
        <v>1035</v>
      </c>
      <c r="E44" s="563">
        <v>1</v>
      </c>
      <c r="F44" s="523"/>
      <c r="G44" s="524">
        <f t="shared" si="2"/>
        <v>0</v>
      </c>
    </row>
    <row r="45" spans="2:7" x14ac:dyDescent="0.35">
      <c r="B45" s="519"/>
      <c r="C45" s="525" t="s">
        <v>1031</v>
      </c>
      <c r="D45" s="521"/>
      <c r="E45" s="522"/>
      <c r="F45" s="523"/>
      <c r="G45" s="524">
        <f>SUM(G30:G44)</f>
        <v>0</v>
      </c>
    </row>
    <row r="46" spans="2:7" ht="24.5" customHeight="1" x14ac:dyDescent="0.35">
      <c r="B46" s="526"/>
      <c r="C46" s="515" t="s">
        <v>1053</v>
      </c>
      <c r="D46" s="516"/>
      <c r="E46" s="527"/>
      <c r="F46" s="517"/>
      <c r="G46" s="518">
        <f>G45+G28</f>
        <v>0</v>
      </c>
    </row>
    <row r="47" spans="2:7" ht="34" customHeight="1" x14ac:dyDescent="0.35">
      <c r="B47" s="528" t="s">
        <v>1067</v>
      </c>
      <c r="C47" s="529"/>
      <c r="D47" s="529"/>
      <c r="E47" s="529"/>
      <c r="F47" s="529"/>
      <c r="G47" s="530"/>
    </row>
    <row r="48" spans="2:7" ht="25.5" customHeight="1" x14ac:dyDescent="0.35">
      <c r="B48" s="531" t="s">
        <v>1021</v>
      </c>
      <c r="C48" s="532" t="s">
        <v>1022</v>
      </c>
      <c r="D48" s="532" t="s">
        <v>1023</v>
      </c>
      <c r="E48" s="532" t="s">
        <v>1026</v>
      </c>
      <c r="F48" s="533" t="s">
        <v>1032</v>
      </c>
      <c r="G48" s="534" t="s">
        <v>1033</v>
      </c>
    </row>
    <row r="49" spans="2:7" ht="62" x14ac:dyDescent="0.35">
      <c r="B49" s="535">
        <v>1</v>
      </c>
      <c r="C49" s="536" t="s">
        <v>1057</v>
      </c>
      <c r="D49" s="537" t="s">
        <v>1040</v>
      </c>
      <c r="E49" s="538">
        <v>8</v>
      </c>
      <c r="F49" s="539"/>
      <c r="G49" s="540">
        <f t="shared" ref="G49:G54" si="3">E49*F49</f>
        <v>0</v>
      </c>
    </row>
    <row r="50" spans="2:7" x14ac:dyDescent="0.35">
      <c r="B50" s="535">
        <v>2</v>
      </c>
      <c r="C50" s="536" t="s">
        <v>1058</v>
      </c>
      <c r="D50" s="537" t="s">
        <v>1040</v>
      </c>
      <c r="E50" s="538">
        <v>1</v>
      </c>
      <c r="F50" s="539"/>
      <c r="G50" s="540">
        <f t="shared" si="3"/>
        <v>0</v>
      </c>
    </row>
    <row r="51" spans="2:7" x14ac:dyDescent="0.35">
      <c r="B51" s="535">
        <v>3</v>
      </c>
      <c r="C51" s="536" t="s">
        <v>1059</v>
      </c>
      <c r="D51" s="537" t="s">
        <v>1040</v>
      </c>
      <c r="E51" s="538">
        <v>4</v>
      </c>
      <c r="F51" s="539"/>
      <c r="G51" s="540">
        <f t="shared" si="3"/>
        <v>0</v>
      </c>
    </row>
    <row r="52" spans="2:7" ht="46.5" x14ac:dyDescent="0.35">
      <c r="B52" s="535">
        <v>4</v>
      </c>
      <c r="C52" s="536" t="s">
        <v>1101</v>
      </c>
      <c r="D52" s="537" t="s">
        <v>1041</v>
      </c>
      <c r="E52" s="538">
        <v>1</v>
      </c>
      <c r="F52" s="539"/>
      <c r="G52" s="540">
        <f t="shared" si="3"/>
        <v>0</v>
      </c>
    </row>
    <row r="53" spans="2:7" ht="44.5" customHeight="1" x14ac:dyDescent="0.35">
      <c r="B53" s="535">
        <v>5</v>
      </c>
      <c r="C53" s="521" t="s">
        <v>1042</v>
      </c>
      <c r="D53" s="541" t="s">
        <v>1060</v>
      </c>
      <c r="E53" s="538">
        <v>1</v>
      </c>
      <c r="F53" s="539"/>
      <c r="G53" s="540">
        <f t="shared" si="3"/>
        <v>0</v>
      </c>
    </row>
    <row r="54" spans="2:7" ht="46.5" x14ac:dyDescent="0.35">
      <c r="B54" s="535">
        <v>6</v>
      </c>
      <c r="C54" s="521" t="s">
        <v>1061</v>
      </c>
      <c r="D54" s="541" t="s">
        <v>1060</v>
      </c>
      <c r="E54" s="538">
        <v>1</v>
      </c>
      <c r="F54" s="539"/>
      <c r="G54" s="540">
        <f t="shared" si="3"/>
        <v>0</v>
      </c>
    </row>
    <row r="55" spans="2:7" ht="23" customHeight="1" x14ac:dyDescent="0.35">
      <c r="B55" s="535">
        <v>7</v>
      </c>
      <c r="C55" s="521" t="s">
        <v>1062</v>
      </c>
      <c r="D55" s="541" t="s">
        <v>1060</v>
      </c>
      <c r="E55" s="538">
        <v>1</v>
      </c>
      <c r="F55" s="539"/>
      <c r="G55" s="540"/>
    </row>
    <row r="56" spans="2:7" ht="16" thickBot="1" x14ac:dyDescent="0.4">
      <c r="B56" s="542"/>
      <c r="C56" s="543" t="s">
        <v>1019</v>
      </c>
      <c r="D56" s="543"/>
      <c r="E56" s="543"/>
      <c r="F56" s="543"/>
      <c r="G56" s="544">
        <f>SUM(G49:G55)</f>
        <v>0</v>
      </c>
    </row>
    <row r="57" spans="2:7" ht="36.5" customHeight="1" thickBot="1" x14ac:dyDescent="0.4">
      <c r="B57" s="545"/>
      <c r="C57" s="546" t="s">
        <v>1068</v>
      </c>
      <c r="D57" s="547"/>
      <c r="E57" s="547"/>
      <c r="F57" s="548"/>
      <c r="G57" s="549">
        <f>G56+G46+G17</f>
        <v>0</v>
      </c>
    </row>
    <row r="59" spans="2:7" x14ac:dyDescent="0.35">
      <c r="B59" s="550" t="s">
        <v>1071</v>
      </c>
      <c r="C59" s="550"/>
      <c r="D59" s="550"/>
      <c r="E59" s="551"/>
    </row>
    <row r="60" spans="2:7" x14ac:dyDescent="0.35">
      <c r="B60" s="552" t="s">
        <v>1036</v>
      </c>
      <c r="C60" s="552" t="s">
        <v>169</v>
      </c>
      <c r="D60" s="553" t="s">
        <v>1038</v>
      </c>
      <c r="E60" s="551"/>
    </row>
    <row r="61" spans="2:7" x14ac:dyDescent="0.35">
      <c r="B61" s="554">
        <v>1</v>
      </c>
      <c r="C61" s="555" t="s">
        <v>1045</v>
      </c>
      <c r="D61" s="556">
        <f>'Rehabilitation Dhobley MCH'!G72</f>
        <v>0</v>
      </c>
      <c r="E61" s="551"/>
    </row>
    <row r="62" spans="2:7" x14ac:dyDescent="0.35">
      <c r="B62" s="554">
        <v>2</v>
      </c>
      <c r="C62" s="555" t="s">
        <v>1064</v>
      </c>
      <c r="D62" s="557" t="s">
        <v>1072</v>
      </c>
      <c r="E62" s="551"/>
    </row>
    <row r="63" spans="2:7" x14ac:dyDescent="0.35">
      <c r="B63" s="554">
        <v>5</v>
      </c>
      <c r="C63" s="554" t="s">
        <v>1046</v>
      </c>
      <c r="D63" s="556" t="s">
        <v>1072</v>
      </c>
      <c r="E63" s="551"/>
    </row>
    <row r="64" spans="2:7" x14ac:dyDescent="0.35">
      <c r="B64" s="558"/>
      <c r="C64" s="552" t="s">
        <v>1037</v>
      </c>
      <c r="D64" s="553">
        <f>SUM(D61:D63)</f>
        <v>0</v>
      </c>
      <c r="E64" s="551"/>
    </row>
  </sheetData>
  <mergeCells count="5">
    <mergeCell ref="B2:G3"/>
    <mergeCell ref="B18:G19"/>
    <mergeCell ref="B47:G47"/>
    <mergeCell ref="C56:F56"/>
    <mergeCell ref="B59:D59"/>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T25"/>
  <sheetViews>
    <sheetView topLeftCell="A7" zoomScale="64" zoomScaleNormal="64" workbookViewId="0">
      <selection activeCell="F8" sqref="F8"/>
    </sheetView>
  </sheetViews>
  <sheetFormatPr defaultRowHeight="14.5" x14ac:dyDescent="0.35"/>
  <cols>
    <col min="3" max="3" width="0" hidden="1" customWidth="1"/>
    <col min="4" max="4" width="13.08984375" hidden="1" customWidth="1"/>
    <col min="5" max="5" width="0" hidden="1" customWidth="1"/>
    <col min="6" max="6" width="50.54296875" customWidth="1"/>
    <col min="7" max="13" width="0" hidden="1" customWidth="1"/>
    <col min="16" max="16" width="11.54296875" customWidth="1"/>
    <col min="17" max="20" width="18.36328125" customWidth="1"/>
  </cols>
  <sheetData>
    <row r="1" spans="2:20" ht="15" thickBot="1" x14ac:dyDescent="0.4"/>
    <row r="2" spans="2:20" ht="65.5" thickBot="1" x14ac:dyDescent="0.4">
      <c r="B2" s="105" t="s">
        <v>12</v>
      </c>
      <c r="C2" s="101" t="s">
        <v>13</v>
      </c>
      <c r="D2" s="55" t="s">
        <v>14</v>
      </c>
      <c r="E2" s="56" t="s">
        <v>15</v>
      </c>
      <c r="F2" s="109" t="s">
        <v>98</v>
      </c>
      <c r="G2" s="57" t="s">
        <v>17</v>
      </c>
      <c r="H2" s="55" t="s">
        <v>18</v>
      </c>
      <c r="I2" s="57" t="s">
        <v>19</v>
      </c>
      <c r="J2" s="58" t="s">
        <v>20</v>
      </c>
      <c r="K2" s="57" t="s">
        <v>21</v>
      </c>
      <c r="L2" s="57" t="s">
        <v>22</v>
      </c>
      <c r="M2" s="59" t="s">
        <v>23</v>
      </c>
      <c r="N2" s="110" t="s">
        <v>24</v>
      </c>
      <c r="O2" s="111" t="s">
        <v>25</v>
      </c>
      <c r="P2" s="139" t="s">
        <v>26</v>
      </c>
      <c r="Q2" s="142" t="s">
        <v>99</v>
      </c>
      <c r="R2" s="112" t="s">
        <v>100</v>
      </c>
      <c r="S2" s="112" t="s">
        <v>101</v>
      </c>
      <c r="T2" s="112" t="s">
        <v>102</v>
      </c>
    </row>
    <row r="3" spans="2:20" ht="46.5" customHeight="1" x14ac:dyDescent="0.35">
      <c r="B3" s="106" t="s">
        <v>43</v>
      </c>
      <c r="C3" s="102">
        <v>1</v>
      </c>
      <c r="D3" s="64"/>
      <c r="E3" s="65"/>
      <c r="F3" s="66" t="s">
        <v>44</v>
      </c>
      <c r="G3" s="67" t="s">
        <v>45</v>
      </c>
      <c r="H3" s="68"/>
      <c r="I3" s="69"/>
      <c r="J3" s="69"/>
      <c r="K3" s="70" t="s">
        <v>46</v>
      </c>
      <c r="L3" s="71" t="s">
        <v>47</v>
      </c>
      <c r="M3" s="72"/>
      <c r="N3" s="73"/>
      <c r="O3" s="72"/>
      <c r="P3" s="140"/>
      <c r="Q3" s="143"/>
      <c r="R3" s="74"/>
      <c r="S3" s="74"/>
      <c r="T3" s="74"/>
    </row>
    <row r="4" spans="2:20" ht="49.5" customHeight="1" x14ac:dyDescent="0.35">
      <c r="B4" s="107" t="s">
        <v>48</v>
      </c>
      <c r="C4" s="103">
        <v>1</v>
      </c>
      <c r="D4" s="81"/>
      <c r="E4" s="82"/>
      <c r="F4" s="83" t="s">
        <v>49</v>
      </c>
      <c r="G4" s="84" t="s">
        <v>45</v>
      </c>
      <c r="H4" s="85"/>
      <c r="I4" s="86"/>
      <c r="J4" s="86"/>
      <c r="K4" s="87" t="s">
        <v>46</v>
      </c>
      <c r="L4" s="88" t="s">
        <v>47</v>
      </c>
      <c r="M4" s="89"/>
      <c r="N4" s="90"/>
      <c r="O4" s="89"/>
      <c r="P4" s="141"/>
      <c r="Q4" s="144">
        <f>SUM(Q5:Q10)</f>
        <v>183040</v>
      </c>
      <c r="R4" s="91">
        <f>SUM(R5:R10)</f>
        <v>183040</v>
      </c>
      <c r="S4" s="91">
        <f>SUM(S5:S10)</f>
        <v>213690</v>
      </c>
      <c r="T4" s="91">
        <f>SUM(T5:T10)</f>
        <v>579770</v>
      </c>
    </row>
    <row r="5" spans="2:20" x14ac:dyDescent="0.35">
      <c r="B5" s="108" t="s">
        <v>50</v>
      </c>
      <c r="C5" s="104">
        <v>1</v>
      </c>
      <c r="D5" s="17">
        <v>1</v>
      </c>
      <c r="E5" s="18">
        <v>1</v>
      </c>
      <c r="F5" s="33" t="s">
        <v>51</v>
      </c>
      <c r="G5" s="24" t="s">
        <v>45</v>
      </c>
      <c r="H5" s="25"/>
      <c r="I5" s="26"/>
      <c r="J5" s="26"/>
      <c r="K5" s="27" t="s">
        <v>46</v>
      </c>
      <c r="L5" s="28">
        <v>81501</v>
      </c>
      <c r="M5" s="29"/>
      <c r="N5" s="30" t="s">
        <v>52</v>
      </c>
      <c r="O5" s="29">
        <v>93.68</v>
      </c>
      <c r="P5" s="31">
        <v>4853.2237403928266</v>
      </c>
      <c r="Q5" s="145">
        <f>'Initial Approved Budget'!AG8</f>
        <v>141000</v>
      </c>
      <c r="R5" s="34">
        <f>'Initial Approved Budget'!AW8</f>
        <v>141000</v>
      </c>
      <c r="S5" s="34">
        <f>'Initial Approved Budget'!BM8</f>
        <v>172650</v>
      </c>
      <c r="T5" s="34">
        <f>SUM(Q5:S5)</f>
        <v>454650</v>
      </c>
    </row>
    <row r="6" spans="2:20" ht="41.25" customHeight="1" x14ac:dyDescent="0.35">
      <c r="B6" s="108" t="s">
        <v>53</v>
      </c>
      <c r="C6" s="104">
        <v>1</v>
      </c>
      <c r="D6" s="17">
        <v>1</v>
      </c>
      <c r="E6" s="18">
        <v>2</v>
      </c>
      <c r="F6" s="33" t="s">
        <v>54</v>
      </c>
      <c r="G6" s="24" t="s">
        <v>45</v>
      </c>
      <c r="H6" s="25"/>
      <c r="I6" s="26"/>
      <c r="J6" s="26"/>
      <c r="K6" s="27" t="s">
        <v>46</v>
      </c>
      <c r="L6" s="28">
        <v>81507</v>
      </c>
      <c r="M6" s="29"/>
      <c r="N6" s="30" t="s">
        <v>55</v>
      </c>
      <c r="O6" s="29">
        <v>300</v>
      </c>
      <c r="P6" s="31">
        <v>60</v>
      </c>
      <c r="Q6" s="145">
        <f>'Initial Approved Budget'!AG9</f>
        <v>6000</v>
      </c>
      <c r="R6" s="34">
        <f>'Initial Approved Budget'!AW9</f>
        <v>6000</v>
      </c>
      <c r="S6" s="34">
        <f>'Initial Approved Budget'!BM9</f>
        <v>6000</v>
      </c>
      <c r="T6" s="34">
        <f t="shared" ref="T6:T24" si="0">SUM(Q6:S6)</f>
        <v>18000</v>
      </c>
    </row>
    <row r="7" spans="2:20" ht="48.75" customHeight="1" x14ac:dyDescent="0.35">
      <c r="B7" s="108" t="s">
        <v>56</v>
      </c>
      <c r="C7" s="104">
        <v>1</v>
      </c>
      <c r="D7" s="17">
        <v>1</v>
      </c>
      <c r="E7" s="18">
        <v>3</v>
      </c>
      <c r="F7" s="33" t="s">
        <v>57</v>
      </c>
      <c r="G7" s="24" t="s">
        <v>45</v>
      </c>
      <c r="H7" s="25"/>
      <c r="I7" s="26"/>
      <c r="J7" s="26"/>
      <c r="K7" s="27" t="s">
        <v>46</v>
      </c>
      <c r="L7" s="28">
        <v>81509</v>
      </c>
      <c r="M7" s="29"/>
      <c r="N7" s="30" t="s">
        <v>52</v>
      </c>
      <c r="O7" s="29">
        <v>14000</v>
      </c>
      <c r="P7" s="31">
        <v>3</v>
      </c>
      <c r="Q7" s="145">
        <f>'Initial Approved Budget'!AG10</f>
        <v>14000</v>
      </c>
      <c r="R7" s="34">
        <f>'Initial Approved Budget'!AW10</f>
        <v>14000</v>
      </c>
      <c r="S7" s="34">
        <f>'Initial Approved Budget'!BM10</f>
        <v>14000</v>
      </c>
      <c r="T7" s="34">
        <f t="shared" si="0"/>
        <v>42000</v>
      </c>
    </row>
    <row r="8" spans="2:20" ht="48.75" customHeight="1" x14ac:dyDescent="0.35">
      <c r="B8" s="108" t="s">
        <v>58</v>
      </c>
      <c r="C8" s="104">
        <v>1</v>
      </c>
      <c r="D8" s="17">
        <v>1</v>
      </c>
      <c r="E8" s="18">
        <v>4</v>
      </c>
      <c r="F8" s="33" t="s">
        <v>59</v>
      </c>
      <c r="G8" s="24" t="s">
        <v>45</v>
      </c>
      <c r="H8" s="25"/>
      <c r="I8" s="26"/>
      <c r="J8" s="26"/>
      <c r="K8" s="27" t="s">
        <v>46</v>
      </c>
      <c r="L8" s="28" t="s">
        <v>60</v>
      </c>
      <c r="M8" s="29"/>
      <c r="N8" s="30" t="s">
        <v>52</v>
      </c>
      <c r="O8" s="29">
        <v>4.5</v>
      </c>
      <c r="P8" s="31">
        <v>6444.4444444444443</v>
      </c>
      <c r="Q8" s="145">
        <f>'Initial Approved Budget'!AG11</f>
        <v>10000</v>
      </c>
      <c r="R8" s="34">
        <f>'Initial Approved Budget'!AW11</f>
        <v>10000</v>
      </c>
      <c r="S8" s="34">
        <f>'Initial Approved Budget'!BM11</f>
        <v>9000</v>
      </c>
      <c r="T8" s="34">
        <f t="shared" si="0"/>
        <v>29000</v>
      </c>
    </row>
    <row r="9" spans="2:20" ht="57.75" customHeight="1" x14ac:dyDescent="0.35">
      <c r="B9" s="108" t="s">
        <v>61</v>
      </c>
      <c r="C9" s="104">
        <v>1</v>
      </c>
      <c r="D9" s="17">
        <v>1</v>
      </c>
      <c r="E9" s="18">
        <v>5</v>
      </c>
      <c r="F9" s="33" t="s">
        <v>62</v>
      </c>
      <c r="G9" s="24" t="s">
        <v>45</v>
      </c>
      <c r="H9" s="25"/>
      <c r="I9" s="26"/>
      <c r="J9" s="26"/>
      <c r="K9" s="27" t="s">
        <v>46</v>
      </c>
      <c r="L9" s="28">
        <v>81599</v>
      </c>
      <c r="M9" s="29"/>
      <c r="N9" s="30" t="s">
        <v>52</v>
      </c>
      <c r="O9" s="29">
        <v>24</v>
      </c>
      <c r="P9" s="31">
        <v>1005</v>
      </c>
      <c r="Q9" s="145">
        <f>'Initial Approved Budget'!AG12</f>
        <v>8040</v>
      </c>
      <c r="R9" s="34">
        <f>'Initial Approved Budget'!AW12</f>
        <v>8040</v>
      </c>
      <c r="S9" s="34">
        <f>'Initial Approved Budget'!BM12</f>
        <v>8040</v>
      </c>
      <c r="T9" s="34">
        <f t="shared" si="0"/>
        <v>24120</v>
      </c>
    </row>
    <row r="10" spans="2:20" ht="51.75" customHeight="1" x14ac:dyDescent="0.35">
      <c r="B10" s="108" t="s">
        <v>63</v>
      </c>
      <c r="C10" s="104">
        <v>1</v>
      </c>
      <c r="D10" s="17">
        <v>1</v>
      </c>
      <c r="E10" s="18">
        <v>6</v>
      </c>
      <c r="F10" s="33" t="s">
        <v>64</v>
      </c>
      <c r="G10" s="24" t="s">
        <v>45</v>
      </c>
      <c r="H10" s="25"/>
      <c r="I10" s="26"/>
      <c r="J10" s="26"/>
      <c r="K10" s="27" t="s">
        <v>46</v>
      </c>
      <c r="L10" s="28">
        <v>81599</v>
      </c>
      <c r="M10" s="29"/>
      <c r="N10" s="30" t="s">
        <v>55</v>
      </c>
      <c r="O10" s="29">
        <v>4000</v>
      </c>
      <c r="P10" s="31">
        <v>3</v>
      </c>
      <c r="Q10" s="145">
        <f>'Initial Approved Budget'!AG13</f>
        <v>4000</v>
      </c>
      <c r="R10" s="34">
        <f>'Initial Approved Budget'!AW13</f>
        <v>4000</v>
      </c>
      <c r="S10" s="34">
        <f>'Initial Approved Budget'!BM13</f>
        <v>4000</v>
      </c>
      <c r="T10" s="34">
        <f t="shared" si="0"/>
        <v>12000</v>
      </c>
    </row>
    <row r="11" spans="2:20" ht="49.5" customHeight="1" x14ac:dyDescent="0.35">
      <c r="B11" s="106" t="s">
        <v>65</v>
      </c>
      <c r="C11" s="102">
        <v>2</v>
      </c>
      <c r="D11" s="64"/>
      <c r="E11" s="65"/>
      <c r="F11" s="66" t="s">
        <v>66</v>
      </c>
      <c r="G11" s="67" t="s">
        <v>45</v>
      </c>
      <c r="H11" s="68"/>
      <c r="I11" s="69"/>
      <c r="J11" s="69"/>
      <c r="K11" s="70" t="s">
        <v>46</v>
      </c>
      <c r="L11" s="71"/>
      <c r="M11" s="72"/>
      <c r="N11" s="73"/>
      <c r="O11" s="72"/>
      <c r="P11" s="140"/>
      <c r="Q11" s="143">
        <f>'Initial Approved Budget'!AG14</f>
        <v>0</v>
      </c>
      <c r="R11" s="74">
        <f>'Initial Approved Budget'!AW14</f>
        <v>0</v>
      </c>
      <c r="S11" s="74">
        <f>'Initial Approved Budget'!BM14</f>
        <v>0</v>
      </c>
      <c r="T11" s="74">
        <f t="shared" si="0"/>
        <v>0</v>
      </c>
    </row>
    <row r="12" spans="2:20" ht="65.25" customHeight="1" x14ac:dyDescent="0.35">
      <c r="B12" s="107" t="s">
        <v>67</v>
      </c>
      <c r="C12" s="103">
        <v>2</v>
      </c>
      <c r="D12" s="81">
        <v>2</v>
      </c>
      <c r="E12" s="82"/>
      <c r="F12" s="83" t="s">
        <v>68</v>
      </c>
      <c r="G12" s="84" t="s">
        <v>45</v>
      </c>
      <c r="H12" s="85"/>
      <c r="I12" s="86"/>
      <c r="J12" s="86"/>
      <c r="K12" s="87" t="s">
        <v>46</v>
      </c>
      <c r="L12" s="88"/>
      <c r="M12" s="89"/>
      <c r="N12" s="90"/>
      <c r="O12" s="89"/>
      <c r="P12" s="141"/>
      <c r="Q12" s="144">
        <f>SUM(Q13:Q18)</f>
        <v>37400</v>
      </c>
      <c r="R12" s="91">
        <f>SUM(R13:R18)</f>
        <v>52400</v>
      </c>
      <c r="S12" s="91">
        <f>SUM(S13:S18)</f>
        <v>7400</v>
      </c>
      <c r="T12" s="91">
        <f>SUM(T13:T18)</f>
        <v>97200</v>
      </c>
    </row>
    <row r="13" spans="2:20" ht="38.25" customHeight="1" x14ac:dyDescent="0.35">
      <c r="B13" s="108" t="s">
        <v>69</v>
      </c>
      <c r="C13" s="104">
        <v>2</v>
      </c>
      <c r="D13" s="17">
        <v>2</v>
      </c>
      <c r="E13" s="18">
        <v>1</v>
      </c>
      <c r="F13" s="33" t="s">
        <v>70</v>
      </c>
      <c r="G13" s="24" t="s">
        <v>45</v>
      </c>
      <c r="H13" s="25"/>
      <c r="I13" s="26"/>
      <c r="J13" s="26"/>
      <c r="K13" s="27" t="s">
        <v>46</v>
      </c>
      <c r="L13" s="28">
        <v>81599</v>
      </c>
      <c r="M13" s="31"/>
      <c r="N13" s="29" t="s">
        <v>52</v>
      </c>
      <c r="O13" s="29">
        <v>50</v>
      </c>
      <c r="P13" s="31">
        <v>300</v>
      </c>
      <c r="Q13" s="145">
        <f>'Initial Approved Budget'!AG16</f>
        <v>5000</v>
      </c>
      <c r="R13" s="34">
        <f>'Initial Approved Budget'!AW16</f>
        <v>5000</v>
      </c>
      <c r="S13" s="34">
        <f>'Initial Approved Budget'!BM16</f>
        <v>5000</v>
      </c>
      <c r="T13" s="34">
        <f t="shared" si="0"/>
        <v>15000</v>
      </c>
    </row>
    <row r="14" spans="2:20" x14ac:dyDescent="0.35">
      <c r="B14" s="108" t="s">
        <v>71</v>
      </c>
      <c r="C14" s="104">
        <v>2</v>
      </c>
      <c r="D14" s="17">
        <v>2</v>
      </c>
      <c r="E14" s="18">
        <v>2</v>
      </c>
      <c r="F14" s="33" t="s">
        <v>72</v>
      </c>
      <c r="G14" s="24" t="s">
        <v>45</v>
      </c>
      <c r="H14" s="25"/>
      <c r="I14" s="26"/>
      <c r="J14" s="26"/>
      <c r="K14" s="27" t="s">
        <v>46</v>
      </c>
      <c r="L14" s="28">
        <v>81599</v>
      </c>
      <c r="M14" s="31"/>
      <c r="N14" s="29" t="s">
        <v>52</v>
      </c>
      <c r="O14" s="29">
        <v>12</v>
      </c>
      <c r="P14" s="31">
        <v>600</v>
      </c>
      <c r="Q14" s="145">
        <f>'Initial Approved Budget'!AG17</f>
        <v>2400</v>
      </c>
      <c r="R14" s="34">
        <f>'Initial Approved Budget'!AW17</f>
        <v>2400</v>
      </c>
      <c r="S14" s="34">
        <f>'Initial Approved Budget'!BM17</f>
        <v>2400</v>
      </c>
      <c r="T14" s="34">
        <f t="shared" si="0"/>
        <v>7200</v>
      </c>
    </row>
    <row r="15" spans="2:20" x14ac:dyDescent="0.35">
      <c r="B15" s="108" t="s">
        <v>73</v>
      </c>
      <c r="C15" s="104">
        <v>2</v>
      </c>
      <c r="D15" s="17">
        <v>2</v>
      </c>
      <c r="E15" s="18">
        <v>3</v>
      </c>
      <c r="F15" s="33" t="s">
        <v>74</v>
      </c>
      <c r="G15" s="24" t="s">
        <v>45</v>
      </c>
      <c r="H15" s="25"/>
      <c r="I15" s="26"/>
      <c r="J15" s="26"/>
      <c r="K15" s="27" t="s">
        <v>46</v>
      </c>
      <c r="L15" s="28">
        <v>81599</v>
      </c>
      <c r="M15" s="31"/>
      <c r="N15" s="29" t="s">
        <v>52</v>
      </c>
      <c r="O15" s="29">
        <v>0</v>
      </c>
      <c r="P15" s="31"/>
      <c r="Q15" s="145">
        <f>'Initial Approved Budget'!AG18</f>
        <v>0</v>
      </c>
      <c r="R15" s="34">
        <f>'Initial Approved Budget'!AW18</f>
        <v>15000</v>
      </c>
      <c r="S15" s="34">
        <f>'Initial Approved Budget'!BM18</f>
        <v>0</v>
      </c>
      <c r="T15" s="34">
        <f t="shared" si="0"/>
        <v>15000</v>
      </c>
    </row>
    <row r="16" spans="2:20" x14ac:dyDescent="0.35">
      <c r="B16" s="108" t="s">
        <v>75</v>
      </c>
      <c r="C16" s="104">
        <v>2</v>
      </c>
      <c r="D16" s="17">
        <v>2</v>
      </c>
      <c r="E16" s="18">
        <v>4</v>
      </c>
      <c r="F16" s="33" t="s">
        <v>76</v>
      </c>
      <c r="G16" s="24" t="s">
        <v>45</v>
      </c>
      <c r="H16" s="25"/>
      <c r="I16" s="26"/>
      <c r="J16" s="26"/>
      <c r="K16" s="27" t="s">
        <v>46</v>
      </c>
      <c r="L16" s="28">
        <v>81599</v>
      </c>
      <c r="M16" s="31"/>
      <c r="N16" s="29" t="s">
        <v>52</v>
      </c>
      <c r="O16" s="29">
        <v>20000</v>
      </c>
      <c r="P16" s="31">
        <v>2</v>
      </c>
      <c r="Q16" s="145">
        <f>'Initial Approved Budget'!AG19</f>
        <v>20000</v>
      </c>
      <c r="R16" s="34">
        <f>'Initial Approved Budget'!AW19</f>
        <v>20000</v>
      </c>
      <c r="S16" s="34">
        <f>'Initial Approved Budget'!BM19</f>
        <v>0</v>
      </c>
      <c r="T16" s="34">
        <f t="shared" si="0"/>
        <v>40000</v>
      </c>
    </row>
    <row r="17" spans="2:20" x14ac:dyDescent="0.35">
      <c r="B17" s="108" t="s">
        <v>77</v>
      </c>
      <c r="C17" s="104">
        <v>2</v>
      </c>
      <c r="D17" s="17">
        <v>2</v>
      </c>
      <c r="E17" s="18">
        <v>5</v>
      </c>
      <c r="F17" s="33" t="s">
        <v>78</v>
      </c>
      <c r="G17" s="24" t="s">
        <v>45</v>
      </c>
      <c r="H17" s="25"/>
      <c r="I17" s="26"/>
      <c r="J17" s="26"/>
      <c r="K17" s="27" t="s">
        <v>46</v>
      </c>
      <c r="L17" s="28">
        <v>81599</v>
      </c>
      <c r="M17" s="31"/>
      <c r="N17" s="29" t="s">
        <v>52</v>
      </c>
      <c r="O17" s="29">
        <v>50</v>
      </c>
      <c r="P17" s="31">
        <v>200</v>
      </c>
      <c r="Q17" s="145">
        <f>'Initial Approved Budget'!AG20</f>
        <v>5000</v>
      </c>
      <c r="R17" s="34">
        <f>'Initial Approved Budget'!AW20</f>
        <v>5000</v>
      </c>
      <c r="S17" s="34">
        <f>'Initial Approved Budget'!BM20</f>
        <v>0</v>
      </c>
      <c r="T17" s="34">
        <f t="shared" si="0"/>
        <v>10000</v>
      </c>
    </row>
    <row r="18" spans="2:20" ht="48.75" customHeight="1" x14ac:dyDescent="0.35">
      <c r="B18" s="108" t="s">
        <v>67</v>
      </c>
      <c r="C18" s="104">
        <v>2</v>
      </c>
      <c r="D18" s="17">
        <v>2</v>
      </c>
      <c r="E18" s="18">
        <v>6</v>
      </c>
      <c r="F18" s="33" t="s">
        <v>79</v>
      </c>
      <c r="G18" s="24" t="s">
        <v>45</v>
      </c>
      <c r="H18" s="25"/>
      <c r="I18" s="26"/>
      <c r="J18" s="26"/>
      <c r="K18" s="27" t="s">
        <v>46</v>
      </c>
      <c r="L18" s="28">
        <v>81599</v>
      </c>
      <c r="M18" s="31"/>
      <c r="N18" s="29" t="s">
        <v>52</v>
      </c>
      <c r="O18" s="29">
        <v>50</v>
      </c>
      <c r="P18" s="31">
        <v>200</v>
      </c>
      <c r="Q18" s="145">
        <f>'Initial Approved Budget'!AG21</f>
        <v>5000</v>
      </c>
      <c r="R18" s="34">
        <f>'Initial Approved Budget'!AW21</f>
        <v>5000</v>
      </c>
      <c r="S18" s="34">
        <f>'Initial Approved Budget'!BM21</f>
        <v>0</v>
      </c>
      <c r="T18" s="34">
        <f t="shared" si="0"/>
        <v>10000</v>
      </c>
    </row>
    <row r="19" spans="2:20" ht="55.5" customHeight="1" x14ac:dyDescent="0.35">
      <c r="B19" s="106" t="s">
        <v>80</v>
      </c>
      <c r="C19" s="102">
        <v>3</v>
      </c>
      <c r="D19" s="64"/>
      <c r="E19" s="65"/>
      <c r="F19" s="66" t="s">
        <v>81</v>
      </c>
      <c r="G19" s="67" t="s">
        <v>45</v>
      </c>
      <c r="H19" s="68"/>
      <c r="I19" s="69"/>
      <c r="J19" s="69"/>
      <c r="K19" s="70"/>
      <c r="L19" s="71"/>
      <c r="M19" s="72"/>
      <c r="N19" s="73"/>
      <c r="O19" s="72"/>
      <c r="P19" s="140"/>
      <c r="Q19" s="143">
        <f>'Initial Approved Budget'!AG22</f>
        <v>0</v>
      </c>
      <c r="R19" s="74">
        <f>'Initial Approved Budget'!AW22</f>
        <v>0</v>
      </c>
      <c r="S19" s="74">
        <f>'Initial Approved Budget'!BM22</f>
        <v>0</v>
      </c>
      <c r="T19" s="74">
        <f t="shared" si="0"/>
        <v>0</v>
      </c>
    </row>
    <row r="20" spans="2:20" ht="33" customHeight="1" x14ac:dyDescent="0.35">
      <c r="B20" s="107"/>
      <c r="C20" s="103">
        <v>3</v>
      </c>
      <c r="D20" s="81">
        <v>1</v>
      </c>
      <c r="E20" s="82"/>
      <c r="F20" s="83" t="s">
        <v>82</v>
      </c>
      <c r="G20" s="84" t="s">
        <v>45</v>
      </c>
      <c r="H20" s="85"/>
      <c r="I20" s="86"/>
      <c r="J20" s="86"/>
      <c r="K20" s="87"/>
      <c r="L20" s="88"/>
      <c r="M20" s="89"/>
      <c r="N20" s="90"/>
      <c r="O20" s="89"/>
      <c r="P20" s="141"/>
      <c r="Q20" s="144">
        <f>SUM(Q21:Q24)</f>
        <v>120760</v>
      </c>
      <c r="R20" s="91">
        <f>SUM(R21:R24)</f>
        <v>110760</v>
      </c>
      <c r="S20" s="91">
        <f>SUM(S21:S24)</f>
        <v>125760</v>
      </c>
      <c r="T20" s="91">
        <f>SUM(T21:T24)</f>
        <v>357280</v>
      </c>
    </row>
    <row r="21" spans="2:20" ht="30.75" customHeight="1" x14ac:dyDescent="0.35">
      <c r="B21" s="108" t="s">
        <v>83</v>
      </c>
      <c r="C21" s="104">
        <v>3</v>
      </c>
      <c r="D21" s="17">
        <v>1</v>
      </c>
      <c r="E21" s="18">
        <v>1</v>
      </c>
      <c r="F21" s="33" t="s">
        <v>84</v>
      </c>
      <c r="G21" s="24" t="s">
        <v>45</v>
      </c>
      <c r="H21" s="25"/>
      <c r="I21" s="26"/>
      <c r="J21" s="26"/>
      <c r="K21" s="27" t="s">
        <v>46</v>
      </c>
      <c r="L21" s="28" t="s">
        <v>60</v>
      </c>
      <c r="M21" s="31"/>
      <c r="N21" s="29" t="s">
        <v>55</v>
      </c>
      <c r="O21" s="29">
        <v>11500</v>
      </c>
      <c r="P21" s="31">
        <v>2.5652173913043477</v>
      </c>
      <c r="Q21" s="145">
        <f>'Initial Approved Budget'!AG24</f>
        <v>11500</v>
      </c>
      <c r="R21" s="34">
        <f>'Initial Approved Budget'!AW24</f>
        <v>1500</v>
      </c>
      <c r="S21" s="34">
        <f>'Initial Approved Budget'!BM24</f>
        <v>16500</v>
      </c>
      <c r="T21" s="34">
        <f t="shared" si="0"/>
        <v>29500</v>
      </c>
    </row>
    <row r="22" spans="2:20" x14ac:dyDescent="0.35">
      <c r="B22" s="108" t="s">
        <v>85</v>
      </c>
      <c r="C22" s="104">
        <v>3</v>
      </c>
      <c r="D22" s="17">
        <v>1</v>
      </c>
      <c r="E22" s="18">
        <v>2</v>
      </c>
      <c r="F22" s="33" t="s">
        <v>86</v>
      </c>
      <c r="G22" s="24" t="s">
        <v>45</v>
      </c>
      <c r="H22" s="25"/>
      <c r="I22" s="26"/>
      <c r="J22" s="26"/>
      <c r="K22" s="27" t="s">
        <v>46</v>
      </c>
      <c r="L22" s="28" t="s">
        <v>87</v>
      </c>
      <c r="M22" s="31"/>
      <c r="N22" s="29" t="s">
        <v>55</v>
      </c>
      <c r="O22" s="29">
        <v>3075</v>
      </c>
      <c r="P22" s="31">
        <v>12</v>
      </c>
      <c r="Q22" s="145">
        <f>'Initial Approved Budget'!AG25</f>
        <v>12300</v>
      </c>
      <c r="R22" s="34">
        <f>'Initial Approved Budget'!AW25</f>
        <v>12300</v>
      </c>
      <c r="S22" s="34">
        <f>'Initial Approved Budget'!BM25</f>
        <v>12300</v>
      </c>
      <c r="T22" s="34">
        <f t="shared" si="0"/>
        <v>36900</v>
      </c>
    </row>
    <row r="23" spans="2:20" x14ac:dyDescent="0.35">
      <c r="B23" s="108" t="s">
        <v>88</v>
      </c>
      <c r="C23" s="104">
        <v>3</v>
      </c>
      <c r="D23" s="17">
        <v>1</v>
      </c>
      <c r="E23" s="18">
        <v>3</v>
      </c>
      <c r="F23" s="33" t="s">
        <v>89</v>
      </c>
      <c r="G23" s="24" t="s">
        <v>45</v>
      </c>
      <c r="H23" s="25"/>
      <c r="I23" s="26"/>
      <c r="J23" s="26"/>
      <c r="K23" s="27" t="s">
        <v>46</v>
      </c>
      <c r="L23" s="28" t="s">
        <v>90</v>
      </c>
      <c r="M23" s="31"/>
      <c r="N23" s="29" t="s">
        <v>91</v>
      </c>
      <c r="O23" s="29">
        <v>4880</v>
      </c>
      <c r="P23" s="31">
        <v>36</v>
      </c>
      <c r="Q23" s="145">
        <f>'Initial Approved Budget'!AG26</f>
        <v>58560</v>
      </c>
      <c r="R23" s="34">
        <f>'Initial Approved Budget'!AW26</f>
        <v>58560</v>
      </c>
      <c r="S23" s="34">
        <f>'Initial Approved Budget'!BM26</f>
        <v>58560</v>
      </c>
      <c r="T23" s="34">
        <f t="shared" si="0"/>
        <v>175680</v>
      </c>
    </row>
    <row r="24" spans="2:20" ht="37.5" customHeight="1" thickBot="1" x14ac:dyDescent="0.4">
      <c r="B24" s="133" t="s">
        <v>92</v>
      </c>
      <c r="C24" s="134">
        <v>3</v>
      </c>
      <c r="D24" s="135">
        <v>1</v>
      </c>
      <c r="E24" s="136">
        <v>4</v>
      </c>
      <c r="F24" s="35" t="s">
        <v>93</v>
      </c>
      <c r="G24" s="36" t="s">
        <v>45</v>
      </c>
      <c r="H24" s="37"/>
      <c r="I24" s="38"/>
      <c r="J24" s="38"/>
      <c r="K24" s="39" t="s">
        <v>94</v>
      </c>
      <c r="L24" s="40" t="s">
        <v>95</v>
      </c>
      <c r="M24" s="41"/>
      <c r="N24" s="42" t="s">
        <v>91</v>
      </c>
      <c r="O24" s="42">
        <v>3200</v>
      </c>
      <c r="P24" s="41">
        <v>36</v>
      </c>
      <c r="Q24" s="146">
        <f>'Initial Approved Budget'!AG27</f>
        <v>38400</v>
      </c>
      <c r="R24" s="43">
        <f>'Initial Approved Budget'!AW27</f>
        <v>38400</v>
      </c>
      <c r="S24" s="43">
        <f>'Initial Approved Budget'!BM27</f>
        <v>38400</v>
      </c>
      <c r="T24" s="43">
        <f t="shared" si="0"/>
        <v>115200</v>
      </c>
    </row>
    <row r="25" spans="2:20" ht="15" thickBot="1" x14ac:dyDescent="0.4">
      <c r="B25" s="137"/>
      <c r="C25" s="138"/>
      <c r="D25" s="138"/>
      <c r="E25" s="138"/>
      <c r="F25" s="46"/>
      <c r="G25" s="47"/>
      <c r="H25" s="47"/>
      <c r="I25" s="47"/>
      <c r="J25" s="47"/>
      <c r="K25" s="47"/>
      <c r="L25" s="47"/>
      <c r="M25" s="47"/>
      <c r="N25" s="47"/>
      <c r="O25" s="47"/>
      <c r="P25" s="51"/>
      <c r="Q25" s="124">
        <f>SUM(Q4,Q12,Q20)</f>
        <v>341200</v>
      </c>
      <c r="R25" s="48">
        <f>SUM(R4,R12,R20)</f>
        <v>346200</v>
      </c>
      <c r="S25" s="48">
        <f>SUM(S4,S12,S20)</f>
        <v>346850</v>
      </c>
      <c r="T25" s="48">
        <f>SUM(T4,T12,T20)</f>
        <v>1034250</v>
      </c>
    </row>
  </sheetData>
  <dataValidations count="4">
    <dataValidation showInputMessage="1" showErrorMessage="1" errorTitle="DATA MISSING IN PREVIOUS COLUMN" error="SElECT A BUDGET SECTION IN THE PREVIOUS COLUMN &quot;O&quot;." sqref="F3:G24" xr:uid="{00000000-0002-0000-0300-000000000000}"/>
    <dataValidation type="textLength" operator="lessThanOrEqual" allowBlank="1" showInputMessage="1" showErrorMessage="1" error="Two digit numbers are expected. Type Zero infront of a one didgit number.  _x000a_         E.g  01 _x000a_" sqref="C3:E24" xr:uid="{00000000-0002-0000-0300-000001000000}">
      <formula1>2</formula1>
    </dataValidation>
    <dataValidation type="textLength" allowBlank="1" showInputMessage="1" showErrorMessage="1" errorTitle="No Direct Date Entry!" error="You must use the Code Selector pop-up window to enter a value in the Sector Code cell to the left. Press CANCEL now." sqref="I3:I24" xr:uid="{00000000-0002-0000-0300-000002000000}">
      <formula1>0</formula1>
      <formula2>0</formula2>
    </dataValidation>
    <dataValidation type="list" allowBlank="1" showInputMessage="1" showErrorMessage="1" sqref="K3:K24" xr:uid="{00000000-0002-0000-0300-000003000000}">
      <formula1>AllocationType</formula1>
    </dataValidation>
  </dataValidations>
  <pageMargins left="0.7" right="0.7" top="0.75" bottom="0.75" header="0.3" footer="0.3"/>
  <customProperties>
    <customPr name="QAA_DRILLPATH_NODE_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0000"/>
  </sheetPr>
  <dimension ref="A1:BJ49"/>
  <sheetViews>
    <sheetView topLeftCell="AX16" zoomScale="84" zoomScaleNormal="84" workbookViewId="0">
      <selection activeCell="V33" sqref="V33"/>
    </sheetView>
  </sheetViews>
  <sheetFormatPr defaultColWidth="9.08984375" defaultRowHeight="14.5" x14ac:dyDescent="0.35"/>
  <cols>
    <col min="1" max="1" width="13.6328125" style="8" hidden="1" customWidth="1"/>
    <col min="2" max="2" width="22" style="8" hidden="1" customWidth="1"/>
    <col min="3" max="3" width="15.08984375" style="8" hidden="1" customWidth="1"/>
    <col min="4" max="4" width="19.90625" style="8" hidden="1" customWidth="1"/>
    <col min="5" max="5" width="0" style="8" hidden="1" customWidth="1"/>
    <col min="6" max="6" width="12.453125" style="8" customWidth="1"/>
    <col min="7" max="9" width="9.36328125" style="8" hidden="1" customWidth="1"/>
    <col min="10" max="10" width="45.90625" style="8" customWidth="1"/>
    <col min="11" max="15" width="9.08984375" style="8" hidden="1" customWidth="1"/>
    <col min="16" max="16" width="9.36328125" style="8" hidden="1" customWidth="1"/>
    <col min="17" max="17" width="2.36328125" style="8" hidden="1" customWidth="1"/>
    <col min="18" max="18" width="13.453125" style="8" hidden="1" customWidth="1"/>
    <col min="19" max="19" width="9.90625" style="8" hidden="1" customWidth="1"/>
    <col min="20" max="20" width="9.36328125" style="8" hidden="1" customWidth="1"/>
    <col min="21" max="21" width="5.54296875" style="8" hidden="1" customWidth="1"/>
    <col min="22" max="22" width="15.54296875" style="8" customWidth="1"/>
    <col min="23" max="23" width="19.90625" style="8" customWidth="1"/>
    <col min="24" max="24" width="19.54296875" style="98" customWidth="1"/>
    <col min="25" max="25" width="17.453125" style="155" customWidth="1"/>
    <col min="26" max="26" width="7.08984375" style="8" customWidth="1"/>
    <col min="27" max="29" width="15.54296875" style="8" customWidth="1"/>
    <col min="30" max="30" width="15.54296875" style="155" customWidth="1"/>
    <col min="31" max="31" width="9.08984375" style="8" customWidth="1"/>
    <col min="32" max="34" width="15.54296875" style="8" customWidth="1"/>
    <col min="35" max="35" width="15.54296875" style="155" customWidth="1"/>
    <col min="36" max="36" width="19" style="8" customWidth="1"/>
    <col min="37" max="37" width="15.54296875" style="8" customWidth="1"/>
    <col min="38" max="38" width="18" style="172" customWidth="1"/>
    <col min="39" max="41" width="19.90625" style="8" customWidth="1"/>
    <col min="42" max="42" width="2.90625" style="8" customWidth="1"/>
    <col min="43" max="43" width="19" style="8" customWidth="1"/>
    <col min="44" max="45" width="18" style="172" customWidth="1"/>
    <col min="46" max="46" width="18" style="351" customWidth="1"/>
    <col min="47" max="60" width="18" style="8" customWidth="1"/>
    <col min="61" max="61" width="11.453125" style="8" bestFit="1" customWidth="1"/>
    <col min="62" max="62" width="12.08984375" style="8" customWidth="1"/>
    <col min="63" max="16384" width="9.08984375" style="8"/>
  </cols>
  <sheetData>
    <row r="1" spans="1:62" ht="16" thickBot="1" x14ac:dyDescent="0.4">
      <c r="A1" s="478" t="s">
        <v>0</v>
      </c>
      <c r="B1" s="479"/>
      <c r="C1" s="480" t="s">
        <v>1048</v>
      </c>
      <c r="D1" s="481"/>
      <c r="E1" s="1"/>
      <c r="F1" s="2"/>
      <c r="G1" s="2"/>
      <c r="H1" s="2"/>
      <c r="I1" s="2"/>
      <c r="J1" s="3"/>
      <c r="K1" s="2"/>
      <c r="L1" s="4"/>
      <c r="M1" s="4"/>
      <c r="N1" s="5"/>
      <c r="O1" s="6"/>
      <c r="P1" s="7"/>
      <c r="R1" s="9"/>
      <c r="S1" s="10"/>
      <c r="T1" s="10"/>
      <c r="V1" s="5"/>
      <c r="W1" s="5"/>
      <c r="X1" s="153"/>
      <c r="Y1" s="154"/>
      <c r="AA1" s="5"/>
      <c r="AB1" s="5"/>
      <c r="AC1" s="5"/>
      <c r="AD1" s="154"/>
      <c r="AF1" s="5"/>
      <c r="AG1" s="5"/>
      <c r="AH1" s="5"/>
      <c r="AI1" s="154"/>
      <c r="AK1" s="5"/>
      <c r="AM1" s="5"/>
      <c r="AN1" s="5"/>
      <c r="AO1" s="5"/>
      <c r="AP1" s="5"/>
    </row>
    <row r="2" spans="1:62" ht="16" thickBot="1" x14ac:dyDescent="0.4">
      <c r="A2" s="482" t="s">
        <v>103</v>
      </c>
      <c r="B2" s="483"/>
      <c r="C2" s="484"/>
      <c r="D2" s="485"/>
      <c r="E2" s="1"/>
      <c r="F2" s="2"/>
      <c r="G2" s="2"/>
      <c r="H2" s="2"/>
      <c r="I2" s="2"/>
      <c r="J2" s="3"/>
      <c r="K2" s="2"/>
      <c r="L2" s="4"/>
      <c r="M2" s="4"/>
      <c r="N2" s="5"/>
      <c r="O2" s="5"/>
      <c r="P2" s="7"/>
      <c r="R2" s="9"/>
      <c r="S2" s="10"/>
      <c r="T2" s="10"/>
      <c r="V2" s="5"/>
      <c r="W2" s="5"/>
      <c r="X2" s="153"/>
      <c r="Y2" s="154"/>
      <c r="AA2" s="5"/>
      <c r="AB2" s="5"/>
      <c r="AC2" s="5"/>
      <c r="AD2" s="154"/>
      <c r="AF2" s="5"/>
      <c r="AG2" s="5"/>
      <c r="AH2" s="5"/>
      <c r="AI2" s="154"/>
      <c r="AK2" s="5"/>
      <c r="AM2" s="5"/>
      <c r="AN2" s="5"/>
      <c r="AO2" s="5"/>
      <c r="AP2" s="5"/>
    </row>
    <row r="3" spans="1:62" ht="28.5" customHeight="1" thickBot="1" x14ac:dyDescent="0.4">
      <c r="A3" s="486" t="s">
        <v>104</v>
      </c>
      <c r="B3" s="487"/>
      <c r="C3" s="488"/>
      <c r="D3" s="489"/>
      <c r="E3" s="1"/>
      <c r="F3" s="2"/>
      <c r="G3" s="2"/>
      <c r="H3" s="2"/>
      <c r="I3" s="2"/>
      <c r="J3" s="3"/>
      <c r="K3" s="2"/>
      <c r="L3" s="4"/>
      <c r="M3" s="4"/>
      <c r="N3" s="5"/>
      <c r="O3" s="5"/>
      <c r="P3" s="7"/>
      <c r="R3" s="9"/>
      <c r="S3" s="10"/>
      <c r="T3" s="10"/>
      <c r="AK3" s="5"/>
      <c r="AL3" s="5"/>
      <c r="AM3" s="5"/>
      <c r="AN3" s="5"/>
      <c r="AO3" s="5"/>
      <c r="AR3" s="460" t="s">
        <v>105</v>
      </c>
      <c r="AS3" s="463" t="s">
        <v>106</v>
      </c>
      <c r="AT3" s="466" t="s">
        <v>107</v>
      </c>
      <c r="AU3" s="467"/>
      <c r="AV3" s="468"/>
      <c r="AW3" s="432" t="s">
        <v>108</v>
      </c>
      <c r="AX3" s="433"/>
      <c r="AY3" s="433"/>
      <c r="AZ3" s="433"/>
      <c r="BA3" s="433"/>
      <c r="BB3" s="433"/>
      <c r="BC3" s="433"/>
      <c r="BD3" s="433"/>
      <c r="BE3" s="433"/>
      <c r="BF3" s="433"/>
      <c r="BG3" s="433"/>
      <c r="BH3" s="433"/>
    </row>
    <row r="4" spans="1:62" ht="15" thickBot="1" x14ac:dyDescent="0.4">
      <c r="A4" s="11"/>
      <c r="B4" s="11"/>
      <c r="C4" s="5"/>
      <c r="D4" s="5"/>
      <c r="E4" s="5"/>
      <c r="F4" s="11"/>
      <c r="G4" s="11"/>
      <c r="H4" s="11"/>
      <c r="I4" s="11"/>
      <c r="J4" s="5"/>
      <c r="K4" s="11"/>
      <c r="L4" s="5"/>
      <c r="M4" s="5"/>
      <c r="N4" s="5"/>
      <c r="O4" s="5"/>
      <c r="P4" s="7"/>
      <c r="Q4" s="5"/>
      <c r="R4" s="12"/>
      <c r="S4" s="12"/>
      <c r="T4" s="12"/>
      <c r="V4" s="472" t="s">
        <v>109</v>
      </c>
      <c r="W4" s="473"/>
      <c r="X4" s="473"/>
      <c r="Y4" s="474"/>
      <c r="AA4" s="472" t="s">
        <v>110</v>
      </c>
      <c r="AB4" s="473"/>
      <c r="AC4" s="473"/>
      <c r="AD4" s="474"/>
      <c r="AF4" s="472" t="s">
        <v>110</v>
      </c>
      <c r="AG4" s="473"/>
      <c r="AH4" s="473"/>
      <c r="AI4" s="474"/>
      <c r="AK4" s="475" t="s">
        <v>111</v>
      </c>
      <c r="AL4" s="476"/>
      <c r="AM4" s="476"/>
      <c r="AN4" s="476"/>
      <c r="AO4" s="477"/>
      <c r="AP4" s="5"/>
      <c r="AR4" s="461"/>
      <c r="AS4" s="464"/>
      <c r="AT4" s="469"/>
      <c r="AU4" s="470"/>
      <c r="AV4" s="471"/>
      <c r="AW4" s="435"/>
      <c r="AX4" s="436"/>
      <c r="AY4" s="436"/>
      <c r="AZ4" s="436"/>
      <c r="BA4" s="436"/>
      <c r="BB4" s="436"/>
      <c r="BC4" s="436"/>
      <c r="BD4" s="436"/>
      <c r="BE4" s="436"/>
      <c r="BF4" s="436"/>
      <c r="BG4" s="436"/>
      <c r="BH4" s="436"/>
    </row>
    <row r="5" spans="1:62" s="32" customFormat="1" ht="49.5" customHeight="1" thickBot="1" x14ac:dyDescent="0.4">
      <c r="A5" s="157" t="s">
        <v>7</v>
      </c>
      <c r="B5" s="158" t="s">
        <v>8</v>
      </c>
      <c r="C5" s="158" t="s">
        <v>9</v>
      </c>
      <c r="D5" s="158" t="s">
        <v>10</v>
      </c>
      <c r="E5" s="159" t="s">
        <v>11</v>
      </c>
      <c r="F5" s="160" t="s">
        <v>12</v>
      </c>
      <c r="G5" s="161" t="s">
        <v>13</v>
      </c>
      <c r="H5" s="162" t="s">
        <v>14</v>
      </c>
      <c r="I5" s="163" t="s">
        <v>15</v>
      </c>
      <c r="J5" s="164" t="s">
        <v>16</v>
      </c>
      <c r="K5" s="165" t="s">
        <v>17</v>
      </c>
      <c r="L5" s="162" t="s">
        <v>18</v>
      </c>
      <c r="M5" s="165" t="s">
        <v>19</v>
      </c>
      <c r="N5" s="166" t="s">
        <v>20</v>
      </c>
      <c r="O5" s="165" t="s">
        <v>21</v>
      </c>
      <c r="P5" s="165" t="s">
        <v>22</v>
      </c>
      <c r="Q5" s="167" t="s">
        <v>23</v>
      </c>
      <c r="R5" s="110" t="s">
        <v>24</v>
      </c>
      <c r="S5" s="111" t="s">
        <v>25</v>
      </c>
      <c r="T5" s="112" t="s">
        <v>26</v>
      </c>
      <c r="V5" s="169" t="s">
        <v>112</v>
      </c>
      <c r="W5" s="168" t="s">
        <v>113</v>
      </c>
      <c r="X5" s="170" t="s">
        <v>114</v>
      </c>
      <c r="Y5" s="171" t="s">
        <v>115</v>
      </c>
      <c r="AA5" s="169" t="s">
        <v>116</v>
      </c>
      <c r="AB5" s="168" t="s">
        <v>117</v>
      </c>
      <c r="AC5" s="170" t="s">
        <v>114</v>
      </c>
      <c r="AD5" s="171" t="s">
        <v>115</v>
      </c>
      <c r="AF5" s="169" t="s">
        <v>118</v>
      </c>
      <c r="AG5" s="168" t="s">
        <v>119</v>
      </c>
      <c r="AH5" s="170" t="s">
        <v>114</v>
      </c>
      <c r="AI5" s="171" t="s">
        <v>115</v>
      </c>
      <c r="AK5" s="169"/>
      <c r="AL5" s="420" t="s">
        <v>6</v>
      </c>
      <c r="AM5" s="168" t="s">
        <v>120</v>
      </c>
      <c r="AN5" s="168" t="s">
        <v>121</v>
      </c>
      <c r="AO5" s="168" t="s">
        <v>122</v>
      </c>
      <c r="AP5" s="367"/>
      <c r="AR5" s="462"/>
      <c r="AS5" s="465"/>
      <c r="AT5" s="352" t="s">
        <v>123</v>
      </c>
      <c r="AU5" s="348" t="s">
        <v>124</v>
      </c>
      <c r="AV5" s="348" t="s">
        <v>125</v>
      </c>
      <c r="AW5" s="350">
        <v>43374</v>
      </c>
      <c r="AX5" s="350">
        <v>43405</v>
      </c>
      <c r="AY5" s="350">
        <v>43435</v>
      </c>
      <c r="AZ5" s="350">
        <v>43466</v>
      </c>
      <c r="BA5" s="350">
        <v>43497</v>
      </c>
      <c r="BB5" s="350">
        <v>43525</v>
      </c>
      <c r="BC5" s="350">
        <v>43556</v>
      </c>
      <c r="BD5" s="350">
        <v>43586</v>
      </c>
      <c r="BE5" s="350">
        <v>43617</v>
      </c>
      <c r="BF5" s="350">
        <v>43647</v>
      </c>
      <c r="BG5" s="350">
        <v>43678</v>
      </c>
      <c r="BH5" s="350">
        <v>43709</v>
      </c>
    </row>
    <row r="6" spans="1:62" s="156" customFormat="1" ht="43.5" customHeight="1" thickBot="1" x14ac:dyDescent="0.35">
      <c r="A6" s="179" t="s">
        <v>42</v>
      </c>
      <c r="B6" s="180"/>
      <c r="C6" s="181"/>
      <c r="D6" s="182"/>
      <c r="E6" s="183" t="s">
        <v>43</v>
      </c>
      <c r="F6" s="184" t="s">
        <v>43</v>
      </c>
      <c r="G6" s="185">
        <v>1</v>
      </c>
      <c r="H6" s="186"/>
      <c r="I6" s="187"/>
      <c r="J6" s="188" t="s">
        <v>44</v>
      </c>
      <c r="K6" s="189" t="s">
        <v>45</v>
      </c>
      <c r="L6" s="190"/>
      <c r="M6" s="191"/>
      <c r="N6" s="191"/>
      <c r="O6" s="192" t="s">
        <v>46</v>
      </c>
      <c r="P6" s="193" t="s">
        <v>47</v>
      </c>
      <c r="Q6" s="194"/>
      <c r="R6" s="195"/>
      <c r="S6" s="194"/>
      <c r="T6" s="196"/>
      <c r="V6" s="197"/>
      <c r="W6" s="197"/>
      <c r="X6" s="198"/>
      <c r="Y6" s="199"/>
      <c r="AA6" s="197"/>
      <c r="AB6" s="197"/>
      <c r="AC6" s="197"/>
      <c r="AD6" s="199"/>
      <c r="AF6" s="197"/>
      <c r="AG6" s="197"/>
      <c r="AH6" s="197"/>
      <c r="AI6" s="199"/>
      <c r="AK6" s="197"/>
      <c r="AL6" s="373"/>
      <c r="AM6" s="197"/>
      <c r="AN6" s="365"/>
      <c r="AO6" s="365"/>
      <c r="AP6" s="368"/>
      <c r="AR6" s="353"/>
      <c r="AS6" s="353"/>
      <c r="AT6" s="354"/>
      <c r="AU6" s="131"/>
      <c r="AV6" s="131"/>
      <c r="AW6" s="131"/>
      <c r="AX6" s="131"/>
      <c r="AY6" s="131"/>
      <c r="AZ6" s="131"/>
      <c r="BA6" s="131"/>
      <c r="BB6" s="131"/>
      <c r="BC6" s="131"/>
      <c r="BD6" s="131"/>
      <c r="BE6" s="131"/>
      <c r="BF6" s="131"/>
      <c r="BG6" s="131"/>
      <c r="BH6" s="131"/>
    </row>
    <row r="7" spans="1:62" s="156" customFormat="1" ht="26" x14ac:dyDescent="0.3">
      <c r="A7" s="200" t="s">
        <v>42</v>
      </c>
      <c r="B7" s="201"/>
      <c r="C7" s="202"/>
      <c r="D7" s="203"/>
      <c r="E7" s="204" t="s">
        <v>48</v>
      </c>
      <c r="F7" s="205" t="s">
        <v>48</v>
      </c>
      <c r="G7" s="206">
        <v>1</v>
      </c>
      <c r="H7" s="207"/>
      <c r="I7" s="208"/>
      <c r="J7" s="209" t="s">
        <v>49</v>
      </c>
      <c r="K7" s="210" t="s">
        <v>45</v>
      </c>
      <c r="L7" s="211"/>
      <c r="M7" s="212"/>
      <c r="N7" s="212"/>
      <c r="O7" s="213" t="s">
        <v>46</v>
      </c>
      <c r="P7" s="214" t="s">
        <v>47</v>
      </c>
      <c r="Q7" s="215"/>
      <c r="R7" s="216"/>
      <c r="S7" s="215"/>
      <c r="T7" s="217"/>
      <c r="V7" s="218">
        <f>SUM(V8:V13)</f>
        <v>183040</v>
      </c>
      <c r="W7" s="218">
        <f>SUM(W8:W13)</f>
        <v>182949.7</v>
      </c>
      <c r="X7" s="218">
        <f>SUM(X8:X13)</f>
        <v>90.300000000000182</v>
      </c>
      <c r="Y7" s="219">
        <f t="shared" ref="Y7:Y13" si="0">W7/V7</f>
        <v>0.99950666520979026</v>
      </c>
      <c r="AA7" s="218">
        <f>SUM(AA8:AA13)</f>
        <v>188039.12</v>
      </c>
      <c r="AB7" s="218" t="e">
        <f>SUM(AB8:AB13)</f>
        <v>#REF!</v>
      </c>
      <c r="AC7" s="218" t="e">
        <f>SUM(AC8:AC13)</f>
        <v>#REF!</v>
      </c>
      <c r="AD7" s="218">
        <f>SUM(AD8:AD13)</f>
        <v>0</v>
      </c>
      <c r="AF7" s="218" t="e">
        <f>SUM(AF8:AF13)</f>
        <v>#REF!</v>
      </c>
      <c r="AG7" s="218" t="e">
        <f>SUM(AG8:AG13)</f>
        <v>#REF!</v>
      </c>
      <c r="AH7" s="218" t="e">
        <f>SUM(AH8:AH13)</f>
        <v>#REF!</v>
      </c>
      <c r="AI7" s="218">
        <f>SUM(AI8:AI13)</f>
        <v>0</v>
      </c>
      <c r="AK7" s="218"/>
      <c r="AL7" s="218" t="e">
        <f t="shared" ref="AL7:BH7" si="1">SUM(AL8:AL13)</f>
        <v>#REF!</v>
      </c>
      <c r="AM7" s="244">
        <f t="shared" si="1"/>
        <v>182949.7</v>
      </c>
      <c r="AN7" s="244">
        <f t="shared" si="1"/>
        <v>188039.12</v>
      </c>
      <c r="AO7" s="244" t="e">
        <f t="shared" si="1"/>
        <v>#REF!</v>
      </c>
      <c r="AP7" s="369"/>
      <c r="AR7" s="244">
        <f t="shared" si="1"/>
        <v>90.300000000000182</v>
      </c>
      <c r="AS7" s="244">
        <f t="shared" si="1"/>
        <v>183040</v>
      </c>
      <c r="AT7" s="244">
        <f t="shared" si="1"/>
        <v>183130.3</v>
      </c>
      <c r="AU7" s="120">
        <f t="shared" si="1"/>
        <v>4908.82</v>
      </c>
      <c r="AV7" s="120">
        <f t="shared" si="1"/>
        <v>188039.12</v>
      </c>
      <c r="AW7" s="120">
        <f t="shared" si="1"/>
        <v>0</v>
      </c>
      <c r="AX7" s="120">
        <f t="shared" si="1"/>
        <v>8637</v>
      </c>
      <c r="AY7" s="120">
        <f t="shared" si="1"/>
        <v>5121.3</v>
      </c>
      <c r="AZ7" s="120">
        <f t="shared" si="1"/>
        <v>9302.66</v>
      </c>
      <c r="BA7" s="120">
        <f t="shared" si="1"/>
        <v>53321.390000000007</v>
      </c>
      <c r="BB7" s="120">
        <f t="shared" si="1"/>
        <v>6490.08</v>
      </c>
      <c r="BC7" s="120">
        <f t="shared" si="1"/>
        <v>49029.73</v>
      </c>
      <c r="BD7" s="120">
        <f t="shared" si="1"/>
        <v>53938.560000000005</v>
      </c>
      <c r="BE7" s="120">
        <f t="shared" si="1"/>
        <v>2198.4</v>
      </c>
      <c r="BF7" s="120">
        <f t="shared" si="1"/>
        <v>0</v>
      </c>
      <c r="BG7" s="120">
        <f t="shared" si="1"/>
        <v>0</v>
      </c>
      <c r="BH7" s="120">
        <f t="shared" si="1"/>
        <v>0</v>
      </c>
      <c r="BI7" s="363">
        <f t="shared" ref="BI7:BI45" si="2">SUM(AW7:BH7)</f>
        <v>188039.12</v>
      </c>
      <c r="BJ7" s="363">
        <f t="shared" ref="BJ7:BJ45" si="3">AV7-BI7</f>
        <v>0</v>
      </c>
    </row>
    <row r="8" spans="1:62" s="172" customFormat="1" ht="14" x14ac:dyDescent="0.3">
      <c r="A8" s="220" t="s">
        <v>42</v>
      </c>
      <c r="B8" s="221"/>
      <c r="C8" s="222"/>
      <c r="D8" s="223"/>
      <c r="E8" s="317" t="s">
        <v>50</v>
      </c>
      <c r="F8" s="318" t="s">
        <v>50</v>
      </c>
      <c r="G8" s="319">
        <v>1</v>
      </c>
      <c r="H8" s="320">
        <v>1</v>
      </c>
      <c r="I8" s="321">
        <v>1</v>
      </c>
      <c r="J8" s="322" t="s">
        <v>51</v>
      </c>
      <c r="K8" s="323" t="s">
        <v>45</v>
      </c>
      <c r="L8" s="324"/>
      <c r="M8" s="222"/>
      <c r="N8" s="222"/>
      <c r="O8" s="221" t="s">
        <v>46</v>
      </c>
      <c r="P8" s="325">
        <v>81501</v>
      </c>
      <c r="Q8" s="326"/>
      <c r="R8" s="327" t="s">
        <v>52</v>
      </c>
      <c r="S8" s="326">
        <v>93.68</v>
      </c>
      <c r="T8" s="328">
        <v>1500</v>
      </c>
      <c r="V8" s="237">
        <v>141000</v>
      </c>
      <c r="W8" s="238">
        <f>SUMIF('Pivot Table-Year1 '!$A$4:$A$20,'FY 19 Financial Report'!F8,'Pivot Table-Year1 '!$B$4:$B$20)</f>
        <v>141506</v>
      </c>
      <c r="X8" s="238">
        <f>V8-W8</f>
        <v>-506</v>
      </c>
      <c r="Y8" s="239">
        <f t="shared" si="0"/>
        <v>1.0035886524822695</v>
      </c>
      <c r="AA8" s="237">
        <f t="shared" ref="AA8:AA14" si="4">AV8</f>
        <v>145402.82</v>
      </c>
      <c r="AB8" s="237" t="e">
        <f>SUMIF(#REF!,'FY 19 Financial Report'!F8,#REF!)</f>
        <v>#REF!</v>
      </c>
      <c r="AC8" s="237" t="e">
        <f t="shared" ref="AC8:AC13" si="5">AA8-AB8</f>
        <v>#REF!</v>
      </c>
      <c r="AD8" s="239">
        <f t="shared" ref="AD8:AD13" si="6">IFERROR(AB8/AA8,0)</f>
        <v>0</v>
      </c>
      <c r="AF8" s="237" t="e">
        <f>SUM(#REF!)</f>
        <v>#REF!</v>
      </c>
      <c r="AG8" s="237" t="e">
        <f t="shared" ref="AG8:AG13" si="7">AB8</f>
        <v>#REF!</v>
      </c>
      <c r="AH8" s="237" t="e">
        <f t="shared" ref="AH8:AH13" si="8">AF8-AG8</f>
        <v>#REF!</v>
      </c>
      <c r="AI8" s="239">
        <f t="shared" ref="AI8:AI13" si="9">IFERROR(AG8/AF8,0)</f>
        <v>0</v>
      </c>
      <c r="AK8" s="237"/>
      <c r="AL8" s="330" t="e">
        <f>#REF!</f>
        <v>#REF!</v>
      </c>
      <c r="AM8" s="238">
        <v>141506</v>
      </c>
      <c r="AN8" s="238">
        <f t="shared" ref="AN8:AN13" si="10">AV8</f>
        <v>145402.82</v>
      </c>
      <c r="AO8" s="238" t="e">
        <f t="shared" ref="AO8:AO13" si="11">AL8-AM8-AN8</f>
        <v>#REF!</v>
      </c>
      <c r="AP8" s="370"/>
      <c r="AR8" s="330">
        <v>-506</v>
      </c>
      <c r="AS8" s="330">
        <v>141000</v>
      </c>
      <c r="AT8" s="355">
        <f t="shared" ref="AT8:AT13" si="12">SUM(AR8:AS8)</f>
        <v>140494</v>
      </c>
      <c r="AU8" s="132">
        <f>28963.27-24054.45</f>
        <v>4908.82</v>
      </c>
      <c r="AV8" s="360">
        <f>SUM(AT8:AU8)</f>
        <v>145402.82</v>
      </c>
      <c r="AW8" s="132"/>
      <c r="AX8" s="132"/>
      <c r="AY8" s="132"/>
      <c r="AZ8" s="132"/>
      <c r="BA8" s="132">
        <v>46831.33</v>
      </c>
      <c r="BB8" s="132"/>
      <c r="BC8" s="132">
        <v>46831.33</v>
      </c>
      <c r="BD8" s="132">
        <f>46831.33+28963.27-23749.99-2245+1940.55</f>
        <v>51740.160000000003</v>
      </c>
      <c r="BE8" s="132"/>
      <c r="BF8" s="132"/>
      <c r="BG8" s="132"/>
      <c r="BH8" s="132"/>
      <c r="BI8" s="363">
        <f t="shared" si="2"/>
        <v>145402.82</v>
      </c>
      <c r="BJ8" s="363">
        <f t="shared" si="3"/>
        <v>0</v>
      </c>
    </row>
    <row r="9" spans="1:62" s="172" customFormat="1" ht="14" x14ac:dyDescent="0.3">
      <c r="A9" s="220" t="s">
        <v>42</v>
      </c>
      <c r="B9" s="221"/>
      <c r="C9" s="222"/>
      <c r="D9" s="223"/>
      <c r="E9" s="240" t="s">
        <v>53</v>
      </c>
      <c r="F9" s="224" t="s">
        <v>53</v>
      </c>
      <c r="G9" s="225">
        <v>1</v>
      </c>
      <c r="H9" s="226">
        <v>1</v>
      </c>
      <c r="I9" s="227">
        <v>2</v>
      </c>
      <c r="J9" s="228" t="s">
        <v>54</v>
      </c>
      <c r="K9" s="229" t="s">
        <v>45</v>
      </c>
      <c r="L9" s="230"/>
      <c r="M9" s="231"/>
      <c r="N9" s="231"/>
      <c r="O9" s="232" t="s">
        <v>46</v>
      </c>
      <c r="P9" s="233">
        <v>81507</v>
      </c>
      <c r="Q9" s="234"/>
      <c r="R9" s="235" t="s">
        <v>55</v>
      </c>
      <c r="S9" s="234">
        <v>300</v>
      </c>
      <c r="T9" s="236">
        <v>20</v>
      </c>
      <c r="V9" s="237">
        <v>6000</v>
      </c>
      <c r="W9" s="238">
        <f>SUMIF('Pivot Table-Year1 '!$A$4:$A$20,'FY 19 Financial Report'!F9,'Pivot Table-Year1 '!$B$4:$B$20)</f>
        <v>8374</v>
      </c>
      <c r="X9" s="238">
        <f t="shared" ref="X9:X45" si="13">V9-W9</f>
        <v>-2374</v>
      </c>
      <c r="Y9" s="239">
        <f t="shared" si="0"/>
        <v>1.3956666666666666</v>
      </c>
      <c r="AA9" s="237">
        <f t="shared" si="4"/>
        <v>3626</v>
      </c>
      <c r="AB9" s="237" t="e">
        <f>SUMIF(#REF!,'FY 19 Financial Report'!F9,#REF!)</f>
        <v>#REF!</v>
      </c>
      <c r="AC9" s="237" t="e">
        <f t="shared" si="5"/>
        <v>#REF!</v>
      </c>
      <c r="AD9" s="239">
        <f t="shared" si="6"/>
        <v>0</v>
      </c>
      <c r="AF9" s="237" t="e">
        <f>SUM(#REF!)</f>
        <v>#REF!</v>
      </c>
      <c r="AG9" s="237" t="e">
        <f t="shared" si="7"/>
        <v>#REF!</v>
      </c>
      <c r="AH9" s="237" t="e">
        <f t="shared" si="8"/>
        <v>#REF!</v>
      </c>
      <c r="AI9" s="239">
        <f t="shared" si="9"/>
        <v>0</v>
      </c>
      <c r="AK9" s="237"/>
      <c r="AL9" s="330" t="e">
        <f>#REF!</f>
        <v>#REF!</v>
      </c>
      <c r="AM9" s="238">
        <v>8374</v>
      </c>
      <c r="AN9" s="238">
        <f t="shared" si="10"/>
        <v>3626</v>
      </c>
      <c r="AO9" s="238" t="e">
        <f t="shared" si="11"/>
        <v>#REF!</v>
      </c>
      <c r="AP9" s="370"/>
      <c r="AR9" s="330">
        <f>X9</f>
        <v>-2374</v>
      </c>
      <c r="AS9" s="330">
        <v>6000</v>
      </c>
      <c r="AT9" s="355">
        <f t="shared" si="12"/>
        <v>3626</v>
      </c>
      <c r="AU9" s="132"/>
      <c r="AV9" s="359">
        <f t="shared" ref="AV9:AV35" si="14">SUM(AT9:AU9)</f>
        <v>3626</v>
      </c>
      <c r="AW9" s="132"/>
      <c r="AX9" s="132">
        <v>3626</v>
      </c>
      <c r="AY9" s="132"/>
      <c r="AZ9" s="132"/>
      <c r="BA9" s="132"/>
      <c r="BB9" s="132"/>
      <c r="BC9" s="132"/>
      <c r="BD9" s="132"/>
      <c r="BE9" s="132"/>
      <c r="BF9" s="132"/>
      <c r="BG9" s="132"/>
      <c r="BH9" s="132"/>
      <c r="BI9" s="363">
        <f t="shared" si="2"/>
        <v>3626</v>
      </c>
      <c r="BJ9" s="363">
        <f t="shared" si="3"/>
        <v>0</v>
      </c>
    </row>
    <row r="10" spans="1:62" s="172" customFormat="1" ht="14" x14ac:dyDescent="0.3">
      <c r="A10" s="220" t="s">
        <v>42</v>
      </c>
      <c r="B10" s="221"/>
      <c r="C10" s="222"/>
      <c r="D10" s="223"/>
      <c r="E10" s="317" t="s">
        <v>56</v>
      </c>
      <c r="F10" s="318" t="s">
        <v>56</v>
      </c>
      <c r="G10" s="319">
        <v>1</v>
      </c>
      <c r="H10" s="320">
        <v>1</v>
      </c>
      <c r="I10" s="321">
        <v>3</v>
      </c>
      <c r="J10" s="322" t="s">
        <v>57</v>
      </c>
      <c r="K10" s="323" t="s">
        <v>45</v>
      </c>
      <c r="L10" s="324"/>
      <c r="M10" s="222"/>
      <c r="N10" s="222"/>
      <c r="O10" s="221" t="s">
        <v>46</v>
      </c>
      <c r="P10" s="325">
        <v>81509</v>
      </c>
      <c r="Q10" s="326"/>
      <c r="R10" s="327" t="s">
        <v>52</v>
      </c>
      <c r="S10" s="326">
        <v>14000</v>
      </c>
      <c r="T10" s="328">
        <v>1</v>
      </c>
      <c r="V10" s="237">
        <v>14000</v>
      </c>
      <c r="W10" s="238">
        <f>SUMIF('Pivot Table-Year1 '!$A$4:$A$20,'FY 19 Financial Report'!F10,'Pivot Table-Year1 '!$B$4:$B$20)</f>
        <v>15125</v>
      </c>
      <c r="X10" s="238">
        <f t="shared" si="13"/>
        <v>-1125</v>
      </c>
      <c r="Y10" s="239">
        <f t="shared" si="0"/>
        <v>1.0803571428571428</v>
      </c>
      <c r="AA10" s="237">
        <f t="shared" si="4"/>
        <v>12875</v>
      </c>
      <c r="AB10" s="237" t="e">
        <f>SUMIF(#REF!,'FY 19 Financial Report'!F10,#REF!)</f>
        <v>#REF!</v>
      </c>
      <c r="AC10" s="237" t="e">
        <f t="shared" si="5"/>
        <v>#REF!</v>
      </c>
      <c r="AD10" s="239">
        <f t="shared" si="6"/>
        <v>0</v>
      </c>
      <c r="AF10" s="237" t="e">
        <f>SUM(#REF!)</f>
        <v>#REF!</v>
      </c>
      <c r="AG10" s="237" t="e">
        <f t="shared" si="7"/>
        <v>#REF!</v>
      </c>
      <c r="AH10" s="237" t="e">
        <f t="shared" si="8"/>
        <v>#REF!</v>
      </c>
      <c r="AI10" s="239">
        <f t="shared" si="9"/>
        <v>0</v>
      </c>
      <c r="AK10" s="237"/>
      <c r="AL10" s="330" t="e">
        <f>#REF!</f>
        <v>#REF!</v>
      </c>
      <c r="AM10" s="238">
        <v>15125</v>
      </c>
      <c r="AN10" s="238">
        <f t="shared" si="10"/>
        <v>12875</v>
      </c>
      <c r="AO10" s="238" t="e">
        <f t="shared" si="11"/>
        <v>#REF!</v>
      </c>
      <c r="AP10" s="370"/>
      <c r="AR10" s="330">
        <f>X10</f>
        <v>-1125</v>
      </c>
      <c r="AS10" s="330">
        <v>14000</v>
      </c>
      <c r="AT10" s="355">
        <f t="shared" si="12"/>
        <v>12875</v>
      </c>
      <c r="AU10" s="132"/>
      <c r="AV10" s="359">
        <f t="shared" si="14"/>
        <v>12875</v>
      </c>
      <c r="AW10" s="132"/>
      <c r="AX10" s="132"/>
      <c r="AY10" s="132"/>
      <c r="AZ10" s="132">
        <v>4291.66</v>
      </c>
      <c r="BA10" s="132">
        <v>4291.66</v>
      </c>
      <c r="BB10" s="132">
        <f>4291.66+0.02</f>
        <v>4291.68</v>
      </c>
      <c r="BC10" s="132"/>
      <c r="BD10" s="132"/>
      <c r="BE10" s="132"/>
      <c r="BF10" s="132"/>
      <c r="BG10" s="132"/>
      <c r="BH10" s="132"/>
      <c r="BI10" s="363">
        <f t="shared" si="2"/>
        <v>12875</v>
      </c>
      <c r="BJ10" s="363">
        <f t="shared" si="3"/>
        <v>0</v>
      </c>
    </row>
    <row r="11" spans="1:62" s="172" customFormat="1" ht="14" x14ac:dyDescent="0.3">
      <c r="A11" s="220" t="s">
        <v>42</v>
      </c>
      <c r="B11" s="221"/>
      <c r="C11" s="222"/>
      <c r="D11" s="223"/>
      <c r="E11" s="240" t="s">
        <v>58</v>
      </c>
      <c r="F11" s="224" t="s">
        <v>58</v>
      </c>
      <c r="G11" s="225">
        <v>1</v>
      </c>
      <c r="H11" s="226">
        <v>1</v>
      </c>
      <c r="I11" s="227">
        <v>4</v>
      </c>
      <c r="J11" s="228" t="s">
        <v>59</v>
      </c>
      <c r="K11" s="229" t="s">
        <v>45</v>
      </c>
      <c r="L11" s="230"/>
      <c r="M11" s="231"/>
      <c r="N11" s="231"/>
      <c r="O11" s="232" t="s">
        <v>46</v>
      </c>
      <c r="P11" s="233" t="s">
        <v>60</v>
      </c>
      <c r="Q11" s="234"/>
      <c r="R11" s="235" t="s">
        <v>52</v>
      </c>
      <c r="S11" s="234">
        <v>4.5</v>
      </c>
      <c r="T11" s="236">
        <v>2000</v>
      </c>
      <c r="V11" s="237">
        <v>10000</v>
      </c>
      <c r="W11" s="238">
        <f>SUMIF('Pivot Table-Year1 '!$A$4:$A$20,'FY 19 Financial Report'!F11,'Pivot Table-Year1 '!$B$4:$B$20)</f>
        <v>9008</v>
      </c>
      <c r="X11" s="238">
        <f t="shared" si="13"/>
        <v>992</v>
      </c>
      <c r="Y11" s="239">
        <f t="shared" si="0"/>
        <v>0.90080000000000005</v>
      </c>
      <c r="AA11" s="237">
        <f t="shared" si="4"/>
        <v>10992</v>
      </c>
      <c r="AB11" s="237" t="e">
        <f>SUMIF(#REF!,'FY 19 Financial Report'!F11,#REF!)</f>
        <v>#REF!</v>
      </c>
      <c r="AC11" s="237" t="e">
        <f t="shared" si="5"/>
        <v>#REF!</v>
      </c>
      <c r="AD11" s="239">
        <f t="shared" si="6"/>
        <v>0</v>
      </c>
      <c r="AF11" s="237" t="e">
        <f>SUM(#REF!)</f>
        <v>#REF!</v>
      </c>
      <c r="AG11" s="237" t="e">
        <f t="shared" si="7"/>
        <v>#REF!</v>
      </c>
      <c r="AH11" s="237" t="e">
        <f t="shared" si="8"/>
        <v>#REF!</v>
      </c>
      <c r="AI11" s="239">
        <f t="shared" si="9"/>
        <v>0</v>
      </c>
      <c r="AK11" s="237"/>
      <c r="AL11" s="330" t="e">
        <f>#REF!</f>
        <v>#REF!</v>
      </c>
      <c r="AM11" s="238">
        <v>9008</v>
      </c>
      <c r="AN11" s="238">
        <f t="shared" si="10"/>
        <v>10992</v>
      </c>
      <c r="AO11" s="238" t="e">
        <f t="shared" si="11"/>
        <v>#REF!</v>
      </c>
      <c r="AP11" s="370"/>
      <c r="AR11" s="330">
        <f>X11</f>
        <v>992</v>
      </c>
      <c r="AS11" s="330">
        <v>10000</v>
      </c>
      <c r="AT11" s="355">
        <f t="shared" si="12"/>
        <v>10992</v>
      </c>
      <c r="AU11" s="132"/>
      <c r="AV11" s="359">
        <f t="shared" si="14"/>
        <v>10992</v>
      </c>
      <c r="AW11" s="132"/>
      <c r="AX11" s="132"/>
      <c r="AY11" s="132"/>
      <c r="AZ11" s="132"/>
      <c r="BA11" s="132">
        <v>2198.4</v>
      </c>
      <c r="BB11" s="132">
        <v>2198.4</v>
      </c>
      <c r="BC11" s="132">
        <v>2198.4</v>
      </c>
      <c r="BD11" s="132">
        <v>2198.4</v>
      </c>
      <c r="BE11" s="132">
        <v>2198.4</v>
      </c>
      <c r="BF11" s="132"/>
      <c r="BG11" s="132"/>
      <c r="BH11" s="132"/>
      <c r="BI11" s="363">
        <f t="shared" si="2"/>
        <v>10992</v>
      </c>
      <c r="BJ11" s="363">
        <f t="shared" si="3"/>
        <v>0</v>
      </c>
    </row>
    <row r="12" spans="1:62" s="172" customFormat="1" ht="14" x14ac:dyDescent="0.3">
      <c r="A12" s="220" t="s">
        <v>42</v>
      </c>
      <c r="B12" s="221"/>
      <c r="C12" s="222"/>
      <c r="D12" s="223"/>
      <c r="E12" s="240" t="s">
        <v>61</v>
      </c>
      <c r="F12" s="224" t="s">
        <v>61</v>
      </c>
      <c r="G12" s="225">
        <v>1</v>
      </c>
      <c r="H12" s="226">
        <v>1</v>
      </c>
      <c r="I12" s="227">
        <v>5</v>
      </c>
      <c r="J12" s="228" t="s">
        <v>62</v>
      </c>
      <c r="K12" s="229" t="s">
        <v>45</v>
      </c>
      <c r="L12" s="230"/>
      <c r="M12" s="231"/>
      <c r="N12" s="231"/>
      <c r="O12" s="232" t="s">
        <v>46</v>
      </c>
      <c r="P12" s="233">
        <v>81599</v>
      </c>
      <c r="Q12" s="234"/>
      <c r="R12" s="235" t="s">
        <v>52</v>
      </c>
      <c r="S12" s="234">
        <v>24</v>
      </c>
      <c r="T12" s="236">
        <v>335</v>
      </c>
      <c r="V12" s="237">
        <v>8040</v>
      </c>
      <c r="W12" s="238">
        <f>SUMIF('Pivot Table-Year1 '!$A$4:$A$20,'FY 19 Financial Report'!F12,'Pivot Table-Year1 '!$B$4:$B$20)</f>
        <v>6058</v>
      </c>
      <c r="X12" s="238">
        <f t="shared" si="13"/>
        <v>1982</v>
      </c>
      <c r="Y12" s="239">
        <f t="shared" si="0"/>
        <v>0.75348258706467663</v>
      </c>
      <c r="AA12" s="237">
        <f t="shared" si="4"/>
        <v>10022</v>
      </c>
      <c r="AB12" s="237" t="e">
        <f>SUMIF(#REF!,'FY 19 Financial Report'!F12,#REF!)</f>
        <v>#REF!</v>
      </c>
      <c r="AC12" s="237" t="e">
        <f t="shared" si="5"/>
        <v>#REF!</v>
      </c>
      <c r="AD12" s="239">
        <f t="shared" si="6"/>
        <v>0</v>
      </c>
      <c r="AF12" s="237" t="e">
        <f>SUM(#REF!)</f>
        <v>#REF!</v>
      </c>
      <c r="AG12" s="237" t="e">
        <f t="shared" si="7"/>
        <v>#REF!</v>
      </c>
      <c r="AH12" s="237" t="e">
        <f t="shared" si="8"/>
        <v>#REF!</v>
      </c>
      <c r="AI12" s="239">
        <f t="shared" si="9"/>
        <v>0</v>
      </c>
      <c r="AK12" s="237"/>
      <c r="AL12" s="330" t="e">
        <f>#REF!</f>
        <v>#REF!</v>
      </c>
      <c r="AM12" s="238">
        <v>6058</v>
      </c>
      <c r="AN12" s="238">
        <f t="shared" si="10"/>
        <v>10022</v>
      </c>
      <c r="AO12" s="238" t="e">
        <f t="shared" si="11"/>
        <v>#REF!</v>
      </c>
      <c r="AP12" s="370"/>
      <c r="AR12" s="330">
        <f>X12</f>
        <v>1982</v>
      </c>
      <c r="AS12" s="330">
        <v>8040</v>
      </c>
      <c r="AT12" s="355">
        <f t="shared" si="12"/>
        <v>10022</v>
      </c>
      <c r="AU12" s="132"/>
      <c r="AV12" s="359">
        <f t="shared" si="14"/>
        <v>10022</v>
      </c>
      <c r="AW12" s="132"/>
      <c r="AX12" s="132">
        <v>5011</v>
      </c>
      <c r="AY12" s="132"/>
      <c r="AZ12" s="132">
        <v>5011</v>
      </c>
      <c r="BA12" s="132"/>
      <c r="BB12" s="132"/>
      <c r="BC12" s="132"/>
      <c r="BD12" s="132"/>
      <c r="BE12" s="132"/>
      <c r="BF12" s="132"/>
      <c r="BG12" s="132"/>
      <c r="BH12" s="132"/>
      <c r="BI12" s="363">
        <f t="shared" si="2"/>
        <v>10022</v>
      </c>
      <c r="BJ12" s="363">
        <f t="shared" si="3"/>
        <v>0</v>
      </c>
    </row>
    <row r="13" spans="1:62" s="172" customFormat="1" ht="25.5" x14ac:dyDescent="0.3">
      <c r="A13" s="220" t="s">
        <v>42</v>
      </c>
      <c r="B13" s="221"/>
      <c r="C13" s="222"/>
      <c r="D13" s="223"/>
      <c r="E13" s="240" t="s">
        <v>63</v>
      </c>
      <c r="F13" s="224" t="s">
        <v>63</v>
      </c>
      <c r="G13" s="225">
        <v>1</v>
      </c>
      <c r="H13" s="226">
        <v>1</v>
      </c>
      <c r="I13" s="227">
        <v>6</v>
      </c>
      <c r="J13" s="228" t="s">
        <v>64</v>
      </c>
      <c r="K13" s="229" t="s">
        <v>45</v>
      </c>
      <c r="L13" s="230"/>
      <c r="M13" s="231"/>
      <c r="N13" s="231"/>
      <c r="O13" s="232" t="s">
        <v>46</v>
      </c>
      <c r="P13" s="233">
        <v>81599</v>
      </c>
      <c r="Q13" s="234"/>
      <c r="R13" s="235" t="s">
        <v>55</v>
      </c>
      <c r="S13" s="234">
        <v>4000</v>
      </c>
      <c r="T13" s="236">
        <v>1</v>
      </c>
      <c r="V13" s="237">
        <v>4000</v>
      </c>
      <c r="W13" s="238">
        <f>SUMIF('Pivot Table-Year1 '!$A$4:$A$20,'FY 19 Financial Report'!F13,'Pivot Table-Year1 '!$B$4:$B$20)</f>
        <v>2878.7</v>
      </c>
      <c r="X13" s="238">
        <f t="shared" si="13"/>
        <v>1121.3000000000002</v>
      </c>
      <c r="Y13" s="239">
        <f t="shared" si="0"/>
        <v>0.71967499999999995</v>
      </c>
      <c r="AA13" s="237">
        <f t="shared" si="4"/>
        <v>5121.3</v>
      </c>
      <c r="AB13" s="237" t="e">
        <f>SUMIF(#REF!,'FY 19 Financial Report'!F13,#REF!)</f>
        <v>#REF!</v>
      </c>
      <c r="AC13" s="237" t="e">
        <f t="shared" si="5"/>
        <v>#REF!</v>
      </c>
      <c r="AD13" s="239">
        <f t="shared" si="6"/>
        <v>0</v>
      </c>
      <c r="AF13" s="237" t="e">
        <f>SUM(#REF!)</f>
        <v>#REF!</v>
      </c>
      <c r="AG13" s="237" t="e">
        <f t="shared" si="7"/>
        <v>#REF!</v>
      </c>
      <c r="AH13" s="237" t="e">
        <f t="shared" si="8"/>
        <v>#REF!</v>
      </c>
      <c r="AI13" s="239">
        <f t="shared" si="9"/>
        <v>0</v>
      </c>
      <c r="AK13" s="237"/>
      <c r="AL13" s="330" t="e">
        <f>#REF!</f>
        <v>#REF!</v>
      </c>
      <c r="AM13" s="238">
        <v>2878.7</v>
      </c>
      <c r="AN13" s="238">
        <f t="shared" si="10"/>
        <v>5121.3</v>
      </c>
      <c r="AO13" s="238" t="e">
        <f t="shared" si="11"/>
        <v>#REF!</v>
      </c>
      <c r="AP13" s="370"/>
      <c r="AR13" s="330">
        <f>X13</f>
        <v>1121.3000000000002</v>
      </c>
      <c r="AS13" s="330">
        <v>4000</v>
      </c>
      <c r="AT13" s="355">
        <f t="shared" si="12"/>
        <v>5121.3</v>
      </c>
      <c r="AU13" s="132"/>
      <c r="AV13" s="132">
        <v>5121.3</v>
      </c>
      <c r="AW13" s="132"/>
      <c r="AX13" s="132"/>
      <c r="AY13" s="132">
        <v>5121.3</v>
      </c>
      <c r="AZ13" s="132"/>
      <c r="BA13" s="132"/>
      <c r="BB13" s="132"/>
      <c r="BC13" s="132"/>
      <c r="BD13" s="132"/>
      <c r="BE13" s="132"/>
      <c r="BF13" s="132"/>
      <c r="BG13" s="132"/>
      <c r="BH13" s="132"/>
      <c r="BI13" s="363">
        <f t="shared" si="2"/>
        <v>5121.3</v>
      </c>
      <c r="BJ13" s="363">
        <f t="shared" si="3"/>
        <v>0</v>
      </c>
    </row>
    <row r="14" spans="1:62" s="156" customFormat="1" ht="29.25" customHeight="1" x14ac:dyDescent="0.3">
      <c r="A14" s="179" t="s">
        <v>42</v>
      </c>
      <c r="B14" s="180"/>
      <c r="C14" s="181"/>
      <c r="D14" s="182"/>
      <c r="E14" s="183" t="s">
        <v>65</v>
      </c>
      <c r="F14" s="184" t="s">
        <v>65</v>
      </c>
      <c r="G14" s="185">
        <v>2</v>
      </c>
      <c r="H14" s="186"/>
      <c r="I14" s="187"/>
      <c r="J14" s="188" t="s">
        <v>66</v>
      </c>
      <c r="K14" s="189" t="s">
        <v>45</v>
      </c>
      <c r="L14" s="190"/>
      <c r="M14" s="191"/>
      <c r="N14" s="191"/>
      <c r="O14" s="192" t="s">
        <v>46</v>
      </c>
      <c r="P14" s="193"/>
      <c r="Q14" s="194"/>
      <c r="R14" s="195"/>
      <c r="S14" s="194"/>
      <c r="T14" s="196"/>
      <c r="V14" s="241">
        <f>SUM(U14:U14)</f>
        <v>0</v>
      </c>
      <c r="W14" s="241">
        <f>SUM(U14:V14)</f>
        <v>0</v>
      </c>
      <c r="X14" s="242">
        <f t="shared" si="13"/>
        <v>0</v>
      </c>
      <c r="Y14" s="243"/>
      <c r="AA14" s="241">
        <f t="shared" si="4"/>
        <v>0</v>
      </c>
      <c r="AB14" s="241"/>
      <c r="AC14" s="241"/>
      <c r="AD14" s="243"/>
      <c r="AF14" s="241">
        <f>BA14</f>
        <v>0</v>
      </c>
      <c r="AG14" s="241"/>
      <c r="AH14" s="241"/>
      <c r="AI14" s="243"/>
      <c r="AK14" s="241"/>
      <c r="AL14" s="353">
        <v>0</v>
      </c>
      <c r="AM14" s="241">
        <v>0</v>
      </c>
      <c r="AN14" s="241">
        <v>1</v>
      </c>
      <c r="AO14" s="241">
        <v>2</v>
      </c>
      <c r="AP14" s="371"/>
      <c r="AR14" s="353"/>
      <c r="AS14" s="353"/>
      <c r="AT14" s="354"/>
      <c r="AU14" s="349"/>
      <c r="AV14" s="349"/>
      <c r="AW14" s="349"/>
      <c r="AX14" s="349"/>
      <c r="AY14" s="349"/>
      <c r="AZ14" s="349"/>
      <c r="BA14" s="349"/>
      <c r="BB14" s="349"/>
      <c r="BC14" s="349"/>
      <c r="BD14" s="349"/>
      <c r="BE14" s="349"/>
      <c r="BF14" s="349"/>
      <c r="BG14" s="349"/>
      <c r="BH14" s="349"/>
      <c r="BI14" s="363">
        <f t="shared" si="2"/>
        <v>0</v>
      </c>
      <c r="BJ14" s="363">
        <f t="shared" si="3"/>
        <v>0</v>
      </c>
    </row>
    <row r="15" spans="1:62" s="156" customFormat="1" ht="30.75" customHeight="1" x14ac:dyDescent="0.3">
      <c r="A15" s="200" t="s">
        <v>42</v>
      </c>
      <c r="B15" s="201"/>
      <c r="C15" s="202"/>
      <c r="D15" s="203"/>
      <c r="E15" s="204" t="s">
        <v>67</v>
      </c>
      <c r="F15" s="205" t="s">
        <v>67</v>
      </c>
      <c r="G15" s="206">
        <v>2</v>
      </c>
      <c r="H15" s="207">
        <v>2</v>
      </c>
      <c r="I15" s="208"/>
      <c r="J15" s="209" t="s">
        <v>68</v>
      </c>
      <c r="K15" s="210" t="s">
        <v>45</v>
      </c>
      <c r="L15" s="211"/>
      <c r="M15" s="212"/>
      <c r="N15" s="212"/>
      <c r="O15" s="213" t="s">
        <v>46</v>
      </c>
      <c r="P15" s="214"/>
      <c r="Q15" s="215"/>
      <c r="R15" s="216"/>
      <c r="S15" s="215"/>
      <c r="T15" s="217"/>
      <c r="V15" s="244">
        <f>SUM(V16:V21)</f>
        <v>37400</v>
      </c>
      <c r="W15" s="244">
        <f>SUM(W16:W21)</f>
        <v>40084.449999999997</v>
      </c>
      <c r="X15" s="244">
        <f t="shared" si="13"/>
        <v>-2684.4499999999971</v>
      </c>
      <c r="Y15" s="245">
        <f>W15/V15</f>
        <v>1.0717767379679144</v>
      </c>
      <c r="AA15" s="244">
        <f>SUM(AA16:AA21)</f>
        <v>51970</v>
      </c>
      <c r="AB15" s="244" t="e">
        <f>SUM(AB16:AB21)</f>
        <v>#REF!</v>
      </c>
      <c r="AC15" s="244" t="e">
        <f>SUM(AC16:AC21)</f>
        <v>#REF!</v>
      </c>
      <c r="AD15" s="244">
        <f>SUM(AD16:AD21)</f>
        <v>0</v>
      </c>
      <c r="AF15" s="244" t="e">
        <f>SUM(AF16:AF21)</f>
        <v>#REF!</v>
      </c>
      <c r="AG15" s="244" t="e">
        <f>SUM(AG16:AG21)</f>
        <v>#REF!</v>
      </c>
      <c r="AH15" s="244" t="e">
        <f>SUM(AH16:AH21)</f>
        <v>#REF!</v>
      </c>
      <c r="AI15" s="244">
        <f>SUM(AI16:AI21)</f>
        <v>0</v>
      </c>
      <c r="AK15" s="244"/>
      <c r="AL15" s="244" t="e">
        <f t="shared" ref="AL15:AU15" si="15">SUM(AL16:AL21)</f>
        <v>#REF!</v>
      </c>
      <c r="AM15" s="244">
        <f t="shared" si="15"/>
        <v>40084.449999999997</v>
      </c>
      <c r="AN15" s="244">
        <f t="shared" si="15"/>
        <v>51970</v>
      </c>
      <c r="AO15" s="244" t="e">
        <f t="shared" si="15"/>
        <v>#REF!</v>
      </c>
      <c r="AP15" s="370"/>
      <c r="AR15" s="244">
        <f t="shared" si="15"/>
        <v>-2684.4500000000007</v>
      </c>
      <c r="AS15" s="244">
        <f t="shared" si="15"/>
        <v>52400</v>
      </c>
      <c r="AT15" s="356">
        <f t="shared" ref="AT15:AT21" si="16">SUM(AR15:AS15)</f>
        <v>49715.55</v>
      </c>
      <c r="AU15" s="120">
        <f t="shared" si="15"/>
        <v>2254.4499999999998</v>
      </c>
      <c r="AV15" s="361">
        <f t="shared" si="14"/>
        <v>51970</v>
      </c>
      <c r="AW15" s="361">
        <f t="shared" ref="AW15:BF15" si="17">SUM(AW16:AW21)</f>
        <v>0</v>
      </c>
      <c r="AX15" s="361">
        <f t="shared" si="17"/>
        <v>0</v>
      </c>
      <c r="AY15" s="361">
        <f t="shared" si="17"/>
        <v>0</v>
      </c>
      <c r="AZ15" s="361">
        <f t="shared" si="17"/>
        <v>-1950</v>
      </c>
      <c r="BA15" s="361">
        <f t="shared" si="17"/>
        <v>4800</v>
      </c>
      <c r="BB15" s="361">
        <f t="shared" si="17"/>
        <v>14620</v>
      </c>
      <c r="BC15" s="361">
        <f t="shared" si="17"/>
        <v>7500</v>
      </c>
      <c r="BD15" s="361">
        <f t="shared" si="17"/>
        <v>7500</v>
      </c>
      <c r="BE15" s="361">
        <f t="shared" si="17"/>
        <v>10000</v>
      </c>
      <c r="BF15" s="361">
        <f t="shared" si="17"/>
        <v>9500</v>
      </c>
      <c r="BG15" s="120"/>
      <c r="BH15" s="120"/>
      <c r="BI15" s="363">
        <f t="shared" si="2"/>
        <v>51970</v>
      </c>
      <c r="BJ15" s="363">
        <f t="shared" si="3"/>
        <v>0</v>
      </c>
    </row>
    <row r="16" spans="1:62" s="172" customFormat="1" ht="25.5" customHeight="1" x14ac:dyDescent="0.3">
      <c r="A16" s="220" t="s">
        <v>42</v>
      </c>
      <c r="B16" s="221"/>
      <c r="C16" s="222"/>
      <c r="D16" s="223"/>
      <c r="E16" s="317" t="s">
        <v>69</v>
      </c>
      <c r="F16" s="318" t="s">
        <v>69</v>
      </c>
      <c r="G16" s="319">
        <v>2</v>
      </c>
      <c r="H16" s="320">
        <v>2</v>
      </c>
      <c r="I16" s="321">
        <v>1</v>
      </c>
      <c r="J16" s="322" t="s">
        <v>70</v>
      </c>
      <c r="K16" s="323" t="s">
        <v>45</v>
      </c>
      <c r="L16" s="324"/>
      <c r="M16" s="222"/>
      <c r="N16" s="222"/>
      <c r="O16" s="221" t="s">
        <v>46</v>
      </c>
      <c r="P16" s="325">
        <v>81599</v>
      </c>
      <c r="Q16" s="329"/>
      <c r="R16" s="326" t="s">
        <v>52</v>
      </c>
      <c r="S16" s="326">
        <v>50</v>
      </c>
      <c r="T16" s="328">
        <v>100</v>
      </c>
      <c r="V16" s="330">
        <v>5000</v>
      </c>
      <c r="W16" s="238">
        <f>SUMIF('Pivot Table-Year1 '!$A$4:$A$20,'FY 19 Financial Report'!F16,'Pivot Table-Year1 '!$B$4:$B$20)</f>
        <v>5380</v>
      </c>
      <c r="X16" s="330">
        <f t="shared" si="13"/>
        <v>-380</v>
      </c>
      <c r="Y16" s="331">
        <f>W16/V16</f>
        <v>1.0760000000000001</v>
      </c>
      <c r="AA16" s="330">
        <f t="shared" ref="AA16:AA22" si="18">AV16</f>
        <v>4620</v>
      </c>
      <c r="AB16" s="330" t="e">
        <f>SUMIF(#REF!,'FY 19 Financial Report'!F16,#REF!)</f>
        <v>#REF!</v>
      </c>
      <c r="AC16" s="237" t="e">
        <f t="shared" ref="AC16:AC21" si="19">AA16-AB16</f>
        <v>#REF!</v>
      </c>
      <c r="AD16" s="239">
        <f t="shared" ref="AD16:AD21" si="20">IFERROR(AB16/AA16,0)</f>
        <v>0</v>
      </c>
      <c r="AF16" s="330" t="e">
        <f>SUM(#REF!)</f>
        <v>#REF!</v>
      </c>
      <c r="AG16" s="237" t="e">
        <f t="shared" ref="AG16:AG21" si="21">AB16</f>
        <v>#REF!</v>
      </c>
      <c r="AH16" s="237" t="e">
        <f t="shared" ref="AH16:AH21" si="22">AF16-AG16</f>
        <v>#REF!</v>
      </c>
      <c r="AI16" s="239">
        <f t="shared" ref="AI16:AI21" si="23">IFERROR(AG16/AF16,0)</f>
        <v>0</v>
      </c>
      <c r="AK16" s="330"/>
      <c r="AL16" s="330" t="e">
        <f>#REF!</f>
        <v>#REF!</v>
      </c>
      <c r="AM16" s="238">
        <v>5380</v>
      </c>
      <c r="AN16" s="238">
        <f t="shared" ref="AN16:AN21" si="24">AV16</f>
        <v>4620</v>
      </c>
      <c r="AO16" s="238" t="e">
        <f t="shared" ref="AO16:AO21" si="25">AL16-AM16-AN16</f>
        <v>#REF!</v>
      </c>
      <c r="AP16" s="370"/>
      <c r="AR16" s="330">
        <f t="shared" ref="AR16:AR21" si="26">X16</f>
        <v>-380</v>
      </c>
      <c r="AS16" s="330">
        <v>5000</v>
      </c>
      <c r="AT16" s="355">
        <f t="shared" si="16"/>
        <v>4620</v>
      </c>
      <c r="AU16" s="132"/>
      <c r="AV16" s="359">
        <f t="shared" si="14"/>
        <v>4620</v>
      </c>
      <c r="AW16" s="132"/>
      <c r="AX16" s="132"/>
      <c r="AY16" s="132"/>
      <c r="AZ16" s="132"/>
      <c r="BA16" s="132"/>
      <c r="BB16" s="132">
        <v>4620</v>
      </c>
      <c r="BC16" s="132"/>
      <c r="BD16" s="132"/>
      <c r="BE16" s="132"/>
      <c r="BF16" s="132"/>
      <c r="BG16" s="132"/>
      <c r="BH16" s="132"/>
      <c r="BI16" s="363">
        <f t="shared" si="2"/>
        <v>4620</v>
      </c>
      <c r="BJ16" s="363">
        <f t="shared" si="3"/>
        <v>0</v>
      </c>
    </row>
    <row r="17" spans="1:62" s="172" customFormat="1" ht="14" x14ac:dyDescent="0.3">
      <c r="A17" s="220" t="s">
        <v>42</v>
      </c>
      <c r="B17" s="221"/>
      <c r="C17" s="222"/>
      <c r="D17" s="223"/>
      <c r="E17" s="317" t="s">
        <v>71</v>
      </c>
      <c r="F17" s="318" t="s">
        <v>71</v>
      </c>
      <c r="G17" s="319">
        <v>2</v>
      </c>
      <c r="H17" s="320">
        <v>2</v>
      </c>
      <c r="I17" s="321">
        <v>2</v>
      </c>
      <c r="J17" s="322" t="s">
        <v>72</v>
      </c>
      <c r="K17" s="323" t="s">
        <v>45</v>
      </c>
      <c r="L17" s="324"/>
      <c r="M17" s="222"/>
      <c r="N17" s="222"/>
      <c r="O17" s="221" t="s">
        <v>46</v>
      </c>
      <c r="P17" s="325">
        <v>81599</v>
      </c>
      <c r="Q17" s="329"/>
      <c r="R17" s="326" t="s">
        <v>52</v>
      </c>
      <c r="S17" s="326">
        <v>12</v>
      </c>
      <c r="T17" s="328">
        <v>200</v>
      </c>
      <c r="V17" s="330">
        <v>2400</v>
      </c>
      <c r="W17" s="238">
        <f>SUMIF('Pivot Table-Year1 '!$A$4:$A$20,'FY 19 Financial Report'!F17,'Pivot Table-Year1 '!$B$4:$B$20)</f>
        <v>0</v>
      </c>
      <c r="X17" s="330">
        <f t="shared" si="13"/>
        <v>2400</v>
      </c>
      <c r="Y17" s="331">
        <f>W17/V17</f>
        <v>0</v>
      </c>
      <c r="AA17" s="330">
        <f t="shared" si="18"/>
        <v>4800</v>
      </c>
      <c r="AB17" s="330" t="e">
        <f>SUMIF(#REF!,'FY 19 Financial Report'!F17,#REF!)</f>
        <v>#REF!</v>
      </c>
      <c r="AC17" s="237" t="e">
        <f t="shared" si="19"/>
        <v>#REF!</v>
      </c>
      <c r="AD17" s="239">
        <f t="shared" si="20"/>
        <v>0</v>
      </c>
      <c r="AF17" s="330" t="e">
        <f>SUM(#REF!)</f>
        <v>#REF!</v>
      </c>
      <c r="AG17" s="237" t="e">
        <f t="shared" si="21"/>
        <v>#REF!</v>
      </c>
      <c r="AH17" s="237" t="e">
        <f t="shared" si="22"/>
        <v>#REF!</v>
      </c>
      <c r="AI17" s="239">
        <f t="shared" si="23"/>
        <v>0</v>
      </c>
      <c r="AK17" s="330"/>
      <c r="AL17" s="330" t="e">
        <f>#REF!</f>
        <v>#REF!</v>
      </c>
      <c r="AM17" s="238">
        <v>0</v>
      </c>
      <c r="AN17" s="238">
        <f t="shared" si="24"/>
        <v>4800</v>
      </c>
      <c r="AO17" s="238" t="e">
        <f t="shared" si="25"/>
        <v>#REF!</v>
      </c>
      <c r="AP17" s="370"/>
      <c r="AR17" s="330">
        <f t="shared" si="26"/>
        <v>2400</v>
      </c>
      <c r="AS17" s="330">
        <v>2400</v>
      </c>
      <c r="AT17" s="355">
        <f t="shared" si="16"/>
        <v>4800</v>
      </c>
      <c r="AU17" s="132"/>
      <c r="AV17" s="359">
        <f t="shared" si="14"/>
        <v>4800</v>
      </c>
      <c r="AW17" s="132"/>
      <c r="AX17" s="132"/>
      <c r="AY17" s="132"/>
      <c r="AZ17" s="132"/>
      <c r="BA17" s="364">
        <f>2400+2400</f>
        <v>4800</v>
      </c>
      <c r="BB17" s="132"/>
      <c r="BC17" s="132"/>
      <c r="BD17" s="132"/>
      <c r="BE17" s="132"/>
      <c r="BF17" s="132"/>
      <c r="BG17" s="132"/>
      <c r="BH17" s="132"/>
      <c r="BI17" s="363">
        <f t="shared" si="2"/>
        <v>4800</v>
      </c>
      <c r="BJ17" s="363">
        <f t="shared" si="3"/>
        <v>0</v>
      </c>
    </row>
    <row r="18" spans="1:62" s="172" customFormat="1" ht="14" x14ac:dyDescent="0.3">
      <c r="A18" s="220" t="s">
        <v>42</v>
      </c>
      <c r="B18" s="221"/>
      <c r="C18" s="222"/>
      <c r="D18" s="223"/>
      <c r="E18" s="317" t="s">
        <v>73</v>
      </c>
      <c r="F18" s="318" t="s">
        <v>73</v>
      </c>
      <c r="G18" s="319">
        <v>2</v>
      </c>
      <c r="H18" s="320">
        <v>2</v>
      </c>
      <c r="I18" s="321">
        <v>3</v>
      </c>
      <c r="J18" s="322" t="s">
        <v>74</v>
      </c>
      <c r="K18" s="323" t="s">
        <v>45</v>
      </c>
      <c r="L18" s="324"/>
      <c r="M18" s="222"/>
      <c r="N18" s="222"/>
      <c r="O18" s="221" t="s">
        <v>46</v>
      </c>
      <c r="P18" s="325">
        <v>81599</v>
      </c>
      <c r="Q18" s="329"/>
      <c r="R18" s="326" t="s">
        <v>52</v>
      </c>
      <c r="S18" s="326">
        <v>15000</v>
      </c>
      <c r="T18" s="328">
        <v>1</v>
      </c>
      <c r="V18" s="330">
        <v>0</v>
      </c>
      <c r="W18" s="238">
        <f>SUMIF('Pivot Table-Year1 '!$A$4:$A$20,'FY 19 Financial Report'!F18,'Pivot Table-Year1 '!$B$4:$B$20)</f>
        <v>0</v>
      </c>
      <c r="X18" s="330">
        <f t="shared" si="13"/>
        <v>0</v>
      </c>
      <c r="Y18" s="331"/>
      <c r="AA18" s="330">
        <f t="shared" si="18"/>
        <v>15000</v>
      </c>
      <c r="AB18" s="330" t="e">
        <f>SUMIF(#REF!,'FY 19 Financial Report'!F18,#REF!)</f>
        <v>#REF!</v>
      </c>
      <c r="AC18" s="237" t="e">
        <f t="shared" si="19"/>
        <v>#REF!</v>
      </c>
      <c r="AD18" s="239">
        <f t="shared" si="20"/>
        <v>0</v>
      </c>
      <c r="AF18" s="330" t="e">
        <f>SUM(#REF!)</f>
        <v>#REF!</v>
      </c>
      <c r="AG18" s="237" t="e">
        <f t="shared" si="21"/>
        <v>#REF!</v>
      </c>
      <c r="AH18" s="237" t="e">
        <f t="shared" si="22"/>
        <v>#REF!</v>
      </c>
      <c r="AI18" s="239">
        <f t="shared" si="23"/>
        <v>0</v>
      </c>
      <c r="AK18" s="330"/>
      <c r="AL18" s="330" t="e">
        <f>#REF!</f>
        <v>#REF!</v>
      </c>
      <c r="AM18" s="238">
        <v>0</v>
      </c>
      <c r="AN18" s="238">
        <f t="shared" si="24"/>
        <v>15000</v>
      </c>
      <c r="AO18" s="238" t="e">
        <f t="shared" si="25"/>
        <v>#REF!</v>
      </c>
      <c r="AP18" s="370"/>
      <c r="AR18" s="330">
        <f t="shared" si="26"/>
        <v>0</v>
      </c>
      <c r="AS18" s="330">
        <v>15000</v>
      </c>
      <c r="AT18" s="355">
        <f t="shared" si="16"/>
        <v>15000</v>
      </c>
      <c r="AU18" s="132"/>
      <c r="AV18" s="359">
        <f t="shared" si="14"/>
        <v>15000</v>
      </c>
      <c r="AW18" s="132"/>
      <c r="AX18" s="132"/>
      <c r="AY18" s="132"/>
      <c r="AZ18" s="132"/>
      <c r="BA18" s="132"/>
      <c r="BB18" s="132"/>
      <c r="BC18" s="132">
        <v>7500</v>
      </c>
      <c r="BD18" s="132">
        <v>7500</v>
      </c>
      <c r="BE18" s="132"/>
      <c r="BF18" s="132"/>
      <c r="BG18" s="132"/>
      <c r="BH18" s="132"/>
      <c r="BI18" s="363">
        <f t="shared" si="2"/>
        <v>15000</v>
      </c>
      <c r="BJ18" s="363">
        <f t="shared" si="3"/>
        <v>0</v>
      </c>
    </row>
    <row r="19" spans="1:62" s="172" customFormat="1" ht="14" x14ac:dyDescent="0.3">
      <c r="A19" s="220" t="s">
        <v>42</v>
      </c>
      <c r="B19" s="221"/>
      <c r="C19" s="222"/>
      <c r="D19" s="223"/>
      <c r="E19" s="317" t="s">
        <v>75</v>
      </c>
      <c r="F19" s="318" t="s">
        <v>75</v>
      </c>
      <c r="G19" s="319">
        <v>2</v>
      </c>
      <c r="H19" s="320">
        <v>2</v>
      </c>
      <c r="I19" s="321">
        <v>4</v>
      </c>
      <c r="J19" s="322" t="s">
        <v>76</v>
      </c>
      <c r="K19" s="323" t="s">
        <v>45</v>
      </c>
      <c r="L19" s="324"/>
      <c r="M19" s="222"/>
      <c r="N19" s="222"/>
      <c r="O19" s="221" t="s">
        <v>46</v>
      </c>
      <c r="P19" s="325">
        <v>81599</v>
      </c>
      <c r="Q19" s="329"/>
      <c r="R19" s="326" t="s">
        <v>52</v>
      </c>
      <c r="S19" s="326">
        <v>20000</v>
      </c>
      <c r="T19" s="328">
        <v>1</v>
      </c>
      <c r="V19" s="330">
        <v>20000</v>
      </c>
      <c r="W19" s="238">
        <f>SUMIF('Pivot Table-Year1 '!$A$4:$A$20,'FY 19 Financial Report'!F19,'Pivot Table-Year1 '!$B$4:$B$20)</f>
        <v>20500</v>
      </c>
      <c r="X19" s="330">
        <f t="shared" si="13"/>
        <v>-500</v>
      </c>
      <c r="Y19" s="331">
        <f>W19/V19</f>
        <v>1.0249999999999999</v>
      </c>
      <c r="AA19" s="330">
        <f t="shared" si="18"/>
        <v>19500</v>
      </c>
      <c r="AB19" s="330" t="e">
        <f>SUMIF(#REF!,'FY 19 Financial Report'!F19,#REF!)</f>
        <v>#REF!</v>
      </c>
      <c r="AC19" s="237" t="e">
        <f t="shared" si="19"/>
        <v>#REF!</v>
      </c>
      <c r="AD19" s="239">
        <f t="shared" si="20"/>
        <v>0</v>
      </c>
      <c r="AF19" s="330" t="e">
        <f>SUM(#REF!)</f>
        <v>#REF!</v>
      </c>
      <c r="AG19" s="237" t="e">
        <f t="shared" si="21"/>
        <v>#REF!</v>
      </c>
      <c r="AH19" s="237" t="e">
        <f t="shared" si="22"/>
        <v>#REF!</v>
      </c>
      <c r="AI19" s="239">
        <f t="shared" si="23"/>
        <v>0</v>
      </c>
      <c r="AK19" s="330"/>
      <c r="AL19" s="330" t="e">
        <f>#REF!</f>
        <v>#REF!</v>
      </c>
      <c r="AM19" s="238">
        <v>20500</v>
      </c>
      <c r="AN19" s="238">
        <f t="shared" si="24"/>
        <v>19500</v>
      </c>
      <c r="AO19" s="238" t="e">
        <f t="shared" si="25"/>
        <v>#REF!</v>
      </c>
      <c r="AP19" s="370"/>
      <c r="AR19" s="330">
        <f t="shared" si="26"/>
        <v>-500</v>
      </c>
      <c r="AS19" s="330">
        <v>20000</v>
      </c>
      <c r="AT19" s="355">
        <f t="shared" si="16"/>
        <v>19500</v>
      </c>
      <c r="AU19" s="132"/>
      <c r="AV19" s="359">
        <f t="shared" si="14"/>
        <v>19500</v>
      </c>
      <c r="AW19" s="132"/>
      <c r="AX19" s="132"/>
      <c r="AY19" s="132"/>
      <c r="AZ19" s="132"/>
      <c r="BA19" s="132"/>
      <c r="BB19" s="132"/>
      <c r="BC19" s="132"/>
      <c r="BD19" s="132"/>
      <c r="BE19" s="132">
        <v>10000</v>
      </c>
      <c r="BF19" s="132">
        <v>9500</v>
      </c>
      <c r="BG19" s="132"/>
      <c r="BH19" s="132"/>
      <c r="BI19" s="363">
        <f t="shared" si="2"/>
        <v>19500</v>
      </c>
      <c r="BJ19" s="363">
        <f t="shared" si="3"/>
        <v>0</v>
      </c>
    </row>
    <row r="20" spans="1:62" s="172" customFormat="1" ht="14" x14ac:dyDescent="0.3">
      <c r="A20" s="220" t="s">
        <v>42</v>
      </c>
      <c r="B20" s="221"/>
      <c r="C20" s="222"/>
      <c r="D20" s="223"/>
      <c r="E20" s="317" t="s">
        <v>77</v>
      </c>
      <c r="F20" s="318" t="s">
        <v>77</v>
      </c>
      <c r="G20" s="319">
        <v>2</v>
      </c>
      <c r="H20" s="320">
        <v>2</v>
      </c>
      <c r="I20" s="321">
        <v>5</v>
      </c>
      <c r="J20" s="322" t="s">
        <v>78</v>
      </c>
      <c r="K20" s="323" t="s">
        <v>45</v>
      </c>
      <c r="L20" s="324"/>
      <c r="M20" s="222"/>
      <c r="N20" s="222"/>
      <c r="O20" s="221" t="s">
        <v>46</v>
      </c>
      <c r="P20" s="325">
        <v>81599</v>
      </c>
      <c r="Q20" s="329"/>
      <c r="R20" s="326" t="s">
        <v>52</v>
      </c>
      <c r="S20" s="326">
        <v>50</v>
      </c>
      <c r="T20" s="328">
        <v>100</v>
      </c>
      <c r="V20" s="330">
        <v>5000</v>
      </c>
      <c r="W20" s="238">
        <f>SUMIF('Pivot Table-Year1 '!$A$4:$A$20,'FY 19 Financial Report'!F20,'Pivot Table-Year1 '!$B$4:$B$20)</f>
        <v>14204.45</v>
      </c>
      <c r="X20" s="330">
        <f t="shared" si="13"/>
        <v>-9204.4500000000007</v>
      </c>
      <c r="Y20" s="331">
        <f>W20/V20</f>
        <v>2.8408900000000004</v>
      </c>
      <c r="AA20" s="330">
        <f t="shared" si="18"/>
        <v>-1950.0000000000009</v>
      </c>
      <c r="AB20" s="330" t="e">
        <f>SUMIF(#REF!,'FY 19 Financial Report'!F20,#REF!)</f>
        <v>#REF!</v>
      </c>
      <c r="AC20" s="237" t="e">
        <f t="shared" si="19"/>
        <v>#REF!</v>
      </c>
      <c r="AD20" s="239">
        <f t="shared" si="20"/>
        <v>0</v>
      </c>
      <c r="AF20" s="330" t="e">
        <f>SUM(#REF!)</f>
        <v>#REF!</v>
      </c>
      <c r="AG20" s="237" t="e">
        <f t="shared" si="21"/>
        <v>#REF!</v>
      </c>
      <c r="AH20" s="237" t="e">
        <f t="shared" si="22"/>
        <v>#REF!</v>
      </c>
      <c r="AI20" s="239">
        <f t="shared" si="23"/>
        <v>0</v>
      </c>
      <c r="AK20" s="330"/>
      <c r="AL20" s="330" t="e">
        <f>#REF!</f>
        <v>#REF!</v>
      </c>
      <c r="AM20" s="238">
        <v>14204.45</v>
      </c>
      <c r="AN20" s="366">
        <f t="shared" si="24"/>
        <v>-1950.0000000000009</v>
      </c>
      <c r="AO20" s="238" t="e">
        <f t="shared" si="25"/>
        <v>#REF!</v>
      </c>
      <c r="AP20" s="370"/>
      <c r="AQ20" s="172" t="s">
        <v>126</v>
      </c>
      <c r="AR20" s="330">
        <f t="shared" si="26"/>
        <v>-9204.4500000000007</v>
      </c>
      <c r="AS20" s="330">
        <v>5000</v>
      </c>
      <c r="AT20" s="355">
        <f t="shared" si="16"/>
        <v>-4204.4500000000007</v>
      </c>
      <c r="AU20" s="364">
        <v>2254.4499999999998</v>
      </c>
      <c r="AV20" s="360">
        <f t="shared" si="14"/>
        <v>-1950.0000000000009</v>
      </c>
      <c r="AW20" s="132"/>
      <c r="AX20" s="132"/>
      <c r="AY20" s="132"/>
      <c r="AZ20" s="132">
        <v>-1950</v>
      </c>
      <c r="BA20" s="132"/>
      <c r="BB20" s="132"/>
      <c r="BC20" s="132"/>
      <c r="BD20" s="132"/>
      <c r="BE20" s="132"/>
      <c r="BF20" s="132"/>
      <c r="BG20" s="132"/>
      <c r="BH20" s="132"/>
      <c r="BI20" s="363">
        <f t="shared" si="2"/>
        <v>-1950</v>
      </c>
      <c r="BJ20" s="363">
        <f t="shared" si="3"/>
        <v>0</v>
      </c>
    </row>
    <row r="21" spans="1:62" s="172" customFormat="1" ht="14" x14ac:dyDescent="0.3">
      <c r="A21" s="220" t="s">
        <v>42</v>
      </c>
      <c r="B21" s="221"/>
      <c r="C21" s="222"/>
      <c r="D21" s="223"/>
      <c r="E21" s="317" t="s">
        <v>67</v>
      </c>
      <c r="F21" s="318" t="s">
        <v>127</v>
      </c>
      <c r="G21" s="319">
        <v>2</v>
      </c>
      <c r="H21" s="320">
        <v>2</v>
      </c>
      <c r="I21" s="321">
        <v>6</v>
      </c>
      <c r="J21" s="322" t="s">
        <v>79</v>
      </c>
      <c r="K21" s="323" t="s">
        <v>45</v>
      </c>
      <c r="L21" s="324"/>
      <c r="M21" s="222"/>
      <c r="N21" s="222"/>
      <c r="O21" s="221" t="s">
        <v>46</v>
      </c>
      <c r="P21" s="325">
        <v>81599</v>
      </c>
      <c r="Q21" s="329"/>
      <c r="R21" s="326" t="s">
        <v>52</v>
      </c>
      <c r="S21" s="326">
        <v>50</v>
      </c>
      <c r="T21" s="328">
        <v>100</v>
      </c>
      <c r="V21" s="330">
        <v>5000</v>
      </c>
      <c r="W21" s="238">
        <f>SUMIF('Pivot Table-Year1 '!$A$4:$A$20,'FY 19 Financial Report'!F21,'Pivot Table-Year1 '!$B$4:$B$20)</f>
        <v>0</v>
      </c>
      <c r="X21" s="330">
        <f t="shared" si="13"/>
        <v>5000</v>
      </c>
      <c r="Y21" s="331">
        <f>W21/V21</f>
        <v>0</v>
      </c>
      <c r="AA21" s="330">
        <f t="shared" si="18"/>
        <v>10000</v>
      </c>
      <c r="AB21" s="330" t="e">
        <f>SUMIF(#REF!,'FY 19 Financial Report'!F21,#REF!)</f>
        <v>#REF!</v>
      </c>
      <c r="AC21" s="237" t="e">
        <f t="shared" si="19"/>
        <v>#REF!</v>
      </c>
      <c r="AD21" s="239">
        <f t="shared" si="20"/>
        <v>0</v>
      </c>
      <c r="AF21" s="330" t="e">
        <f>SUM(#REF!)</f>
        <v>#REF!</v>
      </c>
      <c r="AG21" s="237" t="e">
        <f t="shared" si="21"/>
        <v>#REF!</v>
      </c>
      <c r="AH21" s="237" t="e">
        <f t="shared" si="22"/>
        <v>#REF!</v>
      </c>
      <c r="AI21" s="239">
        <f t="shared" si="23"/>
        <v>0</v>
      </c>
      <c r="AK21" s="330"/>
      <c r="AL21" s="330" t="e">
        <f>#REF!</f>
        <v>#REF!</v>
      </c>
      <c r="AM21" s="238">
        <v>0</v>
      </c>
      <c r="AN21" s="238">
        <f t="shared" si="24"/>
        <v>10000</v>
      </c>
      <c r="AO21" s="238" t="e">
        <f t="shared" si="25"/>
        <v>#REF!</v>
      </c>
      <c r="AP21" s="370"/>
      <c r="AR21" s="330">
        <f t="shared" si="26"/>
        <v>5000</v>
      </c>
      <c r="AS21" s="330">
        <v>5000</v>
      </c>
      <c r="AT21" s="355">
        <f t="shared" si="16"/>
        <v>10000</v>
      </c>
      <c r="AU21" s="132"/>
      <c r="AV21" s="359">
        <f t="shared" si="14"/>
        <v>10000</v>
      </c>
      <c r="AW21" s="132"/>
      <c r="AX21" s="132"/>
      <c r="AY21" s="132"/>
      <c r="AZ21" s="132"/>
      <c r="BA21" s="132"/>
      <c r="BB21" s="364">
        <f>5000+5000</f>
        <v>10000</v>
      </c>
      <c r="BC21" s="132"/>
      <c r="BD21" s="132"/>
      <c r="BE21" s="132"/>
      <c r="BF21" s="132"/>
      <c r="BG21" s="132"/>
      <c r="BH21" s="132"/>
      <c r="BI21" s="363">
        <f t="shared" si="2"/>
        <v>10000</v>
      </c>
      <c r="BJ21" s="363">
        <f t="shared" si="3"/>
        <v>0</v>
      </c>
    </row>
    <row r="22" spans="1:62" s="156" customFormat="1" ht="27.75" customHeight="1" x14ac:dyDescent="0.3">
      <c r="A22" s="179" t="s">
        <v>42</v>
      </c>
      <c r="B22" s="180"/>
      <c r="C22" s="181"/>
      <c r="D22" s="182"/>
      <c r="E22" s="183" t="s">
        <v>80</v>
      </c>
      <c r="F22" s="184" t="s">
        <v>80</v>
      </c>
      <c r="G22" s="185">
        <v>3</v>
      </c>
      <c r="H22" s="186"/>
      <c r="I22" s="187"/>
      <c r="J22" s="188" t="s">
        <v>81</v>
      </c>
      <c r="K22" s="189" t="s">
        <v>45</v>
      </c>
      <c r="L22" s="190"/>
      <c r="M22" s="191"/>
      <c r="N22" s="191"/>
      <c r="O22" s="192"/>
      <c r="P22" s="193"/>
      <c r="Q22" s="194"/>
      <c r="R22" s="195"/>
      <c r="S22" s="194"/>
      <c r="T22" s="196"/>
      <c r="V22" s="241">
        <f>SUM(U22:U22)</f>
        <v>0</v>
      </c>
      <c r="W22" s="241">
        <f>SUM(U22:V22)</f>
        <v>0</v>
      </c>
      <c r="X22" s="242">
        <f t="shared" si="13"/>
        <v>0</v>
      </c>
      <c r="Y22" s="243"/>
      <c r="AA22" s="241">
        <f t="shared" si="18"/>
        <v>0</v>
      </c>
      <c r="AB22" s="241">
        <f>AW22</f>
        <v>0</v>
      </c>
      <c r="AC22" s="241">
        <f>AX22</f>
        <v>0</v>
      </c>
      <c r="AD22" s="241">
        <f>AY22</f>
        <v>0</v>
      </c>
      <c r="AF22" s="241">
        <f>BA22</f>
        <v>0</v>
      </c>
      <c r="AG22" s="241">
        <f>BB22</f>
        <v>0</v>
      </c>
      <c r="AH22" s="241">
        <f>BC22</f>
        <v>0</v>
      </c>
      <c r="AI22" s="241">
        <f>BD22</f>
        <v>0</v>
      </c>
      <c r="AK22" s="241"/>
      <c r="AL22" s="353">
        <v>0</v>
      </c>
      <c r="AM22" s="241">
        <v>0</v>
      </c>
      <c r="AN22" s="241">
        <v>1</v>
      </c>
      <c r="AO22" s="241">
        <v>2</v>
      </c>
      <c r="AP22" s="371"/>
      <c r="AR22" s="353"/>
      <c r="AS22" s="353"/>
      <c r="AT22" s="354"/>
      <c r="AU22" s="349"/>
      <c r="AV22" s="349"/>
      <c r="AW22" s="349"/>
      <c r="AX22" s="349"/>
      <c r="AY22" s="349"/>
      <c r="AZ22" s="349"/>
      <c r="BA22" s="349"/>
      <c r="BB22" s="349"/>
      <c r="BC22" s="349"/>
      <c r="BD22" s="349"/>
      <c r="BE22" s="349"/>
      <c r="BF22" s="349"/>
      <c r="BG22" s="349"/>
      <c r="BH22" s="349"/>
      <c r="BI22" s="363">
        <f t="shared" si="2"/>
        <v>0</v>
      </c>
      <c r="BJ22" s="363">
        <f t="shared" si="3"/>
        <v>0</v>
      </c>
    </row>
    <row r="23" spans="1:62" s="156" customFormat="1" ht="25.5" customHeight="1" x14ac:dyDescent="0.3">
      <c r="A23" s="200" t="s">
        <v>42</v>
      </c>
      <c r="B23" s="201"/>
      <c r="C23" s="202"/>
      <c r="D23" s="203"/>
      <c r="E23" s="204"/>
      <c r="F23" s="205"/>
      <c r="G23" s="206">
        <v>3</v>
      </c>
      <c r="H23" s="207">
        <v>1</v>
      </c>
      <c r="I23" s="208"/>
      <c r="J23" s="209" t="s">
        <v>82</v>
      </c>
      <c r="K23" s="210" t="s">
        <v>45</v>
      </c>
      <c r="L23" s="211"/>
      <c r="M23" s="212"/>
      <c r="N23" s="212"/>
      <c r="O23" s="213"/>
      <c r="P23" s="214"/>
      <c r="Q23" s="215"/>
      <c r="R23" s="216"/>
      <c r="S23" s="215"/>
      <c r="T23" s="217"/>
      <c r="V23" s="244">
        <f>SUM(V24:V44)</f>
        <v>120760</v>
      </c>
      <c r="W23" s="244">
        <f>SUM(W24:W44)</f>
        <v>133296.36000000007</v>
      </c>
      <c r="X23" s="244">
        <f t="shared" si="13"/>
        <v>-12536.360000000073</v>
      </c>
      <c r="Y23" s="245">
        <f>W23/V23</f>
        <v>1.1038121894667114</v>
      </c>
      <c r="AA23" s="244">
        <f>SUM(AA24:AA44)</f>
        <v>135059.87999999998</v>
      </c>
      <c r="AB23" s="244" t="e">
        <f>SUM(AB24:AB44)</f>
        <v>#REF!</v>
      </c>
      <c r="AC23" s="244" t="e">
        <f>SUM(AC24:AC44)</f>
        <v>#REF!</v>
      </c>
      <c r="AD23" s="244">
        <f>SUM(AD24:AD44)</f>
        <v>0</v>
      </c>
      <c r="AF23" s="244" t="e">
        <f>SUM(AF24:AF44)</f>
        <v>#REF!</v>
      </c>
      <c r="AG23" s="244" t="e">
        <f>SUM(AG24:AG44)</f>
        <v>#REF!</v>
      </c>
      <c r="AH23" s="244" t="e">
        <f>SUM(AH24:AH44)</f>
        <v>#REF!</v>
      </c>
      <c r="AI23" s="244">
        <f>SUM(AI24:AI44)</f>
        <v>0</v>
      </c>
      <c r="AK23" s="244"/>
      <c r="AL23" s="244" t="e">
        <f>SUM(AL24:AL44)</f>
        <v>#REF!</v>
      </c>
      <c r="AM23" s="244">
        <f>SUM(AM24:AM44)</f>
        <v>133296.36000000007</v>
      </c>
      <c r="AN23" s="244">
        <f>SUM(AN24:AN44)</f>
        <v>161330.91999999998</v>
      </c>
      <c r="AO23" s="244" t="e">
        <f>SUM(AO24:AO44)</f>
        <v>#REF!</v>
      </c>
      <c r="AP23" s="370"/>
      <c r="AR23" s="244">
        <f>SUM(AR24:AR44)</f>
        <v>2499.8799999999737</v>
      </c>
      <c r="AS23" s="244">
        <f>SUM(AS24:AS44)</f>
        <v>110760</v>
      </c>
      <c r="AT23" s="244">
        <f>SUM(AT24:AT44)</f>
        <v>113259.87999999998</v>
      </c>
      <c r="AU23" s="120">
        <f>SUM(AU24:AU44)</f>
        <v>21800</v>
      </c>
      <c r="AV23" s="120">
        <f>SUM(AV24,AV30,AV35,AV44)</f>
        <v>135059.87999999998</v>
      </c>
      <c r="AW23" s="120">
        <f t="shared" ref="AW23:BH23" si="27">SUM(AW24,AW30,AW35,AW44)</f>
        <v>9065.7366666666658</v>
      </c>
      <c r="AX23" s="120">
        <f t="shared" si="27"/>
        <v>9065.7366666666658</v>
      </c>
      <c r="AY23" s="120">
        <f t="shared" si="27"/>
        <v>9065.7366666666658</v>
      </c>
      <c r="AZ23" s="120">
        <f t="shared" si="27"/>
        <v>9465.7366666666658</v>
      </c>
      <c r="BA23" s="120">
        <f t="shared" si="27"/>
        <v>13415.736666666666</v>
      </c>
      <c r="BB23" s="120">
        <f t="shared" si="27"/>
        <v>12486.776666666667</v>
      </c>
      <c r="BC23" s="120">
        <f t="shared" si="27"/>
        <v>10415.736666666666</v>
      </c>
      <c r="BD23" s="120">
        <f t="shared" si="27"/>
        <v>13915.736666666666</v>
      </c>
      <c r="BE23" s="120">
        <f t="shared" si="27"/>
        <v>10415.736666666666</v>
      </c>
      <c r="BF23" s="120">
        <f t="shared" si="27"/>
        <v>14415.736666666666</v>
      </c>
      <c r="BG23" s="120">
        <f t="shared" si="27"/>
        <v>10415.736666666666</v>
      </c>
      <c r="BH23" s="120">
        <f t="shared" si="27"/>
        <v>12915.736666666666</v>
      </c>
      <c r="BI23" s="363">
        <f t="shared" si="2"/>
        <v>135059.87999999998</v>
      </c>
      <c r="BJ23" s="363">
        <f t="shared" si="3"/>
        <v>0</v>
      </c>
    </row>
    <row r="24" spans="1:62" s="156" customFormat="1" ht="14" x14ac:dyDescent="0.3">
      <c r="A24" s="200" t="s">
        <v>42</v>
      </c>
      <c r="B24" s="201"/>
      <c r="C24" s="202"/>
      <c r="D24" s="203"/>
      <c r="E24" s="204" t="s">
        <v>83</v>
      </c>
      <c r="F24" s="381" t="s">
        <v>97</v>
      </c>
      <c r="G24" s="387">
        <v>3</v>
      </c>
      <c r="H24" s="388">
        <v>1</v>
      </c>
      <c r="I24" s="389">
        <v>1</v>
      </c>
      <c r="J24" s="390" t="s">
        <v>84</v>
      </c>
      <c r="K24" s="391" t="s">
        <v>45</v>
      </c>
      <c r="L24" s="392"/>
      <c r="M24" s="393"/>
      <c r="N24" s="393"/>
      <c r="O24" s="394" t="s">
        <v>46</v>
      </c>
      <c r="P24" s="395" t="s">
        <v>60</v>
      </c>
      <c r="Q24" s="396"/>
      <c r="R24" s="397" t="s">
        <v>55</v>
      </c>
      <c r="S24" s="397">
        <v>11500</v>
      </c>
      <c r="T24" s="398">
        <v>1</v>
      </c>
      <c r="U24" s="399"/>
      <c r="V24" s="383">
        <v>11500</v>
      </c>
      <c r="W24" s="382">
        <f>SUMIF('Pivot Table-Year1 '!$A$4:$A$20,'FY 19 Financial Report'!F24,'Pivot Table-Year1 '!$B$4:$B$20)</f>
        <v>8528.9599999999991</v>
      </c>
      <c r="X24" s="383">
        <f t="shared" si="13"/>
        <v>2971.0400000000009</v>
      </c>
      <c r="Y24" s="400">
        <f>W24/V24</f>
        <v>0.74164869565217384</v>
      </c>
      <c r="Z24" s="399"/>
      <c r="AA24" s="383">
        <f>AV24</f>
        <v>26271.040000000001</v>
      </c>
      <c r="AB24" s="383" t="e">
        <f>SUMIF(#REF!,'FY 19 Financial Report'!F24,#REF!)</f>
        <v>#REF!</v>
      </c>
      <c r="AC24" s="401" t="e">
        <f>AA24-AB24</f>
        <v>#REF!</v>
      </c>
      <c r="AD24" s="402">
        <f>IFERROR(AB24/AA24,0)</f>
        <v>0</v>
      </c>
      <c r="AE24" s="399"/>
      <c r="AF24" s="383" t="e">
        <f>SUM(#REF!)</f>
        <v>#REF!</v>
      </c>
      <c r="AG24" s="401" t="e">
        <f>AB24</f>
        <v>#REF!</v>
      </c>
      <c r="AH24" s="401" t="e">
        <f>AF24-AG24</f>
        <v>#REF!</v>
      </c>
      <c r="AI24" s="402">
        <f>IFERROR(AG24/AF24,0)</f>
        <v>0</v>
      </c>
      <c r="AJ24" s="399"/>
      <c r="AK24" s="383"/>
      <c r="AL24" s="383" t="e">
        <f>#REF!</f>
        <v>#REF!</v>
      </c>
      <c r="AM24" s="382">
        <v>8528.9599999999991</v>
      </c>
      <c r="AN24" s="382">
        <f>SUM(AN25:AN29)</f>
        <v>26271.040000000001</v>
      </c>
      <c r="AO24" s="382" t="e">
        <f>AL24-AM24-AN24</f>
        <v>#REF!</v>
      </c>
      <c r="AP24" s="382"/>
      <c r="AQ24" s="399"/>
      <c r="AR24" s="383">
        <f>X24</f>
        <v>2971.0400000000009</v>
      </c>
      <c r="AS24" s="383">
        <v>1500</v>
      </c>
      <c r="AT24" s="384">
        <f>SUM(AR24:AS24)</f>
        <v>4471.0400000000009</v>
      </c>
      <c r="AU24" s="385"/>
      <c r="AV24" s="386">
        <f>SUM(AV25:AV28)</f>
        <v>26271.040000000001</v>
      </c>
      <c r="AW24" s="386">
        <f t="shared" ref="AW24:BH24" si="28">SUM(AW25:AW28)</f>
        <v>0</v>
      </c>
      <c r="AX24" s="386">
        <f t="shared" si="28"/>
        <v>0</v>
      </c>
      <c r="AY24" s="386">
        <f t="shared" si="28"/>
        <v>0</v>
      </c>
      <c r="AZ24" s="386">
        <f t="shared" si="28"/>
        <v>400</v>
      </c>
      <c r="BA24" s="386">
        <f t="shared" si="28"/>
        <v>4350</v>
      </c>
      <c r="BB24" s="386">
        <f t="shared" si="28"/>
        <v>3421.04</v>
      </c>
      <c r="BC24" s="386">
        <f t="shared" si="28"/>
        <v>1350</v>
      </c>
      <c r="BD24" s="386">
        <f t="shared" si="28"/>
        <v>4850</v>
      </c>
      <c r="BE24" s="386">
        <f t="shared" si="28"/>
        <v>1350</v>
      </c>
      <c r="BF24" s="386">
        <f t="shared" si="28"/>
        <v>5350</v>
      </c>
      <c r="BG24" s="386">
        <f t="shared" si="28"/>
        <v>1350</v>
      </c>
      <c r="BH24" s="386">
        <f t="shared" si="28"/>
        <v>3850</v>
      </c>
      <c r="BI24" s="363">
        <f t="shared" si="2"/>
        <v>26271.040000000001</v>
      </c>
      <c r="BJ24" s="363">
        <f t="shared" si="3"/>
        <v>0</v>
      </c>
    </row>
    <row r="25" spans="1:62" s="172" customFormat="1" ht="14" x14ac:dyDescent="0.3">
      <c r="A25" s="220"/>
      <c r="B25" s="221"/>
      <c r="C25" s="222"/>
      <c r="D25" s="223"/>
      <c r="E25" s="317"/>
      <c r="F25" s="377" t="s">
        <v>128</v>
      </c>
      <c r="G25" s="319"/>
      <c r="H25" s="320"/>
      <c r="I25" s="321"/>
      <c r="J25" s="322" t="s">
        <v>129</v>
      </c>
      <c r="K25" s="323"/>
      <c r="L25" s="324"/>
      <c r="M25" s="222"/>
      <c r="N25" s="222"/>
      <c r="O25" s="221"/>
      <c r="P25" s="325"/>
      <c r="Q25" s="329"/>
      <c r="R25" s="326"/>
      <c r="S25" s="326"/>
      <c r="T25" s="328"/>
      <c r="V25" s="330"/>
      <c r="W25" s="238"/>
      <c r="X25" s="330"/>
      <c r="Y25" s="331"/>
      <c r="AA25" s="330"/>
      <c r="AB25" s="330"/>
      <c r="AC25" s="237"/>
      <c r="AD25" s="239"/>
      <c r="AF25" s="330"/>
      <c r="AG25" s="237"/>
      <c r="AH25" s="237"/>
      <c r="AI25" s="239"/>
      <c r="AK25" s="330"/>
      <c r="AL25" s="330"/>
      <c r="AM25" s="238"/>
      <c r="AN25" s="238">
        <v>4471.04</v>
      </c>
      <c r="AO25" s="238"/>
      <c r="AP25" s="370"/>
      <c r="AR25" s="330"/>
      <c r="AS25" s="330"/>
      <c r="AT25" s="357"/>
      <c r="AU25" s="132"/>
      <c r="AV25" s="359">
        <v>4471.04</v>
      </c>
      <c r="AW25" s="132"/>
      <c r="AX25" s="132"/>
      <c r="AY25" s="132"/>
      <c r="AZ25" s="132">
        <v>400</v>
      </c>
      <c r="BA25" s="132">
        <v>1000</v>
      </c>
      <c r="BB25" s="132">
        <v>1071.04</v>
      </c>
      <c r="BC25" s="132"/>
      <c r="BD25" s="132">
        <v>1000</v>
      </c>
      <c r="BE25" s="132"/>
      <c r="BF25" s="132">
        <v>1000</v>
      </c>
      <c r="BG25" s="132"/>
      <c r="BH25" s="132"/>
      <c r="BI25" s="363">
        <f t="shared" si="2"/>
        <v>4471.04</v>
      </c>
      <c r="BJ25" s="363">
        <f t="shared" si="3"/>
        <v>0</v>
      </c>
    </row>
    <row r="26" spans="1:62" s="172" customFormat="1" ht="14" x14ac:dyDescent="0.3">
      <c r="A26" s="220"/>
      <c r="B26" s="221"/>
      <c r="C26" s="222"/>
      <c r="D26" s="223"/>
      <c r="E26" s="317"/>
      <c r="F26" s="377" t="s">
        <v>130</v>
      </c>
      <c r="G26" s="319"/>
      <c r="H26" s="320"/>
      <c r="I26" s="321"/>
      <c r="J26" s="322" t="s">
        <v>131</v>
      </c>
      <c r="K26" s="323"/>
      <c r="L26" s="324"/>
      <c r="M26" s="222"/>
      <c r="N26" s="222"/>
      <c r="O26" s="221"/>
      <c r="P26" s="325"/>
      <c r="Q26" s="329"/>
      <c r="R26" s="326"/>
      <c r="S26" s="326"/>
      <c r="T26" s="328"/>
      <c r="V26" s="330"/>
      <c r="W26" s="238"/>
      <c r="X26" s="330"/>
      <c r="Y26" s="331"/>
      <c r="AA26" s="330"/>
      <c r="AB26" s="330"/>
      <c r="AC26" s="237"/>
      <c r="AD26" s="239"/>
      <c r="AF26" s="330"/>
      <c r="AG26" s="237"/>
      <c r="AH26" s="237"/>
      <c r="AI26" s="239"/>
      <c r="AK26" s="330"/>
      <c r="AL26" s="330"/>
      <c r="AM26" s="238"/>
      <c r="AN26" s="375">
        <f>(1800*12)*50%</f>
        <v>10800</v>
      </c>
      <c r="AO26" s="375">
        <f>(1800*12)*50%</f>
        <v>10800</v>
      </c>
      <c r="AP26" s="370"/>
      <c r="AR26" s="330"/>
      <c r="AS26" s="330"/>
      <c r="AT26" s="357"/>
      <c r="AU26" s="132">
        <v>10800</v>
      </c>
      <c r="AV26" s="359">
        <f t="shared" si="14"/>
        <v>10800</v>
      </c>
      <c r="AW26" s="132"/>
      <c r="AX26" s="132"/>
      <c r="AY26" s="132"/>
      <c r="AZ26" s="132"/>
      <c r="BA26" s="132">
        <f>AV26/8</f>
        <v>1350</v>
      </c>
      <c r="BB26" s="132">
        <f>BA26</f>
        <v>1350</v>
      </c>
      <c r="BC26" s="132">
        <f t="shared" ref="BC26:BH26" si="29">BB26</f>
        <v>1350</v>
      </c>
      <c r="BD26" s="132">
        <f t="shared" si="29"/>
        <v>1350</v>
      </c>
      <c r="BE26" s="132">
        <f t="shared" si="29"/>
        <v>1350</v>
      </c>
      <c r="BF26" s="132">
        <f t="shared" si="29"/>
        <v>1350</v>
      </c>
      <c r="BG26" s="132">
        <f t="shared" si="29"/>
        <v>1350</v>
      </c>
      <c r="BH26" s="132">
        <f t="shared" si="29"/>
        <v>1350</v>
      </c>
      <c r="BI26" s="363">
        <f t="shared" si="2"/>
        <v>10800</v>
      </c>
      <c r="BJ26" s="363"/>
    </row>
    <row r="27" spans="1:62" s="172" customFormat="1" ht="14" x14ac:dyDescent="0.3">
      <c r="A27" s="220"/>
      <c r="B27" s="221"/>
      <c r="C27" s="222"/>
      <c r="D27" s="223"/>
      <c r="E27" s="317"/>
      <c r="F27" s="377" t="s">
        <v>132</v>
      </c>
      <c r="G27" s="319"/>
      <c r="H27" s="320"/>
      <c r="I27" s="321"/>
      <c r="J27" s="322" t="s">
        <v>133</v>
      </c>
      <c r="K27" s="323"/>
      <c r="L27" s="324"/>
      <c r="M27" s="222"/>
      <c r="N27" s="222"/>
      <c r="O27" s="221"/>
      <c r="P27" s="325"/>
      <c r="Q27" s="329"/>
      <c r="R27" s="326"/>
      <c r="S27" s="326"/>
      <c r="T27" s="328"/>
      <c r="V27" s="330"/>
      <c r="W27" s="238"/>
      <c r="X27" s="330"/>
      <c r="Y27" s="331"/>
      <c r="AA27" s="330"/>
      <c r="AB27" s="330"/>
      <c r="AC27" s="237"/>
      <c r="AD27" s="239"/>
      <c r="AF27" s="330"/>
      <c r="AG27" s="237"/>
      <c r="AH27" s="237"/>
      <c r="AI27" s="239"/>
      <c r="AK27" s="330"/>
      <c r="AL27" s="330"/>
      <c r="AM27" s="238"/>
      <c r="AN27" s="375">
        <f>500*6</f>
        <v>3000</v>
      </c>
      <c r="AO27" s="375">
        <f>500*6</f>
        <v>3000</v>
      </c>
      <c r="AP27" s="370"/>
      <c r="AR27" s="330"/>
      <c r="AS27" s="330"/>
      <c r="AT27" s="357"/>
      <c r="AU27" s="132">
        <v>3000</v>
      </c>
      <c r="AV27" s="359">
        <f t="shared" si="14"/>
        <v>3000</v>
      </c>
      <c r="AW27" s="132"/>
      <c r="AX27" s="132"/>
      <c r="AY27" s="132"/>
      <c r="AZ27" s="132"/>
      <c r="BA27" s="132"/>
      <c r="BB27" s="132">
        <v>1000</v>
      </c>
      <c r="BC27" s="132"/>
      <c r="BD27" s="132">
        <v>500</v>
      </c>
      <c r="BE27" s="132"/>
      <c r="BF27" s="132">
        <v>1000</v>
      </c>
      <c r="BG27" s="132"/>
      <c r="BH27" s="132">
        <v>500</v>
      </c>
      <c r="BI27" s="363">
        <f t="shared" si="2"/>
        <v>3000</v>
      </c>
      <c r="BJ27" s="363"/>
    </row>
    <row r="28" spans="1:62" s="172" customFormat="1" ht="14" x14ac:dyDescent="0.3">
      <c r="A28" s="220"/>
      <c r="B28" s="221"/>
      <c r="C28" s="222"/>
      <c r="D28" s="223"/>
      <c r="E28" s="317"/>
      <c r="F28" s="377" t="s">
        <v>134</v>
      </c>
      <c r="G28" s="319"/>
      <c r="H28" s="320"/>
      <c r="I28" s="321"/>
      <c r="J28" s="322" t="s">
        <v>135</v>
      </c>
      <c r="K28" s="323"/>
      <c r="L28" s="324"/>
      <c r="M28" s="222"/>
      <c r="N28" s="222"/>
      <c r="O28" s="221"/>
      <c r="P28" s="325"/>
      <c r="Q28" s="329"/>
      <c r="R28" s="326"/>
      <c r="S28" s="326"/>
      <c r="T28" s="328"/>
      <c r="V28" s="330"/>
      <c r="W28" s="238"/>
      <c r="X28" s="330"/>
      <c r="Y28" s="331"/>
      <c r="AA28" s="330"/>
      <c r="AB28" s="330"/>
      <c r="AC28" s="237"/>
      <c r="AD28" s="239"/>
      <c r="AF28" s="330"/>
      <c r="AG28" s="237"/>
      <c r="AH28" s="237"/>
      <c r="AI28" s="239"/>
      <c r="AK28" s="330"/>
      <c r="AL28" s="330"/>
      <c r="AM28" s="238"/>
      <c r="AN28" s="375">
        <f>4*2000</f>
        <v>8000</v>
      </c>
      <c r="AO28" s="375">
        <f>4*2000</f>
        <v>8000</v>
      </c>
      <c r="AP28" s="370"/>
      <c r="AR28" s="330"/>
      <c r="AS28" s="330"/>
      <c r="AT28" s="357"/>
      <c r="AU28" s="132">
        <v>8000</v>
      </c>
      <c r="AV28" s="359">
        <f t="shared" si="14"/>
        <v>8000</v>
      </c>
      <c r="AW28" s="132"/>
      <c r="AX28" s="132"/>
      <c r="AY28" s="132"/>
      <c r="AZ28" s="132"/>
      <c r="BA28" s="132">
        <v>2000</v>
      </c>
      <c r="BB28" s="132"/>
      <c r="BC28" s="132"/>
      <c r="BD28" s="132">
        <v>2000</v>
      </c>
      <c r="BE28" s="132"/>
      <c r="BF28" s="132">
        <v>2000</v>
      </c>
      <c r="BG28" s="132">
        <v>0</v>
      </c>
      <c r="BH28" s="132">
        <v>2000</v>
      </c>
      <c r="BI28" s="363">
        <f t="shared" si="2"/>
        <v>8000</v>
      </c>
      <c r="BJ28" s="363"/>
    </row>
    <row r="29" spans="1:62" s="172" customFormat="1" ht="14" x14ac:dyDescent="0.3">
      <c r="A29" s="220"/>
      <c r="B29" s="221"/>
      <c r="C29" s="222"/>
      <c r="D29" s="223"/>
      <c r="E29" s="317"/>
      <c r="F29" s="377" t="s">
        <v>136</v>
      </c>
      <c r="G29" s="319"/>
      <c r="H29" s="320"/>
      <c r="I29" s="321"/>
      <c r="J29" s="322" t="s">
        <v>137</v>
      </c>
      <c r="K29" s="323"/>
      <c r="L29" s="324"/>
      <c r="M29" s="222"/>
      <c r="N29" s="222"/>
      <c r="O29" s="221"/>
      <c r="P29" s="325"/>
      <c r="Q29" s="329"/>
      <c r="R29" s="326"/>
      <c r="S29" s="326"/>
      <c r="T29" s="328"/>
      <c r="V29" s="330"/>
      <c r="W29" s="238"/>
      <c r="X29" s="330"/>
      <c r="Y29" s="331"/>
      <c r="AA29" s="330"/>
      <c r="AB29" s="330"/>
      <c r="AC29" s="237"/>
      <c r="AD29" s="239"/>
      <c r="AF29" s="330"/>
      <c r="AG29" s="237"/>
      <c r="AH29" s="237"/>
      <c r="AI29" s="239"/>
      <c r="AK29" s="330"/>
      <c r="AL29" s="330"/>
      <c r="AM29" s="238"/>
      <c r="AN29" s="375">
        <v>0</v>
      </c>
      <c r="AO29" s="375">
        <f>(7*5*40*5)+(100*5)+500</f>
        <v>8000</v>
      </c>
      <c r="AP29" s="370"/>
      <c r="AQ29" s="376">
        <f>SUM(AN26:AO29)</f>
        <v>51600</v>
      </c>
      <c r="AR29" s="330"/>
      <c r="AS29" s="330"/>
      <c r="AT29" s="357"/>
      <c r="AU29" s="132">
        <v>0</v>
      </c>
      <c r="AV29" s="359">
        <f t="shared" si="14"/>
        <v>0</v>
      </c>
      <c r="AW29" s="132"/>
      <c r="AX29" s="132"/>
      <c r="AY29" s="132"/>
      <c r="AZ29" s="132"/>
      <c r="BA29" s="132"/>
      <c r="BB29" s="132"/>
      <c r="BC29" s="132"/>
      <c r="BD29" s="132"/>
      <c r="BE29" s="132"/>
      <c r="BF29" s="132"/>
      <c r="BG29" s="132"/>
      <c r="BH29" s="132"/>
      <c r="BI29" s="363">
        <f t="shared" si="2"/>
        <v>0</v>
      </c>
      <c r="BJ29" s="363"/>
    </row>
    <row r="30" spans="1:62" s="172" customFormat="1" ht="14" x14ac:dyDescent="0.3">
      <c r="A30" s="220" t="s">
        <v>42</v>
      </c>
      <c r="B30" s="221"/>
      <c r="C30" s="222"/>
      <c r="D30" s="223"/>
      <c r="E30" s="317" t="s">
        <v>85</v>
      </c>
      <c r="F30" s="381" t="s">
        <v>138</v>
      </c>
      <c r="G30" s="387">
        <v>3</v>
      </c>
      <c r="H30" s="388">
        <v>1</v>
      </c>
      <c r="I30" s="389">
        <v>2</v>
      </c>
      <c r="J30" s="390" t="s">
        <v>86</v>
      </c>
      <c r="K30" s="391" t="s">
        <v>45</v>
      </c>
      <c r="L30" s="392"/>
      <c r="M30" s="393"/>
      <c r="N30" s="393"/>
      <c r="O30" s="394" t="s">
        <v>46</v>
      </c>
      <c r="P30" s="395" t="s">
        <v>87</v>
      </c>
      <c r="Q30" s="396"/>
      <c r="R30" s="397" t="s">
        <v>55</v>
      </c>
      <c r="S30" s="397">
        <v>3075</v>
      </c>
      <c r="T30" s="398">
        <v>4</v>
      </c>
      <c r="V30" s="379">
        <v>12300</v>
      </c>
      <c r="W30" s="378">
        <f>SUMIF('Pivot Table-Year1 '!$A$4:$A$20,'FY 19 Financial Report'!F30,'Pivot Table-Year1 '!$B$4:$B$20)</f>
        <v>13751.489999999993</v>
      </c>
      <c r="X30" s="379">
        <f t="shared" si="13"/>
        <v>-1451.4899999999925</v>
      </c>
      <c r="Y30" s="413">
        <f>W30/V30</f>
        <v>1.1180073170731701</v>
      </c>
      <c r="AA30" s="330">
        <f>AV30</f>
        <v>10848.510000000007</v>
      </c>
      <c r="AB30" s="330" t="e">
        <f>SUMIF(#REF!,'FY 19 Financial Report'!F30,#REF!)</f>
        <v>#REF!</v>
      </c>
      <c r="AC30" s="237" t="e">
        <f>AA30-AB30</f>
        <v>#REF!</v>
      </c>
      <c r="AD30" s="239">
        <f>IFERROR(AB30/AA30,0)</f>
        <v>0</v>
      </c>
      <c r="AF30" s="330" t="e">
        <f>SUM(#REF!)</f>
        <v>#REF!</v>
      </c>
      <c r="AG30" s="237" t="e">
        <f>AB30</f>
        <v>#REF!</v>
      </c>
      <c r="AH30" s="237" t="e">
        <f>AF30-AG30</f>
        <v>#REF!</v>
      </c>
      <c r="AI30" s="239">
        <f>IFERROR(AG30/AF30,0)</f>
        <v>0</v>
      </c>
      <c r="AK30" s="330"/>
      <c r="AL30" s="330" t="e">
        <f>#REF!</f>
        <v>#REF!</v>
      </c>
      <c r="AM30" s="238">
        <v>13751.489999999993</v>
      </c>
      <c r="AN30" s="238">
        <f>AV30</f>
        <v>10848.510000000007</v>
      </c>
      <c r="AO30" s="238" t="e">
        <f>AL30-AM30-AN30</f>
        <v>#REF!</v>
      </c>
      <c r="AP30" s="370"/>
      <c r="AR30" s="330">
        <f>X30</f>
        <v>-1451.4899999999925</v>
      </c>
      <c r="AS30" s="330">
        <v>12300</v>
      </c>
      <c r="AT30" s="355">
        <f>SUM(AR30:AS30)</f>
        <v>10848.510000000007</v>
      </c>
      <c r="AU30" s="132"/>
      <c r="AV30" s="359">
        <f t="shared" si="14"/>
        <v>10848.510000000007</v>
      </c>
      <c r="AW30" s="380">
        <v>904.04250000000002</v>
      </c>
      <c r="AX30" s="380">
        <v>904.04250000000002</v>
      </c>
      <c r="AY30" s="380">
        <v>904.04250000000002</v>
      </c>
      <c r="AZ30" s="380">
        <v>904.04250000000002</v>
      </c>
      <c r="BA30" s="380">
        <v>904.04250000000002</v>
      </c>
      <c r="BB30" s="380">
        <v>904.04250000000002</v>
      </c>
      <c r="BC30" s="380">
        <v>904.04250000000002</v>
      </c>
      <c r="BD30" s="380">
        <v>904.04250000000002</v>
      </c>
      <c r="BE30" s="380">
        <v>904.04250000000002</v>
      </c>
      <c r="BF30" s="380">
        <v>904.04250000000002</v>
      </c>
      <c r="BG30" s="380">
        <v>904.04250000000002</v>
      </c>
      <c r="BH30" s="380">
        <v>904.04250000000002</v>
      </c>
      <c r="BI30" s="363">
        <f t="shared" si="2"/>
        <v>10848.509999999997</v>
      </c>
      <c r="BJ30" s="363">
        <f t="shared" si="3"/>
        <v>0</v>
      </c>
    </row>
    <row r="31" spans="1:62" s="172" customFormat="1" ht="14" x14ac:dyDescent="0.3">
      <c r="A31" s="220"/>
      <c r="B31" s="221"/>
      <c r="C31" s="222"/>
      <c r="D31" s="223"/>
      <c r="E31" s="317"/>
      <c r="F31" s="412" t="s">
        <v>139</v>
      </c>
      <c r="G31" s="319"/>
      <c r="H31" s="320"/>
      <c r="I31" s="321"/>
      <c r="J31" s="322" t="s">
        <v>140</v>
      </c>
      <c r="K31" s="323"/>
      <c r="L31" s="324"/>
      <c r="M31" s="222"/>
      <c r="N31" s="222"/>
      <c r="O31" s="221"/>
      <c r="P31" s="325"/>
      <c r="Q31" s="329"/>
      <c r="R31" s="326"/>
      <c r="S31" s="326"/>
      <c r="T31" s="328"/>
      <c r="V31" s="330"/>
      <c r="W31" s="238"/>
      <c r="X31" s="330"/>
      <c r="Y31" s="331"/>
      <c r="AA31" s="330"/>
      <c r="AB31" s="330"/>
      <c r="AC31" s="237"/>
      <c r="AD31" s="239"/>
      <c r="AF31" s="330"/>
      <c r="AG31" s="237"/>
      <c r="AH31" s="237"/>
      <c r="AI31" s="239"/>
      <c r="AK31" s="330"/>
      <c r="AL31" s="330" t="e">
        <f>#REF!</f>
        <v>#REF!</v>
      </c>
      <c r="AM31" s="238"/>
      <c r="AN31" s="238"/>
      <c r="AO31" s="238"/>
      <c r="AP31" s="370"/>
      <c r="AR31" s="330"/>
      <c r="AS31" s="330"/>
      <c r="AT31" s="355"/>
      <c r="AU31" s="132"/>
      <c r="AV31" s="359"/>
      <c r="AW31" s="132"/>
      <c r="AX31" s="132"/>
      <c r="AY31" s="132"/>
      <c r="AZ31" s="132"/>
      <c r="BA31" s="132"/>
      <c r="BB31" s="132"/>
      <c r="BC31" s="132"/>
      <c r="BD31" s="132"/>
      <c r="BE31" s="132"/>
      <c r="BF31" s="132"/>
      <c r="BG31" s="132"/>
      <c r="BH31" s="132"/>
      <c r="BI31" s="363">
        <f t="shared" si="2"/>
        <v>0</v>
      </c>
      <c r="BJ31" s="363"/>
    </row>
    <row r="32" spans="1:62" s="172" customFormat="1" ht="14" x14ac:dyDescent="0.3">
      <c r="A32" s="220"/>
      <c r="B32" s="221"/>
      <c r="C32" s="222"/>
      <c r="D32" s="223"/>
      <c r="E32" s="317"/>
      <c r="F32" s="412" t="s">
        <v>141</v>
      </c>
      <c r="G32" s="319"/>
      <c r="H32" s="320"/>
      <c r="I32" s="321"/>
      <c r="J32" s="322" t="s">
        <v>142</v>
      </c>
      <c r="K32" s="323"/>
      <c r="L32" s="324"/>
      <c r="M32" s="222"/>
      <c r="N32" s="222"/>
      <c r="O32" s="221"/>
      <c r="P32" s="325"/>
      <c r="Q32" s="329"/>
      <c r="R32" s="326"/>
      <c r="S32" s="326"/>
      <c r="T32" s="328"/>
      <c r="V32" s="330"/>
      <c r="W32" s="238"/>
      <c r="X32" s="330"/>
      <c r="Y32" s="331"/>
      <c r="AA32" s="330"/>
      <c r="AB32" s="330"/>
      <c r="AC32" s="237"/>
      <c r="AD32" s="239"/>
      <c r="AF32" s="330"/>
      <c r="AG32" s="237"/>
      <c r="AH32" s="237"/>
      <c r="AI32" s="239"/>
      <c r="AK32" s="330"/>
      <c r="AL32" s="330" t="e">
        <f>#REF!</f>
        <v>#REF!</v>
      </c>
      <c r="AM32" s="238"/>
      <c r="AN32" s="238"/>
      <c r="AO32" s="238"/>
      <c r="AP32" s="370"/>
      <c r="AR32" s="330"/>
      <c r="AS32" s="330"/>
      <c r="AT32" s="355"/>
      <c r="AU32" s="132"/>
      <c r="AV32" s="359"/>
      <c r="AW32" s="132"/>
      <c r="AX32" s="132"/>
      <c r="AY32" s="132"/>
      <c r="AZ32" s="132"/>
      <c r="BA32" s="132"/>
      <c r="BB32" s="132"/>
      <c r="BC32" s="132"/>
      <c r="BD32" s="132"/>
      <c r="BE32" s="132"/>
      <c r="BF32" s="132"/>
      <c r="BG32" s="132"/>
      <c r="BH32" s="132"/>
      <c r="BI32" s="363">
        <f t="shared" si="2"/>
        <v>0</v>
      </c>
      <c r="BJ32" s="363"/>
    </row>
    <row r="33" spans="1:62" s="172" customFormat="1" ht="14" x14ac:dyDescent="0.3">
      <c r="A33" s="220"/>
      <c r="B33" s="221"/>
      <c r="C33" s="222"/>
      <c r="D33" s="223"/>
      <c r="E33" s="317"/>
      <c r="F33" s="412" t="s">
        <v>143</v>
      </c>
      <c r="G33" s="319"/>
      <c r="H33" s="320"/>
      <c r="I33" s="321"/>
      <c r="J33" s="322" t="s">
        <v>144</v>
      </c>
      <c r="K33" s="323"/>
      <c r="L33" s="324"/>
      <c r="M33" s="222"/>
      <c r="N33" s="222"/>
      <c r="O33" s="221"/>
      <c r="P33" s="325"/>
      <c r="Q33" s="329"/>
      <c r="R33" s="326"/>
      <c r="S33" s="326"/>
      <c r="T33" s="328"/>
      <c r="V33" s="330"/>
      <c r="W33" s="238"/>
      <c r="X33" s="330"/>
      <c r="Y33" s="331"/>
      <c r="AA33" s="330"/>
      <c r="AB33" s="330"/>
      <c r="AC33" s="237"/>
      <c r="AD33" s="239"/>
      <c r="AF33" s="330"/>
      <c r="AG33" s="237"/>
      <c r="AH33" s="237"/>
      <c r="AI33" s="239"/>
      <c r="AK33" s="330"/>
      <c r="AL33" s="330" t="e">
        <f>#REF!</f>
        <v>#REF!</v>
      </c>
      <c r="AM33" s="238"/>
      <c r="AN33" s="238"/>
      <c r="AO33" s="238"/>
      <c r="AP33" s="370"/>
      <c r="AR33" s="330"/>
      <c r="AS33" s="330"/>
      <c r="AT33" s="355"/>
      <c r="AU33" s="132"/>
      <c r="AV33" s="359"/>
      <c r="AW33" s="132"/>
      <c r="AX33" s="132"/>
      <c r="AY33" s="132"/>
      <c r="AZ33" s="132"/>
      <c r="BA33" s="132"/>
      <c r="BB33" s="132"/>
      <c r="BC33" s="132"/>
      <c r="BD33" s="132"/>
      <c r="BE33" s="132"/>
      <c r="BF33" s="132"/>
      <c r="BG33" s="132"/>
      <c r="BH33" s="132"/>
      <c r="BI33" s="363">
        <f t="shared" si="2"/>
        <v>0</v>
      </c>
      <c r="BJ33" s="363"/>
    </row>
    <row r="34" spans="1:62" s="172" customFormat="1" ht="14" x14ac:dyDescent="0.3">
      <c r="A34" s="220"/>
      <c r="B34" s="221"/>
      <c r="C34" s="222"/>
      <c r="D34" s="223"/>
      <c r="E34" s="317"/>
      <c r="F34" s="412" t="s">
        <v>145</v>
      </c>
      <c r="G34" s="319"/>
      <c r="H34" s="320"/>
      <c r="I34" s="321"/>
      <c r="J34" s="322" t="s">
        <v>146</v>
      </c>
      <c r="K34" s="323"/>
      <c r="L34" s="324"/>
      <c r="M34" s="222"/>
      <c r="N34" s="222"/>
      <c r="O34" s="221"/>
      <c r="P34" s="325"/>
      <c r="Q34" s="329"/>
      <c r="R34" s="326"/>
      <c r="S34" s="326"/>
      <c r="T34" s="328"/>
      <c r="V34" s="330"/>
      <c r="W34" s="238"/>
      <c r="X34" s="330"/>
      <c r="Y34" s="331"/>
      <c r="AA34" s="330"/>
      <c r="AB34" s="330"/>
      <c r="AC34" s="237"/>
      <c r="AD34" s="239"/>
      <c r="AF34" s="330"/>
      <c r="AG34" s="237"/>
      <c r="AH34" s="237"/>
      <c r="AI34" s="239"/>
      <c r="AK34" s="330"/>
      <c r="AL34" s="330" t="e">
        <f>#REF!</f>
        <v>#REF!</v>
      </c>
      <c r="AM34" s="238"/>
      <c r="AN34" s="238"/>
      <c r="AO34" s="238"/>
      <c r="AP34" s="370"/>
      <c r="AR34" s="330"/>
      <c r="AS34" s="330"/>
      <c r="AT34" s="355"/>
      <c r="AU34" s="132"/>
      <c r="AV34" s="359"/>
      <c r="AW34" s="132"/>
      <c r="AX34" s="132"/>
      <c r="AY34" s="132"/>
      <c r="AZ34" s="132"/>
      <c r="BA34" s="132"/>
      <c r="BB34" s="132"/>
      <c r="BC34" s="132"/>
      <c r="BD34" s="132"/>
      <c r="BE34" s="132"/>
      <c r="BF34" s="132"/>
      <c r="BG34" s="132"/>
      <c r="BH34" s="132"/>
      <c r="BI34" s="363">
        <f t="shared" si="2"/>
        <v>0</v>
      </c>
      <c r="BJ34" s="363"/>
    </row>
    <row r="35" spans="1:62" s="172" customFormat="1" ht="14" x14ac:dyDescent="0.3">
      <c r="A35" s="220" t="s">
        <v>42</v>
      </c>
      <c r="B35" s="221"/>
      <c r="C35" s="222"/>
      <c r="D35" s="223"/>
      <c r="E35" s="317" t="s">
        <v>88</v>
      </c>
      <c r="F35" s="381" t="s">
        <v>147</v>
      </c>
      <c r="G35" s="387">
        <v>3</v>
      </c>
      <c r="H35" s="388">
        <v>1</v>
      </c>
      <c r="I35" s="389">
        <v>3</v>
      </c>
      <c r="J35" s="390" t="s">
        <v>89</v>
      </c>
      <c r="K35" s="391" t="s">
        <v>45</v>
      </c>
      <c r="L35" s="392"/>
      <c r="M35" s="393"/>
      <c r="N35" s="393"/>
      <c r="O35" s="394" t="s">
        <v>46</v>
      </c>
      <c r="P35" s="395" t="s">
        <v>90</v>
      </c>
      <c r="Q35" s="396"/>
      <c r="R35" s="397" t="s">
        <v>91</v>
      </c>
      <c r="S35" s="397">
        <v>4880</v>
      </c>
      <c r="T35" s="398">
        <v>12</v>
      </c>
      <c r="V35" s="379">
        <v>58560</v>
      </c>
      <c r="W35" s="378">
        <f>SUMIF('Pivot Table-Year1 '!$A$4:$A$20,'FY 19 Financial Report'!F35,'Pivot Table-Year1 '!$B$4:$B$20)</f>
        <v>57579.670000000035</v>
      </c>
      <c r="X35" s="379">
        <f t="shared" si="13"/>
        <v>980.32999999996537</v>
      </c>
      <c r="Y35" s="413">
        <f>W35/V35</f>
        <v>0.98325939207650337</v>
      </c>
      <c r="AA35" s="330">
        <f>AV35</f>
        <v>59540.329999999965</v>
      </c>
      <c r="AB35" s="330" t="e">
        <f>SUMIF(#REF!,'FY 19 Financial Report'!F35,#REF!)</f>
        <v>#REF!</v>
      </c>
      <c r="AC35" s="237" t="e">
        <f>AA35-AB35</f>
        <v>#REF!</v>
      </c>
      <c r="AD35" s="239">
        <f>IFERROR(AB35/AA35,0)</f>
        <v>0</v>
      </c>
      <c r="AF35" s="330" t="e">
        <f>SUM(#REF!)</f>
        <v>#REF!</v>
      </c>
      <c r="AG35" s="237" t="e">
        <f>AB35</f>
        <v>#REF!</v>
      </c>
      <c r="AH35" s="237" t="e">
        <f>AF35-AG35</f>
        <v>#REF!</v>
      </c>
      <c r="AI35" s="239">
        <f>IFERROR(AG35/AF35,0)</f>
        <v>0</v>
      </c>
      <c r="AK35" s="330"/>
      <c r="AL35" s="330" t="e">
        <f>#REF!</f>
        <v>#REF!</v>
      </c>
      <c r="AM35" s="238">
        <v>57579.670000000035</v>
      </c>
      <c r="AN35" s="238">
        <f>AV35</f>
        <v>59540.329999999965</v>
      </c>
      <c r="AO35" s="238" t="e">
        <f>AL35-AM35-AN35</f>
        <v>#REF!</v>
      </c>
      <c r="AP35" s="370"/>
      <c r="AR35" s="330">
        <f>X35</f>
        <v>980.32999999996537</v>
      </c>
      <c r="AS35" s="330">
        <v>58560</v>
      </c>
      <c r="AT35" s="355">
        <f>SUM(AR35:AS35)</f>
        <v>59540.329999999965</v>
      </c>
      <c r="AU35" s="132"/>
      <c r="AV35" s="359">
        <f t="shared" si="14"/>
        <v>59540.329999999965</v>
      </c>
      <c r="AW35" s="132">
        <f>SUM(AW36:AW43)</f>
        <v>4961.6941666666662</v>
      </c>
      <c r="AX35" s="132">
        <f t="shared" ref="AX35:BH35" si="30">SUM(AX36:AX43)</f>
        <v>4961.6941666666662</v>
      </c>
      <c r="AY35" s="132">
        <f t="shared" si="30"/>
        <v>4961.6941666666662</v>
      </c>
      <c r="AZ35" s="132">
        <f t="shared" si="30"/>
        <v>4961.6941666666662</v>
      </c>
      <c r="BA35" s="132">
        <f t="shared" si="30"/>
        <v>4961.6941666666662</v>
      </c>
      <c r="BB35" s="132">
        <f t="shared" si="30"/>
        <v>4961.6941666666662</v>
      </c>
      <c r="BC35" s="132">
        <f t="shared" si="30"/>
        <v>4961.6941666666662</v>
      </c>
      <c r="BD35" s="132">
        <f t="shared" si="30"/>
        <v>4961.6941666666662</v>
      </c>
      <c r="BE35" s="132">
        <f t="shared" si="30"/>
        <v>4961.6941666666662</v>
      </c>
      <c r="BF35" s="132">
        <f t="shared" si="30"/>
        <v>4961.6941666666662</v>
      </c>
      <c r="BG35" s="132">
        <f t="shared" si="30"/>
        <v>4961.6941666666662</v>
      </c>
      <c r="BH35" s="132">
        <f t="shared" si="30"/>
        <v>4961.6941666666662</v>
      </c>
      <c r="BI35" s="363">
        <f t="shared" si="2"/>
        <v>59540.330000000009</v>
      </c>
      <c r="BJ35" s="363">
        <f t="shared" si="3"/>
        <v>0</v>
      </c>
    </row>
    <row r="36" spans="1:62" s="172" customFormat="1" x14ac:dyDescent="0.35">
      <c r="A36" s="220"/>
      <c r="B36" s="221"/>
      <c r="C36" s="222"/>
      <c r="D36" s="223"/>
      <c r="E36" s="317"/>
      <c r="F36" s="377" t="s">
        <v>148</v>
      </c>
      <c r="G36" s="319"/>
      <c r="H36" s="320"/>
      <c r="I36" s="321"/>
      <c r="J36" s="332" t="s">
        <v>149</v>
      </c>
      <c r="K36" s="333"/>
      <c r="L36" s="334"/>
      <c r="M36" s="335"/>
      <c r="N36" s="335"/>
      <c r="O36" s="336"/>
      <c r="P36" s="337"/>
      <c r="Q36" s="338"/>
      <c r="R36" s="339"/>
      <c r="S36" s="339"/>
      <c r="T36" s="340"/>
      <c r="V36" s="330"/>
      <c r="W36" s="238"/>
      <c r="X36" s="330"/>
      <c r="Y36" s="331"/>
      <c r="AA36" s="330"/>
      <c r="AB36" s="330"/>
      <c r="AC36" s="237"/>
      <c r="AD36" s="239"/>
      <c r="AF36" s="330"/>
      <c r="AG36" s="237"/>
      <c r="AH36" s="237"/>
      <c r="AI36" s="239"/>
      <c r="AK36" s="330"/>
      <c r="AL36" s="330"/>
      <c r="AM36" s="238"/>
      <c r="AN36" s="238"/>
      <c r="AO36" s="238"/>
      <c r="AP36" s="370"/>
      <c r="AR36" s="330"/>
      <c r="AS36" s="330"/>
      <c r="AT36" s="355"/>
      <c r="AU36" s="132"/>
      <c r="AV36" s="374">
        <f>(8000*12)*20%</f>
        <v>19200</v>
      </c>
      <c r="AW36" s="132">
        <f>AV36/12</f>
        <v>1600</v>
      </c>
      <c r="AX36" s="132">
        <f>AW36</f>
        <v>1600</v>
      </c>
      <c r="AY36" s="132">
        <f t="shared" ref="AY36:BH36" si="31">AX36</f>
        <v>1600</v>
      </c>
      <c r="AZ36" s="132">
        <f t="shared" si="31"/>
        <v>1600</v>
      </c>
      <c r="BA36" s="132">
        <f t="shared" si="31"/>
        <v>1600</v>
      </c>
      <c r="BB36" s="132">
        <f t="shared" si="31"/>
        <v>1600</v>
      </c>
      <c r="BC36" s="132">
        <f t="shared" si="31"/>
        <v>1600</v>
      </c>
      <c r="BD36" s="132">
        <f t="shared" si="31"/>
        <v>1600</v>
      </c>
      <c r="BE36" s="132">
        <f t="shared" si="31"/>
        <v>1600</v>
      </c>
      <c r="BF36" s="132">
        <f t="shared" si="31"/>
        <v>1600</v>
      </c>
      <c r="BG36" s="132">
        <f t="shared" si="31"/>
        <v>1600</v>
      </c>
      <c r="BH36" s="132">
        <f t="shared" si="31"/>
        <v>1600</v>
      </c>
      <c r="BI36" s="363"/>
      <c r="BJ36" s="363"/>
    </row>
    <row r="37" spans="1:62" s="172" customFormat="1" x14ac:dyDescent="0.35">
      <c r="A37" s="220"/>
      <c r="B37" s="221"/>
      <c r="C37" s="222"/>
      <c r="D37" s="223"/>
      <c r="E37" s="317"/>
      <c r="F37" s="377" t="s">
        <v>150</v>
      </c>
      <c r="G37" s="319"/>
      <c r="H37" s="320"/>
      <c r="I37" s="321"/>
      <c r="J37" s="332" t="s">
        <v>151</v>
      </c>
      <c r="K37" s="333"/>
      <c r="L37" s="334"/>
      <c r="M37" s="335"/>
      <c r="N37" s="335"/>
      <c r="O37" s="336"/>
      <c r="P37" s="337"/>
      <c r="Q37" s="338"/>
      <c r="R37" s="339"/>
      <c r="S37" s="339"/>
      <c r="T37" s="340"/>
      <c r="V37" s="330"/>
      <c r="W37" s="238"/>
      <c r="X37" s="330"/>
      <c r="Y37" s="331"/>
      <c r="AA37" s="330"/>
      <c r="AB37" s="330"/>
      <c r="AC37" s="237"/>
      <c r="AD37" s="239"/>
      <c r="AF37" s="330"/>
      <c r="AG37" s="237"/>
      <c r="AH37" s="237"/>
      <c r="AI37" s="239"/>
      <c r="AK37" s="330"/>
      <c r="AL37" s="330"/>
      <c r="AM37" s="238"/>
      <c r="AN37" s="238"/>
      <c r="AO37" s="238"/>
      <c r="AP37" s="370"/>
      <c r="AR37" s="330"/>
      <c r="AS37" s="330"/>
      <c r="AT37" s="355"/>
      <c r="AU37" s="132"/>
      <c r="AV37" s="374">
        <f>(8000*12)*5%</f>
        <v>4800</v>
      </c>
      <c r="AW37" s="132">
        <f t="shared" ref="AW37:AW43" si="32">AV37/12</f>
        <v>400</v>
      </c>
      <c r="AX37" s="132">
        <f t="shared" ref="AX37:BH44" si="33">AW37</f>
        <v>400</v>
      </c>
      <c r="AY37" s="132">
        <f t="shared" si="33"/>
        <v>400</v>
      </c>
      <c r="AZ37" s="132">
        <f t="shared" si="33"/>
        <v>400</v>
      </c>
      <c r="BA37" s="132">
        <f t="shared" si="33"/>
        <v>400</v>
      </c>
      <c r="BB37" s="132">
        <f t="shared" si="33"/>
        <v>400</v>
      </c>
      <c r="BC37" s="132">
        <f t="shared" si="33"/>
        <v>400</v>
      </c>
      <c r="BD37" s="132">
        <f t="shared" si="33"/>
        <v>400</v>
      </c>
      <c r="BE37" s="132">
        <f t="shared" si="33"/>
        <v>400</v>
      </c>
      <c r="BF37" s="132">
        <f t="shared" si="33"/>
        <v>400</v>
      </c>
      <c r="BG37" s="132">
        <f t="shared" si="33"/>
        <v>400</v>
      </c>
      <c r="BH37" s="132">
        <f t="shared" si="33"/>
        <v>400</v>
      </c>
      <c r="BI37" s="363"/>
      <c r="BJ37" s="363"/>
    </row>
    <row r="38" spans="1:62" s="172" customFormat="1" x14ac:dyDescent="0.35">
      <c r="A38" s="220"/>
      <c r="B38" s="221"/>
      <c r="C38" s="222"/>
      <c r="D38" s="223"/>
      <c r="E38" s="317"/>
      <c r="F38" s="377" t="s">
        <v>152</v>
      </c>
      <c r="G38" s="319"/>
      <c r="H38" s="320"/>
      <c r="I38" s="321"/>
      <c r="J38" s="332" t="s">
        <v>153</v>
      </c>
      <c r="K38" s="333"/>
      <c r="L38" s="334"/>
      <c r="M38" s="335"/>
      <c r="N38" s="335"/>
      <c r="O38" s="336"/>
      <c r="P38" s="337"/>
      <c r="Q38" s="338"/>
      <c r="R38" s="339"/>
      <c r="S38" s="339"/>
      <c r="T38" s="340"/>
      <c r="V38" s="330"/>
      <c r="W38" s="238"/>
      <c r="X38" s="330"/>
      <c r="Y38" s="331"/>
      <c r="AA38" s="330"/>
      <c r="AB38" s="330"/>
      <c r="AC38" s="237"/>
      <c r="AD38" s="239"/>
      <c r="AF38" s="330"/>
      <c r="AG38" s="237"/>
      <c r="AH38" s="237"/>
      <c r="AI38" s="239"/>
      <c r="AK38" s="330"/>
      <c r="AL38" s="330"/>
      <c r="AM38" s="238"/>
      <c r="AN38" s="238"/>
      <c r="AO38" s="238"/>
      <c r="AP38" s="370"/>
      <c r="AR38" s="330"/>
      <c r="AS38" s="330"/>
      <c r="AT38" s="355"/>
      <c r="AU38" s="132"/>
      <c r="AV38" s="316">
        <f>(1500*12)*0.4</f>
        <v>7200</v>
      </c>
      <c r="AW38" s="132">
        <f t="shared" si="32"/>
        <v>600</v>
      </c>
      <c r="AX38" s="132">
        <f t="shared" si="33"/>
        <v>600</v>
      </c>
      <c r="AY38" s="132">
        <f t="shared" si="33"/>
        <v>600</v>
      </c>
      <c r="AZ38" s="132">
        <f t="shared" si="33"/>
        <v>600</v>
      </c>
      <c r="BA38" s="132">
        <f t="shared" si="33"/>
        <v>600</v>
      </c>
      <c r="BB38" s="132">
        <f t="shared" si="33"/>
        <v>600</v>
      </c>
      <c r="BC38" s="132">
        <f t="shared" si="33"/>
        <v>600</v>
      </c>
      <c r="BD38" s="132">
        <f t="shared" si="33"/>
        <v>600</v>
      </c>
      <c r="BE38" s="132">
        <f t="shared" si="33"/>
        <v>600</v>
      </c>
      <c r="BF38" s="132">
        <f t="shared" si="33"/>
        <v>600</v>
      </c>
      <c r="BG38" s="132">
        <f t="shared" si="33"/>
        <v>600</v>
      </c>
      <c r="BH38" s="132">
        <f t="shared" si="33"/>
        <v>600</v>
      </c>
      <c r="BI38" s="363"/>
      <c r="BJ38" s="363"/>
    </row>
    <row r="39" spans="1:62" s="172" customFormat="1" x14ac:dyDescent="0.35">
      <c r="A39" s="220"/>
      <c r="B39" s="221"/>
      <c r="C39" s="222"/>
      <c r="D39" s="223"/>
      <c r="E39" s="317"/>
      <c r="F39" s="377" t="s">
        <v>154</v>
      </c>
      <c r="G39" s="319"/>
      <c r="H39" s="320"/>
      <c r="I39" s="321"/>
      <c r="J39" s="332" t="s">
        <v>155</v>
      </c>
      <c r="K39" s="333"/>
      <c r="L39" s="334"/>
      <c r="M39" s="335"/>
      <c r="N39" s="335"/>
      <c r="O39" s="336"/>
      <c r="P39" s="337"/>
      <c r="Q39" s="338"/>
      <c r="R39" s="339"/>
      <c r="S39" s="339"/>
      <c r="T39" s="340"/>
      <c r="V39" s="330"/>
      <c r="W39" s="238"/>
      <c r="X39" s="330"/>
      <c r="Y39" s="331"/>
      <c r="AA39" s="330"/>
      <c r="AB39" s="330"/>
      <c r="AC39" s="237"/>
      <c r="AD39" s="239"/>
      <c r="AF39" s="330"/>
      <c r="AG39" s="237"/>
      <c r="AH39" s="237"/>
      <c r="AI39" s="239"/>
      <c r="AK39" s="330"/>
      <c r="AL39" s="330"/>
      <c r="AM39" s="238"/>
      <c r="AN39" s="238"/>
      <c r="AO39" s="238"/>
      <c r="AP39" s="370"/>
      <c r="AR39" s="330"/>
      <c r="AS39" s="330"/>
      <c r="AT39" s="355"/>
      <c r="AU39" s="132"/>
      <c r="AV39" s="374">
        <f>(8000*12)*9.35%</f>
        <v>8976</v>
      </c>
      <c r="AW39" s="132">
        <f t="shared" si="32"/>
        <v>748</v>
      </c>
      <c r="AX39" s="132">
        <f t="shared" si="33"/>
        <v>748</v>
      </c>
      <c r="AY39" s="132">
        <f t="shared" si="33"/>
        <v>748</v>
      </c>
      <c r="AZ39" s="132">
        <f t="shared" si="33"/>
        <v>748</v>
      </c>
      <c r="BA39" s="132">
        <f t="shared" si="33"/>
        <v>748</v>
      </c>
      <c r="BB39" s="132">
        <f t="shared" si="33"/>
        <v>748</v>
      </c>
      <c r="BC39" s="132">
        <f t="shared" si="33"/>
        <v>748</v>
      </c>
      <c r="BD39" s="132">
        <f t="shared" si="33"/>
        <v>748</v>
      </c>
      <c r="BE39" s="132">
        <f t="shared" si="33"/>
        <v>748</v>
      </c>
      <c r="BF39" s="132">
        <f t="shared" si="33"/>
        <v>748</v>
      </c>
      <c r="BG39" s="132">
        <f t="shared" si="33"/>
        <v>748</v>
      </c>
      <c r="BH39" s="132">
        <f t="shared" si="33"/>
        <v>748</v>
      </c>
      <c r="BI39" s="363"/>
      <c r="BJ39" s="363"/>
    </row>
    <row r="40" spans="1:62" s="172" customFormat="1" x14ac:dyDescent="0.35">
      <c r="A40" s="220"/>
      <c r="B40" s="221"/>
      <c r="C40" s="222"/>
      <c r="D40" s="223"/>
      <c r="E40" s="317"/>
      <c r="F40" s="377" t="s">
        <v>156</v>
      </c>
      <c r="G40" s="319"/>
      <c r="H40" s="320"/>
      <c r="I40" s="321"/>
      <c r="J40" s="332" t="s">
        <v>157</v>
      </c>
      <c r="K40" s="333"/>
      <c r="L40" s="334"/>
      <c r="M40" s="335"/>
      <c r="N40" s="335"/>
      <c r="O40" s="336"/>
      <c r="P40" s="337"/>
      <c r="Q40" s="338"/>
      <c r="R40" s="339"/>
      <c r="S40" s="339"/>
      <c r="T40" s="340"/>
      <c r="V40" s="330"/>
      <c r="W40" s="238"/>
      <c r="X40" s="330"/>
      <c r="Y40" s="331"/>
      <c r="AA40" s="330"/>
      <c r="AB40" s="330"/>
      <c r="AC40" s="237"/>
      <c r="AD40" s="239"/>
      <c r="AF40" s="330"/>
      <c r="AG40" s="237"/>
      <c r="AH40" s="237"/>
      <c r="AI40" s="239"/>
      <c r="AK40" s="330"/>
      <c r="AL40" s="330"/>
      <c r="AM40" s="238"/>
      <c r="AN40" s="238"/>
      <c r="AO40" s="238"/>
      <c r="AP40" s="370"/>
      <c r="AR40" s="330"/>
      <c r="AS40" s="330"/>
      <c r="AT40" s="355"/>
      <c r="AU40" s="132"/>
      <c r="AV40" s="316">
        <f>(1000*12)*0.75</f>
        <v>9000</v>
      </c>
      <c r="AW40" s="132">
        <f t="shared" si="32"/>
        <v>750</v>
      </c>
      <c r="AX40" s="132">
        <f t="shared" si="33"/>
        <v>750</v>
      </c>
      <c r="AY40" s="132">
        <f t="shared" si="33"/>
        <v>750</v>
      </c>
      <c r="AZ40" s="132">
        <f t="shared" si="33"/>
        <v>750</v>
      </c>
      <c r="BA40" s="132">
        <f t="shared" si="33"/>
        <v>750</v>
      </c>
      <c r="BB40" s="132">
        <f t="shared" si="33"/>
        <v>750</v>
      </c>
      <c r="BC40" s="132">
        <f t="shared" si="33"/>
        <v>750</v>
      </c>
      <c r="BD40" s="132">
        <f t="shared" si="33"/>
        <v>750</v>
      </c>
      <c r="BE40" s="132">
        <f t="shared" si="33"/>
        <v>750</v>
      </c>
      <c r="BF40" s="132">
        <f t="shared" si="33"/>
        <v>750</v>
      </c>
      <c r="BG40" s="132">
        <f t="shared" si="33"/>
        <v>750</v>
      </c>
      <c r="BH40" s="132">
        <f t="shared" si="33"/>
        <v>750</v>
      </c>
      <c r="BI40" s="363"/>
      <c r="BJ40" s="363"/>
    </row>
    <row r="41" spans="1:62" s="172" customFormat="1" x14ac:dyDescent="0.35">
      <c r="A41" s="220"/>
      <c r="B41" s="221"/>
      <c r="C41" s="222"/>
      <c r="D41" s="223"/>
      <c r="E41" s="317"/>
      <c r="F41" s="377" t="s">
        <v>158</v>
      </c>
      <c r="G41" s="319"/>
      <c r="H41" s="320"/>
      <c r="I41" s="321"/>
      <c r="J41" s="332" t="s">
        <v>159</v>
      </c>
      <c r="K41" s="333"/>
      <c r="L41" s="334"/>
      <c r="M41" s="335"/>
      <c r="N41" s="335"/>
      <c r="O41" s="336"/>
      <c r="P41" s="337"/>
      <c r="Q41" s="338"/>
      <c r="R41" s="339"/>
      <c r="S41" s="339"/>
      <c r="T41" s="340"/>
      <c r="V41" s="330"/>
      <c r="W41" s="238"/>
      <c r="X41" s="330"/>
      <c r="Y41" s="331"/>
      <c r="AA41" s="330"/>
      <c r="AB41" s="330"/>
      <c r="AC41" s="237"/>
      <c r="AD41" s="239"/>
      <c r="AF41" s="330"/>
      <c r="AG41" s="237"/>
      <c r="AH41" s="237"/>
      <c r="AI41" s="239"/>
      <c r="AK41" s="330"/>
      <c r="AL41" s="330"/>
      <c r="AM41" s="238"/>
      <c r="AN41" s="238"/>
      <c r="AO41" s="238"/>
      <c r="AP41" s="370"/>
      <c r="AR41" s="330"/>
      <c r="AS41" s="330"/>
      <c r="AT41" s="355"/>
      <c r="AU41" s="132"/>
      <c r="AV41" s="316">
        <f>(1000*12)*0.6</f>
        <v>7200</v>
      </c>
      <c r="AW41" s="132">
        <f t="shared" si="32"/>
        <v>600</v>
      </c>
      <c r="AX41" s="132">
        <f t="shared" si="33"/>
        <v>600</v>
      </c>
      <c r="AY41" s="132">
        <f t="shared" si="33"/>
        <v>600</v>
      </c>
      <c r="AZ41" s="132">
        <f t="shared" si="33"/>
        <v>600</v>
      </c>
      <c r="BA41" s="132">
        <f t="shared" si="33"/>
        <v>600</v>
      </c>
      <c r="BB41" s="132">
        <f t="shared" si="33"/>
        <v>600</v>
      </c>
      <c r="BC41" s="132">
        <f t="shared" si="33"/>
        <v>600</v>
      </c>
      <c r="BD41" s="132">
        <f t="shared" si="33"/>
        <v>600</v>
      </c>
      <c r="BE41" s="132">
        <f t="shared" si="33"/>
        <v>600</v>
      </c>
      <c r="BF41" s="132">
        <f t="shared" si="33"/>
        <v>600</v>
      </c>
      <c r="BG41" s="132">
        <f t="shared" si="33"/>
        <v>600</v>
      </c>
      <c r="BH41" s="132">
        <f t="shared" si="33"/>
        <v>600</v>
      </c>
      <c r="BI41" s="363"/>
      <c r="BJ41" s="363"/>
    </row>
    <row r="42" spans="1:62" s="172" customFormat="1" x14ac:dyDescent="0.35">
      <c r="A42" s="220"/>
      <c r="B42" s="221"/>
      <c r="C42" s="222"/>
      <c r="D42" s="223"/>
      <c r="E42" s="317"/>
      <c r="F42" s="377" t="s">
        <v>160</v>
      </c>
      <c r="G42" s="319"/>
      <c r="H42" s="320"/>
      <c r="I42" s="321"/>
      <c r="J42" s="332" t="s">
        <v>161</v>
      </c>
      <c r="K42" s="333"/>
      <c r="L42" s="334"/>
      <c r="M42" s="335"/>
      <c r="N42" s="335"/>
      <c r="O42" s="336"/>
      <c r="P42" s="337"/>
      <c r="Q42" s="338"/>
      <c r="R42" s="339"/>
      <c r="S42" s="339"/>
      <c r="T42" s="340"/>
      <c r="V42" s="330"/>
      <c r="W42" s="238"/>
      <c r="X42" s="330"/>
      <c r="Y42" s="331"/>
      <c r="AA42" s="330"/>
      <c r="AB42" s="330"/>
      <c r="AC42" s="237"/>
      <c r="AD42" s="239"/>
      <c r="AF42" s="330"/>
      <c r="AG42" s="237"/>
      <c r="AH42" s="237"/>
      <c r="AI42" s="239"/>
      <c r="AK42" s="330"/>
      <c r="AL42" s="330"/>
      <c r="AM42" s="238"/>
      <c r="AN42" s="238"/>
      <c r="AO42" s="238"/>
      <c r="AP42" s="370"/>
      <c r="AR42" s="330"/>
      <c r="AS42" s="330"/>
      <c r="AT42" s="355"/>
      <c r="AU42" s="132"/>
      <c r="AV42" s="374">
        <f>(2500*12)*5%</f>
        <v>1500</v>
      </c>
      <c r="AW42" s="132">
        <f t="shared" si="32"/>
        <v>125</v>
      </c>
      <c r="AX42" s="132">
        <f t="shared" si="33"/>
        <v>125</v>
      </c>
      <c r="AY42" s="132">
        <f t="shared" si="33"/>
        <v>125</v>
      </c>
      <c r="AZ42" s="132">
        <f t="shared" si="33"/>
        <v>125</v>
      </c>
      <c r="BA42" s="132">
        <f t="shared" si="33"/>
        <v>125</v>
      </c>
      <c r="BB42" s="132">
        <f t="shared" si="33"/>
        <v>125</v>
      </c>
      <c r="BC42" s="132">
        <f t="shared" si="33"/>
        <v>125</v>
      </c>
      <c r="BD42" s="132">
        <f t="shared" si="33"/>
        <v>125</v>
      </c>
      <c r="BE42" s="132">
        <f t="shared" si="33"/>
        <v>125</v>
      </c>
      <c r="BF42" s="132">
        <f t="shared" si="33"/>
        <v>125</v>
      </c>
      <c r="BG42" s="132">
        <f t="shared" si="33"/>
        <v>125</v>
      </c>
      <c r="BH42" s="132">
        <f t="shared" si="33"/>
        <v>125</v>
      </c>
      <c r="BI42" s="363"/>
      <c r="BJ42" s="363"/>
    </row>
    <row r="43" spans="1:62" s="172" customFormat="1" x14ac:dyDescent="0.35">
      <c r="A43" s="220"/>
      <c r="B43" s="221"/>
      <c r="C43" s="222"/>
      <c r="D43" s="223"/>
      <c r="E43" s="317"/>
      <c r="F43" s="377" t="s">
        <v>162</v>
      </c>
      <c r="G43" s="319"/>
      <c r="H43" s="320"/>
      <c r="I43" s="321"/>
      <c r="J43" s="332" t="s">
        <v>163</v>
      </c>
      <c r="K43" s="333"/>
      <c r="L43" s="334"/>
      <c r="M43" s="335"/>
      <c r="N43" s="335"/>
      <c r="O43" s="336"/>
      <c r="P43" s="337"/>
      <c r="Q43" s="338"/>
      <c r="R43" s="339"/>
      <c r="S43" s="339"/>
      <c r="T43" s="340"/>
      <c r="V43" s="330"/>
      <c r="W43" s="238"/>
      <c r="X43" s="330"/>
      <c r="Y43" s="331"/>
      <c r="AA43" s="330"/>
      <c r="AB43" s="330"/>
      <c r="AC43" s="237"/>
      <c r="AD43" s="239"/>
      <c r="AF43" s="330"/>
      <c r="AG43" s="237"/>
      <c r="AH43" s="237"/>
      <c r="AI43" s="239"/>
      <c r="AK43" s="330"/>
      <c r="AL43" s="330"/>
      <c r="AM43" s="238"/>
      <c r="AN43" s="238"/>
      <c r="AO43" s="238"/>
      <c r="AP43" s="370"/>
      <c r="AR43" s="330"/>
      <c r="AS43" s="330"/>
      <c r="AT43" s="355"/>
      <c r="AU43" s="132"/>
      <c r="AV43" s="374">
        <f>(1000*12)*5%+84+980.33</f>
        <v>1664.33</v>
      </c>
      <c r="AW43" s="132">
        <f t="shared" si="32"/>
        <v>138.69416666666666</v>
      </c>
      <c r="AX43" s="132">
        <f t="shared" si="33"/>
        <v>138.69416666666666</v>
      </c>
      <c r="AY43" s="132">
        <f t="shared" si="33"/>
        <v>138.69416666666666</v>
      </c>
      <c r="AZ43" s="132">
        <f t="shared" si="33"/>
        <v>138.69416666666666</v>
      </c>
      <c r="BA43" s="132">
        <f t="shared" si="33"/>
        <v>138.69416666666666</v>
      </c>
      <c r="BB43" s="132">
        <f t="shared" si="33"/>
        <v>138.69416666666666</v>
      </c>
      <c r="BC43" s="132">
        <f t="shared" si="33"/>
        <v>138.69416666666666</v>
      </c>
      <c r="BD43" s="132">
        <f t="shared" si="33"/>
        <v>138.69416666666666</v>
      </c>
      <c r="BE43" s="132">
        <f t="shared" si="33"/>
        <v>138.69416666666666</v>
      </c>
      <c r="BF43" s="132">
        <f t="shared" si="33"/>
        <v>138.69416666666666</v>
      </c>
      <c r="BG43" s="132">
        <f t="shared" si="33"/>
        <v>138.69416666666666</v>
      </c>
      <c r="BH43" s="132">
        <f t="shared" si="33"/>
        <v>138.69416666666666</v>
      </c>
      <c r="BI43" s="363"/>
      <c r="BJ43" s="363"/>
    </row>
    <row r="44" spans="1:62" s="172" customFormat="1" thickBot="1" x14ac:dyDescent="0.35">
      <c r="A44" s="220" t="s">
        <v>42</v>
      </c>
      <c r="B44" s="221"/>
      <c r="C44" s="222"/>
      <c r="D44" s="223"/>
      <c r="E44" s="317" t="s">
        <v>92</v>
      </c>
      <c r="F44" s="381" t="s">
        <v>164</v>
      </c>
      <c r="G44" s="387">
        <v>3</v>
      </c>
      <c r="H44" s="388">
        <v>1</v>
      </c>
      <c r="I44" s="389">
        <v>4</v>
      </c>
      <c r="J44" s="403" t="s">
        <v>93</v>
      </c>
      <c r="K44" s="404" t="s">
        <v>45</v>
      </c>
      <c r="L44" s="405"/>
      <c r="M44" s="406"/>
      <c r="N44" s="406"/>
      <c r="O44" s="407" t="s">
        <v>94</v>
      </c>
      <c r="P44" s="408" t="s">
        <v>95</v>
      </c>
      <c r="Q44" s="409"/>
      <c r="R44" s="410" t="s">
        <v>91</v>
      </c>
      <c r="S44" s="410">
        <v>3200</v>
      </c>
      <c r="T44" s="411">
        <v>12</v>
      </c>
      <c r="U44" s="399"/>
      <c r="V44" s="383">
        <v>38400</v>
      </c>
      <c r="W44" s="382">
        <f>SUMIF('Pivot Table-Year1 '!$A$4:$A$20,'FY 19 Financial Report'!F44,'Pivot Table-Year1 '!$B$4:$B$20)</f>
        <v>53436.240000000049</v>
      </c>
      <c r="X44" s="383">
        <f t="shared" si="13"/>
        <v>-15036.240000000049</v>
      </c>
      <c r="Y44" s="400">
        <f>W44/V44</f>
        <v>1.3915687500000014</v>
      </c>
      <c r="Z44" s="399"/>
      <c r="AA44" s="383">
        <f>AV44</f>
        <v>38400</v>
      </c>
      <c r="AB44" s="383" t="e">
        <f>SUMIF(#REF!,'FY 19 Financial Report'!F44,#REF!)</f>
        <v>#REF!</v>
      </c>
      <c r="AC44" s="401" t="e">
        <f>AA44-AB44</f>
        <v>#REF!</v>
      </c>
      <c r="AD44" s="402">
        <f>IFERROR(AB44/AA44,0)</f>
        <v>0</v>
      </c>
      <c r="AE44" s="399"/>
      <c r="AF44" s="383" t="e">
        <f>SUM(#REF!)</f>
        <v>#REF!</v>
      </c>
      <c r="AG44" s="401" t="e">
        <f>AB44</f>
        <v>#REF!</v>
      </c>
      <c r="AH44" s="401" t="e">
        <f>AF44-AG44</f>
        <v>#REF!</v>
      </c>
      <c r="AI44" s="402">
        <f>IFERROR(AG44/AF44,0)</f>
        <v>0</v>
      </c>
      <c r="AJ44" s="399"/>
      <c r="AK44" s="383"/>
      <c r="AL44" s="383" t="e">
        <f>#REF!</f>
        <v>#REF!</v>
      </c>
      <c r="AM44" s="382">
        <v>53436.240000000049</v>
      </c>
      <c r="AN44" s="382">
        <f>AV44</f>
        <v>38400</v>
      </c>
      <c r="AO44" s="382" t="e">
        <f>AL44-AM44-AN44</f>
        <v>#REF!</v>
      </c>
      <c r="AP44" s="382"/>
      <c r="AQ44" s="399"/>
      <c r="AR44" s="383">
        <v>0</v>
      </c>
      <c r="AS44" s="383">
        <v>38400</v>
      </c>
      <c r="AT44" s="384">
        <f>SUM(AR44:AS44)</f>
        <v>38400</v>
      </c>
      <c r="AU44" s="385"/>
      <c r="AV44" s="386">
        <v>38400</v>
      </c>
      <c r="AW44" s="385">
        <f>AV44/12</f>
        <v>3200</v>
      </c>
      <c r="AX44" s="385">
        <f>AW44</f>
        <v>3200</v>
      </c>
      <c r="AY44" s="385">
        <f t="shared" si="33"/>
        <v>3200</v>
      </c>
      <c r="AZ44" s="385">
        <f t="shared" si="33"/>
        <v>3200</v>
      </c>
      <c r="BA44" s="385">
        <f t="shared" si="33"/>
        <v>3200</v>
      </c>
      <c r="BB44" s="385">
        <f t="shared" si="33"/>
        <v>3200</v>
      </c>
      <c r="BC44" s="385">
        <f t="shared" si="33"/>
        <v>3200</v>
      </c>
      <c r="BD44" s="385">
        <f t="shared" si="33"/>
        <v>3200</v>
      </c>
      <c r="BE44" s="385">
        <f t="shared" si="33"/>
        <v>3200</v>
      </c>
      <c r="BF44" s="385">
        <f t="shared" si="33"/>
        <v>3200</v>
      </c>
      <c r="BG44" s="385">
        <f t="shared" si="33"/>
        <v>3200</v>
      </c>
      <c r="BH44" s="385">
        <f t="shared" si="33"/>
        <v>3200</v>
      </c>
      <c r="BI44" s="363">
        <f t="shared" si="2"/>
        <v>38400</v>
      </c>
      <c r="BJ44" s="363">
        <f t="shared" si="3"/>
        <v>0</v>
      </c>
    </row>
    <row r="45" spans="1:62" s="172" customFormat="1" ht="16" thickBot="1" x14ac:dyDescent="0.4">
      <c r="F45" s="173"/>
      <c r="J45" s="174"/>
      <c r="K45" s="175"/>
      <c r="L45" s="175"/>
      <c r="M45" s="175"/>
      <c r="N45" s="175"/>
      <c r="O45" s="175"/>
      <c r="P45" s="175"/>
      <c r="Q45" s="175"/>
      <c r="R45" s="175"/>
      <c r="S45" s="175"/>
      <c r="T45" s="176"/>
      <c r="V45" s="177">
        <f>SUM(V7,V15,V23)</f>
        <v>341200</v>
      </c>
      <c r="W45" s="177">
        <f>SUM(W7,W15,W23)</f>
        <v>356330.51000000013</v>
      </c>
      <c r="X45" s="177">
        <f t="shared" si="13"/>
        <v>-15130.510000000126</v>
      </c>
      <c r="Y45" s="178">
        <f>W45/V45</f>
        <v>1.0443449882766709</v>
      </c>
      <c r="AA45" s="177">
        <f>SUM(AA7,AA15,AA23)</f>
        <v>375069</v>
      </c>
      <c r="AB45" s="177" t="e">
        <f>SUM(AB7,AB15,AB23)</f>
        <v>#REF!</v>
      </c>
      <c r="AC45" s="177" t="e">
        <f>SUM(AC7,AC15,AC23)</f>
        <v>#REF!</v>
      </c>
      <c r="AD45" s="178">
        <f>SUM(AD7,AD15,AD23)</f>
        <v>0</v>
      </c>
      <c r="AF45" s="177" t="e">
        <f>SUM(AF7,AF15,AF23)</f>
        <v>#REF!</v>
      </c>
      <c r="AG45" s="177" t="e">
        <f>SUM(AG7,AG15,AG23)</f>
        <v>#REF!</v>
      </c>
      <c r="AH45" s="177" t="e">
        <f>SUM(AH7,AH15,AH23)</f>
        <v>#REF!</v>
      </c>
      <c r="AI45" s="178">
        <f>SUM(AI7,AI15,AI23)</f>
        <v>0</v>
      </c>
      <c r="AK45" s="177"/>
      <c r="AL45" s="358" t="e">
        <f>SUM(AL7,AL15,AL23)</f>
        <v>#REF!</v>
      </c>
      <c r="AM45" s="358">
        <f>SUM(AM7,AM15,AM23)</f>
        <v>356330.51000000013</v>
      </c>
      <c r="AN45" s="358">
        <f>SUM(AN7,AN15,AN23)</f>
        <v>401340.04</v>
      </c>
      <c r="AO45" s="358" t="e">
        <f>SUM(AO7,AO15,AO23)</f>
        <v>#REF!</v>
      </c>
      <c r="AP45" s="372"/>
      <c r="AR45" s="358">
        <f t="shared" ref="AR45:BH45" si="34">SUM(AR7,AR15,AR23)</f>
        <v>-94.270000000026812</v>
      </c>
      <c r="AS45" s="362">
        <f t="shared" si="34"/>
        <v>346200</v>
      </c>
      <c r="AT45" s="362">
        <f t="shared" si="34"/>
        <v>346105.73</v>
      </c>
      <c r="AU45" s="362">
        <f t="shared" si="34"/>
        <v>28963.27</v>
      </c>
      <c r="AV45" s="362">
        <f t="shared" si="34"/>
        <v>375069</v>
      </c>
      <c r="AW45" s="285">
        <f t="shared" si="34"/>
        <v>9065.7366666666658</v>
      </c>
      <c r="AX45" s="285">
        <f t="shared" si="34"/>
        <v>17702.736666666664</v>
      </c>
      <c r="AY45" s="285">
        <f t="shared" si="34"/>
        <v>14187.036666666667</v>
      </c>
      <c r="AZ45" s="285">
        <f t="shared" si="34"/>
        <v>16818.396666666667</v>
      </c>
      <c r="BA45" s="285">
        <f t="shared" si="34"/>
        <v>71537.126666666678</v>
      </c>
      <c r="BB45" s="285">
        <f t="shared" si="34"/>
        <v>33596.856666666667</v>
      </c>
      <c r="BC45" s="285">
        <f t="shared" si="34"/>
        <v>66945.466666666674</v>
      </c>
      <c r="BD45" s="285">
        <f t="shared" si="34"/>
        <v>75354.296666666676</v>
      </c>
      <c r="BE45" s="285">
        <f t="shared" si="34"/>
        <v>22614.136666666665</v>
      </c>
      <c r="BF45" s="285">
        <f t="shared" si="34"/>
        <v>23915.736666666664</v>
      </c>
      <c r="BG45" s="285">
        <f t="shared" si="34"/>
        <v>10415.736666666666</v>
      </c>
      <c r="BH45" s="285">
        <f t="shared" si="34"/>
        <v>12915.736666666666</v>
      </c>
      <c r="BI45" s="363">
        <f t="shared" si="2"/>
        <v>375069.00000000012</v>
      </c>
      <c r="BJ45" s="363">
        <f t="shared" si="3"/>
        <v>0</v>
      </c>
    </row>
    <row r="46" spans="1:62" x14ac:dyDescent="0.35">
      <c r="W46" s="300"/>
      <c r="AM46" s="300"/>
      <c r="AN46" s="300"/>
      <c r="AO46" s="300" t="e">
        <f>AL45-AM45-AN45</f>
        <v>#REF!</v>
      </c>
      <c r="AP46" s="300"/>
    </row>
    <row r="47" spans="1:62" x14ac:dyDescent="0.35">
      <c r="AO47" s="300" t="e">
        <f>AO45-AO46</f>
        <v>#REF!</v>
      </c>
      <c r="AU47" t="s">
        <v>165</v>
      </c>
      <c r="AV47" s="98">
        <v>375069</v>
      </c>
      <c r="AW47" s="300"/>
      <c r="AZ47" s="300"/>
    </row>
    <row r="48" spans="1:62" x14ac:dyDescent="0.35">
      <c r="J48" s="32"/>
      <c r="AV48" s="300">
        <f>AV47-AV45</f>
        <v>0</v>
      </c>
      <c r="AX48" s="300"/>
    </row>
    <row r="49" spans="10:10" ht="75" customHeight="1" x14ac:dyDescent="0.35">
      <c r="J49" s="32"/>
    </row>
  </sheetData>
  <mergeCells count="14">
    <mergeCell ref="A1:B1"/>
    <mergeCell ref="C1:D1"/>
    <mergeCell ref="A2:B2"/>
    <mergeCell ref="C2:D2"/>
    <mergeCell ref="A3:B3"/>
    <mergeCell ref="C3:D3"/>
    <mergeCell ref="AR3:AR5"/>
    <mergeCell ref="AS3:AS5"/>
    <mergeCell ref="AT3:AV4"/>
    <mergeCell ref="AW3:BH4"/>
    <mergeCell ref="V4:Y4"/>
    <mergeCell ref="AA4:AD4"/>
    <mergeCell ref="AF4:AI4"/>
    <mergeCell ref="AK4:AO4"/>
  </mergeCells>
  <dataValidations count="6">
    <dataValidation showInputMessage="1" showErrorMessage="1" errorTitle="DATA MISSING IN PREVIOUS COLUMN" error="SElECT A BUDGET SECTION IN THE PREVIOUS COLUMN &quot;O&quot;." sqref="J6:K44" xr:uid="{00000000-0002-0000-0400-000000000000}"/>
    <dataValidation type="textLength" operator="lessThanOrEqual" allowBlank="1" showInputMessage="1" showErrorMessage="1" error="Two digit numbers are expected. Type Zero infront of a one didgit number.  _x000a_         E.g  01 _x000a_" sqref="G6:I44" xr:uid="{00000000-0002-0000-0400-000001000000}">
      <formula1>2</formula1>
    </dataValidation>
    <dataValidation type="textLength" allowBlank="1" showInputMessage="1" showErrorMessage="1" errorTitle="No Direct Date Entry!" error="You must use the Code Selector pop-up window to enter a value in the Sector Code cell to the left. Press CANCEL now." sqref="M6:M44" xr:uid="{00000000-0002-0000-0400-000002000000}">
      <formula1>0</formula1>
      <formula2>0</formula2>
    </dataValidation>
    <dataValidation type="list" allowBlank="1" showInputMessage="1" showErrorMessage="1" sqref="O6:O44" xr:uid="{00000000-0002-0000-0400-000003000000}">
      <formula1>AllocationType</formula1>
    </dataValidation>
    <dataValidation type="textLength" operator="equal" allowBlank="1" showInputMessage="1" showErrorMessage="1" error="Must enter the 5 digit PBAS Number" prompt="Enter the 5 Digit Program Number" sqref="M1:M3" xr:uid="{00000000-0002-0000-0400-000004000000}">
      <formula1>5</formula1>
    </dataValidation>
    <dataValidation operator="equal" allowBlank="1" sqref="L1:L3" xr:uid="{00000000-0002-0000-0400-000005000000}"/>
  </dataValidations>
  <pageMargins left="0.7" right="0.7" top="0.75" bottom="0.75" header="0.3" footer="0.3"/>
  <pageSetup orientation="portrait" r:id="rId1"/>
  <customProperties>
    <customPr name="QAA_DRILLPATH_NODE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1:Z300"/>
  <sheetViews>
    <sheetView topLeftCell="H278" workbookViewId="0">
      <selection activeCell="A2" sqref="A2:Z300"/>
    </sheetView>
  </sheetViews>
  <sheetFormatPr defaultRowHeight="14.5" x14ac:dyDescent="0.35"/>
  <cols>
    <col min="4" max="4" width="30.453125" customWidth="1"/>
    <col min="7" max="7" width="9.08984375" customWidth="1"/>
    <col min="8" max="8" width="13" customWidth="1"/>
    <col min="9" max="20" width="9.08984375" customWidth="1"/>
  </cols>
  <sheetData>
    <row r="1" spans="1:26" ht="27" thickBot="1" x14ac:dyDescent="0.4">
      <c r="A1" s="421" t="s">
        <v>166</v>
      </c>
      <c r="B1" s="421" t="s">
        <v>167</v>
      </c>
      <c r="C1" s="421" t="s">
        <v>168</v>
      </c>
      <c r="D1" s="421" t="s">
        <v>169</v>
      </c>
      <c r="E1" s="421" t="s">
        <v>170</v>
      </c>
      <c r="F1" s="421" t="s">
        <v>171</v>
      </c>
      <c r="G1" s="421" t="s">
        <v>172</v>
      </c>
      <c r="H1" s="421" t="s">
        <v>173</v>
      </c>
      <c r="I1" s="421" t="s">
        <v>174</v>
      </c>
      <c r="J1" s="421" t="s">
        <v>175</v>
      </c>
      <c r="K1" s="421" t="s">
        <v>176</v>
      </c>
      <c r="L1" s="421" t="s">
        <v>177</v>
      </c>
      <c r="M1" s="421" t="s">
        <v>178</v>
      </c>
      <c r="N1" s="421" t="s">
        <v>179</v>
      </c>
      <c r="O1" s="421" t="s">
        <v>180</v>
      </c>
      <c r="P1" s="421" t="s">
        <v>181</v>
      </c>
      <c r="Q1" s="421" t="s">
        <v>182</v>
      </c>
      <c r="R1" s="421" t="s">
        <v>183</v>
      </c>
      <c r="S1" s="421" t="s">
        <v>184</v>
      </c>
      <c r="T1" s="421" t="s">
        <v>185</v>
      </c>
      <c r="U1" s="421" t="s">
        <v>186</v>
      </c>
      <c r="V1" s="421" t="s">
        <v>187</v>
      </c>
      <c r="W1" s="421" t="s">
        <v>188</v>
      </c>
      <c r="X1" s="421" t="s">
        <v>189</v>
      </c>
      <c r="Y1" t="s">
        <v>190</v>
      </c>
      <c r="Z1" s="422" t="s">
        <v>191</v>
      </c>
    </row>
    <row r="2" spans="1:26" x14ac:dyDescent="0.35">
      <c r="A2" s="295" t="s">
        <v>192</v>
      </c>
      <c r="B2" s="295" t="s">
        <v>193</v>
      </c>
      <c r="C2" s="295" t="s">
        <v>194</v>
      </c>
      <c r="D2" s="295" t="s">
        <v>195</v>
      </c>
      <c r="E2" s="305">
        <v>38.549999999999997</v>
      </c>
      <c r="F2" s="305">
        <v>38.549999999999997</v>
      </c>
      <c r="G2" s="295" t="s">
        <v>196</v>
      </c>
      <c r="H2" s="417">
        <v>1</v>
      </c>
      <c r="I2" s="296">
        <v>43584</v>
      </c>
      <c r="J2" s="295">
        <v>21034</v>
      </c>
      <c r="K2" s="295">
        <v>11</v>
      </c>
      <c r="L2" s="295" t="s">
        <v>197</v>
      </c>
      <c r="M2" s="295" t="s">
        <v>198</v>
      </c>
      <c r="N2" s="295" t="s">
        <v>199</v>
      </c>
      <c r="O2" s="295" t="s">
        <v>200</v>
      </c>
      <c r="P2" s="295" t="s">
        <v>201</v>
      </c>
      <c r="Q2" s="295" t="s">
        <v>202</v>
      </c>
      <c r="R2" s="295" t="s">
        <v>203</v>
      </c>
      <c r="S2" s="295" t="s">
        <v>204</v>
      </c>
      <c r="T2" s="295" t="s">
        <v>201</v>
      </c>
      <c r="U2" s="295" t="s">
        <v>138</v>
      </c>
      <c r="V2" s="295" t="s">
        <v>205</v>
      </c>
      <c r="W2" s="295" t="s">
        <v>201</v>
      </c>
      <c r="X2" s="295" t="s">
        <v>46</v>
      </c>
      <c r="Y2" t="s">
        <v>138</v>
      </c>
      <c r="Z2" s="412" t="s">
        <v>143</v>
      </c>
    </row>
    <row r="3" spans="1:26" x14ac:dyDescent="0.35">
      <c r="A3" s="295" t="s">
        <v>192</v>
      </c>
      <c r="B3" s="295" t="s">
        <v>193</v>
      </c>
      <c r="C3" s="295" t="s">
        <v>194</v>
      </c>
      <c r="D3" s="295" t="s">
        <v>206</v>
      </c>
      <c r="E3" s="305">
        <v>1356.71</v>
      </c>
      <c r="F3" s="305">
        <v>1356.71</v>
      </c>
      <c r="G3" s="295" t="s">
        <v>196</v>
      </c>
      <c r="H3" s="417">
        <v>1</v>
      </c>
      <c r="I3" s="296">
        <v>43590</v>
      </c>
      <c r="J3" s="295">
        <v>20489</v>
      </c>
      <c r="K3" s="295">
        <v>10</v>
      </c>
      <c r="L3" s="295" t="s">
        <v>207</v>
      </c>
      <c r="M3" s="295" t="s">
        <v>208</v>
      </c>
      <c r="N3" s="295" t="s">
        <v>209</v>
      </c>
      <c r="O3" s="295" t="s">
        <v>200</v>
      </c>
      <c r="P3" s="295" t="s">
        <v>201</v>
      </c>
      <c r="Q3" s="295" t="s">
        <v>210</v>
      </c>
      <c r="R3" s="295" t="s">
        <v>201</v>
      </c>
      <c r="S3" s="295" t="s">
        <v>204</v>
      </c>
      <c r="T3" s="295" t="s">
        <v>201</v>
      </c>
      <c r="U3" s="295" t="s">
        <v>211</v>
      </c>
      <c r="V3" s="295" t="s">
        <v>205</v>
      </c>
      <c r="W3" s="295" t="s">
        <v>201</v>
      </c>
      <c r="X3" s="295" t="s">
        <v>46</v>
      </c>
      <c r="Y3" t="s">
        <v>138</v>
      </c>
      <c r="Z3" t="s">
        <v>139</v>
      </c>
    </row>
    <row r="4" spans="1:26" x14ac:dyDescent="0.35">
      <c r="A4" s="295" t="s">
        <v>192</v>
      </c>
      <c r="B4" s="295" t="s">
        <v>193</v>
      </c>
      <c r="C4" s="295" t="s">
        <v>194</v>
      </c>
      <c r="D4" s="295" t="s">
        <v>212</v>
      </c>
      <c r="E4" s="305">
        <v>1800</v>
      </c>
      <c r="F4" s="305">
        <v>1800</v>
      </c>
      <c r="G4" s="295" t="s">
        <v>196</v>
      </c>
      <c r="H4" s="417">
        <v>1</v>
      </c>
      <c r="I4" s="296">
        <v>43591</v>
      </c>
      <c r="J4" s="295">
        <v>19549</v>
      </c>
      <c r="K4" s="295">
        <v>8</v>
      </c>
      <c r="L4" s="295" t="s">
        <v>197</v>
      </c>
      <c r="M4" s="295" t="s">
        <v>198</v>
      </c>
      <c r="N4" s="295" t="s">
        <v>213</v>
      </c>
      <c r="O4" s="295" t="s">
        <v>200</v>
      </c>
      <c r="P4" s="295" t="s">
        <v>201</v>
      </c>
      <c r="Q4" s="295" t="s">
        <v>214</v>
      </c>
      <c r="R4" s="295" t="s">
        <v>203</v>
      </c>
      <c r="S4" s="295" t="s">
        <v>204</v>
      </c>
      <c r="T4" s="295" t="s">
        <v>201</v>
      </c>
      <c r="U4" s="295" t="s">
        <v>97</v>
      </c>
      <c r="V4" s="295" t="s">
        <v>205</v>
      </c>
      <c r="W4" s="295" t="s">
        <v>201</v>
      </c>
      <c r="X4" s="295" t="s">
        <v>46</v>
      </c>
      <c r="Y4" t="s">
        <v>97</v>
      </c>
      <c r="Z4" t="s">
        <v>130</v>
      </c>
    </row>
    <row r="5" spans="1:26" x14ac:dyDescent="0.35">
      <c r="A5" s="295" t="s">
        <v>192</v>
      </c>
      <c r="B5" s="295" t="s">
        <v>193</v>
      </c>
      <c r="C5" s="295" t="s">
        <v>194</v>
      </c>
      <c r="D5" s="295" t="s">
        <v>215</v>
      </c>
      <c r="E5" s="305">
        <v>80</v>
      </c>
      <c r="F5" s="305">
        <v>80</v>
      </c>
      <c r="G5" s="295" t="s">
        <v>196</v>
      </c>
      <c r="H5" s="417">
        <v>1</v>
      </c>
      <c r="I5" s="296">
        <v>43592</v>
      </c>
      <c r="J5" s="295">
        <v>19550</v>
      </c>
      <c r="K5" s="295">
        <v>6</v>
      </c>
      <c r="L5" s="295" t="s">
        <v>197</v>
      </c>
      <c r="M5" s="295" t="s">
        <v>198</v>
      </c>
      <c r="N5" s="295" t="s">
        <v>216</v>
      </c>
      <c r="O5" s="295" t="s">
        <v>200</v>
      </c>
      <c r="P5" s="295" t="s">
        <v>201</v>
      </c>
      <c r="Q5" s="295" t="s">
        <v>214</v>
      </c>
      <c r="R5" s="295" t="s">
        <v>203</v>
      </c>
      <c r="S5" s="295" t="s">
        <v>204</v>
      </c>
      <c r="T5" s="295" t="s">
        <v>201</v>
      </c>
      <c r="U5" s="295" t="s">
        <v>97</v>
      </c>
      <c r="V5" s="295" t="s">
        <v>205</v>
      </c>
      <c r="W5" s="295" t="s">
        <v>201</v>
      </c>
      <c r="X5" s="295" t="s">
        <v>46</v>
      </c>
      <c r="Y5" t="s">
        <v>97</v>
      </c>
      <c r="Z5" t="s">
        <v>130</v>
      </c>
    </row>
    <row r="6" spans="1:26" x14ac:dyDescent="0.35">
      <c r="A6" s="295" t="s">
        <v>192</v>
      </c>
      <c r="B6" s="295" t="s">
        <v>193</v>
      </c>
      <c r="C6" s="295" t="s">
        <v>194</v>
      </c>
      <c r="D6" s="295" t="s">
        <v>217</v>
      </c>
      <c r="E6" s="305">
        <v>60</v>
      </c>
      <c r="F6" s="305">
        <v>60</v>
      </c>
      <c r="G6" s="295" t="s">
        <v>196</v>
      </c>
      <c r="H6" s="417">
        <v>1</v>
      </c>
      <c r="I6" s="296">
        <v>43592</v>
      </c>
      <c r="J6" s="295">
        <v>19635</v>
      </c>
      <c r="K6" s="295">
        <v>30</v>
      </c>
      <c r="L6" s="295" t="s">
        <v>218</v>
      </c>
      <c r="M6" s="295" t="s">
        <v>219</v>
      </c>
      <c r="N6" s="295" t="s">
        <v>220</v>
      </c>
      <c r="O6" s="295" t="s">
        <v>221</v>
      </c>
      <c r="P6" s="295" t="s">
        <v>201</v>
      </c>
      <c r="Q6" s="295" t="s">
        <v>222</v>
      </c>
      <c r="R6" s="295" t="s">
        <v>201</v>
      </c>
      <c r="S6" s="295" t="s">
        <v>204</v>
      </c>
      <c r="T6" s="295" t="s">
        <v>201</v>
      </c>
      <c r="U6" s="295" t="s">
        <v>223</v>
      </c>
      <c r="V6" s="295" t="s">
        <v>205</v>
      </c>
      <c r="W6" s="295" t="s">
        <v>201</v>
      </c>
      <c r="X6" s="295" t="s">
        <v>46</v>
      </c>
      <c r="Y6" t="s">
        <v>138</v>
      </c>
      <c r="Z6" t="s">
        <v>145</v>
      </c>
    </row>
    <row r="7" spans="1:26" x14ac:dyDescent="0.35">
      <c r="A7" s="295" t="s">
        <v>192</v>
      </c>
      <c r="B7" s="295" t="s">
        <v>193</v>
      </c>
      <c r="C7" s="295" t="s">
        <v>194</v>
      </c>
      <c r="D7" s="295" t="s">
        <v>217</v>
      </c>
      <c r="E7" s="305">
        <v>150</v>
      </c>
      <c r="F7" s="305">
        <v>150</v>
      </c>
      <c r="G7" s="295" t="s">
        <v>196</v>
      </c>
      <c r="H7" s="417">
        <v>1</v>
      </c>
      <c r="I7" s="296">
        <v>43592</v>
      </c>
      <c r="J7" s="295">
        <v>19635</v>
      </c>
      <c r="K7" s="295">
        <v>34</v>
      </c>
      <c r="L7" s="295" t="s">
        <v>218</v>
      </c>
      <c r="M7" s="295" t="s">
        <v>219</v>
      </c>
      <c r="N7" s="295" t="s">
        <v>220</v>
      </c>
      <c r="O7" s="295" t="s">
        <v>221</v>
      </c>
      <c r="P7" s="295" t="s">
        <v>201</v>
      </c>
      <c r="Q7" s="295" t="s">
        <v>222</v>
      </c>
      <c r="R7" s="295" t="s">
        <v>201</v>
      </c>
      <c r="S7" s="295" t="s">
        <v>204</v>
      </c>
      <c r="T7" s="295" t="s">
        <v>201</v>
      </c>
      <c r="U7" s="295" t="s">
        <v>223</v>
      </c>
      <c r="V7" s="295" t="s">
        <v>205</v>
      </c>
      <c r="W7" s="295" t="s">
        <v>201</v>
      </c>
      <c r="X7" s="295" t="s">
        <v>46</v>
      </c>
      <c r="Y7" t="s">
        <v>138</v>
      </c>
      <c r="Z7" t="s">
        <v>145</v>
      </c>
    </row>
    <row r="8" spans="1:26" x14ac:dyDescent="0.35">
      <c r="A8" s="295" t="s">
        <v>192</v>
      </c>
      <c r="B8" s="295" t="s">
        <v>193</v>
      </c>
      <c r="C8" s="295" t="s">
        <v>194</v>
      </c>
      <c r="D8" s="295" t="s">
        <v>217</v>
      </c>
      <c r="E8" s="305">
        <v>150</v>
      </c>
      <c r="F8" s="305">
        <v>150</v>
      </c>
      <c r="G8" s="295" t="s">
        <v>196</v>
      </c>
      <c r="H8" s="417">
        <v>1</v>
      </c>
      <c r="I8" s="296">
        <v>43592</v>
      </c>
      <c r="J8" s="295">
        <v>19635</v>
      </c>
      <c r="K8" s="295">
        <v>37</v>
      </c>
      <c r="L8" s="295" t="s">
        <v>218</v>
      </c>
      <c r="M8" s="295" t="s">
        <v>219</v>
      </c>
      <c r="N8" s="295" t="s">
        <v>220</v>
      </c>
      <c r="O8" s="295" t="s">
        <v>221</v>
      </c>
      <c r="P8" s="295" t="s">
        <v>201</v>
      </c>
      <c r="Q8" s="295" t="s">
        <v>222</v>
      </c>
      <c r="R8" s="295" t="s">
        <v>201</v>
      </c>
      <c r="S8" s="295" t="s">
        <v>204</v>
      </c>
      <c r="T8" s="295" t="s">
        <v>201</v>
      </c>
      <c r="U8" s="295" t="s">
        <v>223</v>
      </c>
      <c r="V8" s="295" t="s">
        <v>205</v>
      </c>
      <c r="W8" s="295" t="s">
        <v>201</v>
      </c>
      <c r="X8" s="295" t="s">
        <v>46</v>
      </c>
      <c r="Y8" t="s">
        <v>138</v>
      </c>
      <c r="Z8" t="s">
        <v>145</v>
      </c>
    </row>
    <row r="9" spans="1:26" x14ac:dyDescent="0.35">
      <c r="A9" s="295" t="s">
        <v>192</v>
      </c>
      <c r="B9" s="295" t="s">
        <v>193</v>
      </c>
      <c r="C9" s="295" t="s">
        <v>194</v>
      </c>
      <c r="D9" s="295" t="s">
        <v>217</v>
      </c>
      <c r="E9" s="305">
        <v>150</v>
      </c>
      <c r="F9" s="305">
        <v>150</v>
      </c>
      <c r="G9" s="295" t="s">
        <v>196</v>
      </c>
      <c r="H9" s="417">
        <v>1</v>
      </c>
      <c r="I9" s="296">
        <v>43592</v>
      </c>
      <c r="J9" s="295">
        <v>19635</v>
      </c>
      <c r="K9" s="295">
        <v>39</v>
      </c>
      <c r="L9" s="295" t="s">
        <v>218</v>
      </c>
      <c r="M9" s="295" t="s">
        <v>219</v>
      </c>
      <c r="N9" s="295" t="s">
        <v>220</v>
      </c>
      <c r="O9" s="295" t="s">
        <v>221</v>
      </c>
      <c r="P9" s="295" t="s">
        <v>201</v>
      </c>
      <c r="Q9" s="295" t="s">
        <v>222</v>
      </c>
      <c r="R9" s="295" t="s">
        <v>201</v>
      </c>
      <c r="S9" s="295" t="s">
        <v>204</v>
      </c>
      <c r="T9" s="295" t="s">
        <v>201</v>
      </c>
      <c r="U9" s="295" t="s">
        <v>223</v>
      </c>
      <c r="V9" s="295" t="s">
        <v>205</v>
      </c>
      <c r="W9" s="295" t="s">
        <v>201</v>
      </c>
      <c r="X9" s="295" t="s">
        <v>46</v>
      </c>
      <c r="Y9" t="s">
        <v>138</v>
      </c>
      <c r="Z9" t="s">
        <v>145</v>
      </c>
    </row>
    <row r="10" spans="1:26" x14ac:dyDescent="0.35">
      <c r="A10" s="295" t="s">
        <v>192</v>
      </c>
      <c r="B10" s="295" t="s">
        <v>193</v>
      </c>
      <c r="C10" s="295" t="s">
        <v>194</v>
      </c>
      <c r="D10" s="295" t="s">
        <v>217</v>
      </c>
      <c r="E10" s="305">
        <v>150</v>
      </c>
      <c r="F10" s="305">
        <v>150</v>
      </c>
      <c r="G10" s="295" t="s">
        <v>196</v>
      </c>
      <c r="H10" s="417">
        <v>1</v>
      </c>
      <c r="I10" s="296">
        <v>43592</v>
      </c>
      <c r="J10" s="295">
        <v>19635</v>
      </c>
      <c r="K10" s="295">
        <v>45</v>
      </c>
      <c r="L10" s="295" t="s">
        <v>218</v>
      </c>
      <c r="M10" s="295" t="s">
        <v>219</v>
      </c>
      <c r="N10" s="295" t="s">
        <v>220</v>
      </c>
      <c r="O10" s="295" t="s">
        <v>221</v>
      </c>
      <c r="P10" s="295" t="s">
        <v>201</v>
      </c>
      <c r="Q10" s="295" t="s">
        <v>222</v>
      </c>
      <c r="R10" s="295" t="s">
        <v>201</v>
      </c>
      <c r="S10" s="295" t="s">
        <v>204</v>
      </c>
      <c r="T10" s="295" t="s">
        <v>201</v>
      </c>
      <c r="U10" s="295" t="s">
        <v>223</v>
      </c>
      <c r="V10" s="295" t="s">
        <v>205</v>
      </c>
      <c r="W10" s="295" t="s">
        <v>201</v>
      </c>
      <c r="X10" s="295" t="s">
        <v>46</v>
      </c>
      <c r="Y10" t="s">
        <v>138</v>
      </c>
      <c r="Z10" t="s">
        <v>145</v>
      </c>
    </row>
    <row r="11" spans="1:26" x14ac:dyDescent="0.35">
      <c r="A11" s="295" t="s">
        <v>192</v>
      </c>
      <c r="B11" s="295" t="s">
        <v>193</v>
      </c>
      <c r="C11" s="295" t="s">
        <v>194</v>
      </c>
      <c r="D11" s="295" t="s">
        <v>224</v>
      </c>
      <c r="E11" s="305">
        <v>101.86</v>
      </c>
      <c r="F11" s="305">
        <v>101.86</v>
      </c>
      <c r="G11" s="295" t="s">
        <v>196</v>
      </c>
      <c r="H11" s="417">
        <v>1</v>
      </c>
      <c r="I11" s="296">
        <v>43597</v>
      </c>
      <c r="J11" s="295">
        <v>21038</v>
      </c>
      <c r="K11" s="295">
        <v>4</v>
      </c>
      <c r="L11" s="295" t="s">
        <v>197</v>
      </c>
      <c r="M11" s="295" t="s">
        <v>198</v>
      </c>
      <c r="N11" s="295" t="s">
        <v>225</v>
      </c>
      <c r="O11" s="295" t="s">
        <v>200</v>
      </c>
      <c r="P11" s="295" t="s">
        <v>201</v>
      </c>
      <c r="Q11" s="295" t="s">
        <v>202</v>
      </c>
      <c r="R11" s="295" t="s">
        <v>203</v>
      </c>
      <c r="S11" s="295" t="s">
        <v>204</v>
      </c>
      <c r="T11" s="295" t="s">
        <v>201</v>
      </c>
      <c r="U11" s="295" t="s">
        <v>138</v>
      </c>
      <c r="V11" s="295" t="s">
        <v>205</v>
      </c>
      <c r="W11" s="295" t="s">
        <v>201</v>
      </c>
      <c r="X11" s="295" t="s">
        <v>46</v>
      </c>
      <c r="Y11" t="s">
        <v>138</v>
      </c>
      <c r="Z11" t="s">
        <v>141</v>
      </c>
    </row>
    <row r="12" spans="1:26" x14ac:dyDescent="0.35">
      <c r="A12" s="295" t="s">
        <v>192</v>
      </c>
      <c r="B12" s="295" t="s">
        <v>193</v>
      </c>
      <c r="C12" s="295" t="s">
        <v>194</v>
      </c>
      <c r="D12" s="295" t="s">
        <v>226</v>
      </c>
      <c r="E12" s="305">
        <v>2300</v>
      </c>
      <c r="F12" s="305">
        <v>2300</v>
      </c>
      <c r="G12" s="295" t="s">
        <v>196</v>
      </c>
      <c r="H12" s="417">
        <v>1</v>
      </c>
      <c r="I12" s="296">
        <v>43599</v>
      </c>
      <c r="J12" s="295">
        <v>20774</v>
      </c>
      <c r="K12" s="295">
        <v>232</v>
      </c>
      <c r="L12" s="295" t="s">
        <v>207</v>
      </c>
      <c r="M12" s="295" t="s">
        <v>227</v>
      </c>
      <c r="N12" s="295" t="s">
        <v>228</v>
      </c>
      <c r="O12" s="295" t="s">
        <v>200</v>
      </c>
      <c r="P12" s="295" t="s">
        <v>201</v>
      </c>
      <c r="Q12" s="295" t="s">
        <v>229</v>
      </c>
      <c r="R12" s="295" t="s">
        <v>201</v>
      </c>
      <c r="S12" s="295" t="s">
        <v>204</v>
      </c>
      <c r="T12" s="295" t="s">
        <v>201</v>
      </c>
      <c r="U12" s="295" t="s">
        <v>69</v>
      </c>
      <c r="V12" s="295" t="s">
        <v>205</v>
      </c>
      <c r="W12" s="295" t="s">
        <v>201</v>
      </c>
      <c r="X12" s="295" t="s">
        <v>46</v>
      </c>
      <c r="Y12" t="str">
        <f>U12</f>
        <v>02.02.01</v>
      </c>
      <c r="Z12" t="str">
        <f>Y12</f>
        <v>02.02.01</v>
      </c>
    </row>
    <row r="13" spans="1:26" x14ac:dyDescent="0.35">
      <c r="A13" s="295" t="s">
        <v>192</v>
      </c>
      <c r="B13" s="295" t="s">
        <v>193</v>
      </c>
      <c r="C13" s="295" t="s">
        <v>194</v>
      </c>
      <c r="D13" s="295" t="s">
        <v>230</v>
      </c>
      <c r="E13" s="305">
        <v>6.9</v>
      </c>
      <c r="F13" s="305">
        <v>6.9</v>
      </c>
      <c r="G13" s="295" t="s">
        <v>196</v>
      </c>
      <c r="H13" s="417">
        <v>1</v>
      </c>
      <c r="I13" s="296">
        <v>43599</v>
      </c>
      <c r="J13" s="295">
        <v>20774</v>
      </c>
      <c r="K13" s="295">
        <v>233</v>
      </c>
      <c r="L13" s="295" t="s">
        <v>207</v>
      </c>
      <c r="M13" s="295" t="s">
        <v>227</v>
      </c>
      <c r="N13" s="295" t="s">
        <v>228</v>
      </c>
      <c r="O13" s="295" t="s">
        <v>200</v>
      </c>
      <c r="P13" s="295" t="s">
        <v>201</v>
      </c>
      <c r="Q13" s="295" t="s">
        <v>210</v>
      </c>
      <c r="R13" s="295" t="s">
        <v>201</v>
      </c>
      <c r="S13" s="295" t="s">
        <v>204</v>
      </c>
      <c r="T13" s="295" t="s">
        <v>201</v>
      </c>
      <c r="U13" s="295" t="s">
        <v>83</v>
      </c>
      <c r="V13" s="295" t="s">
        <v>205</v>
      </c>
      <c r="W13" s="295" t="s">
        <v>201</v>
      </c>
      <c r="X13" s="295" t="s">
        <v>46</v>
      </c>
      <c r="Y13" t="s">
        <v>139</v>
      </c>
      <c r="Z13" t="s">
        <v>138</v>
      </c>
    </row>
    <row r="14" spans="1:26" x14ac:dyDescent="0.35">
      <c r="A14" s="295" t="s">
        <v>192</v>
      </c>
      <c r="B14" s="295" t="s">
        <v>193</v>
      </c>
      <c r="C14" s="295" t="s">
        <v>194</v>
      </c>
      <c r="D14" s="295" t="s">
        <v>231</v>
      </c>
      <c r="E14" s="305">
        <v>2300</v>
      </c>
      <c r="F14" s="305">
        <v>2300</v>
      </c>
      <c r="G14" s="295" t="s">
        <v>196</v>
      </c>
      <c r="H14" s="417">
        <v>1</v>
      </c>
      <c r="I14" s="296">
        <v>43599</v>
      </c>
      <c r="J14" s="295">
        <v>20774</v>
      </c>
      <c r="K14" s="295">
        <v>235</v>
      </c>
      <c r="L14" s="295" t="s">
        <v>207</v>
      </c>
      <c r="M14" s="295" t="s">
        <v>227</v>
      </c>
      <c r="N14" s="295" t="s">
        <v>232</v>
      </c>
      <c r="O14" s="295" t="s">
        <v>200</v>
      </c>
      <c r="P14" s="295" t="s">
        <v>201</v>
      </c>
      <c r="Q14" s="295" t="s">
        <v>229</v>
      </c>
      <c r="R14" s="295" t="s">
        <v>201</v>
      </c>
      <c r="S14" s="295" t="s">
        <v>204</v>
      </c>
      <c r="T14" s="295" t="s">
        <v>201</v>
      </c>
      <c r="U14" s="295" t="s">
        <v>69</v>
      </c>
      <c r="V14" s="295" t="s">
        <v>205</v>
      </c>
      <c r="W14" s="295" t="s">
        <v>201</v>
      </c>
      <c r="X14" s="295" t="s">
        <v>46</v>
      </c>
      <c r="Y14" t="str">
        <f>U14</f>
        <v>02.02.01</v>
      </c>
      <c r="Z14" t="str">
        <f>Y14</f>
        <v>02.02.01</v>
      </c>
    </row>
    <row r="15" spans="1:26" x14ac:dyDescent="0.35">
      <c r="A15" s="295" t="s">
        <v>192</v>
      </c>
      <c r="B15" s="295" t="s">
        <v>193</v>
      </c>
      <c r="C15" s="295" t="s">
        <v>194</v>
      </c>
      <c r="D15" s="295" t="s">
        <v>233</v>
      </c>
      <c r="E15" s="305">
        <v>6.9</v>
      </c>
      <c r="F15" s="305">
        <v>6.9</v>
      </c>
      <c r="G15" s="295" t="s">
        <v>196</v>
      </c>
      <c r="H15" s="417">
        <v>1</v>
      </c>
      <c r="I15" s="296">
        <v>43599</v>
      </c>
      <c r="J15" s="295">
        <v>20774</v>
      </c>
      <c r="K15" s="295">
        <v>236</v>
      </c>
      <c r="L15" s="295" t="s">
        <v>207</v>
      </c>
      <c r="M15" s="295" t="s">
        <v>227</v>
      </c>
      <c r="N15" s="295" t="s">
        <v>232</v>
      </c>
      <c r="O15" s="295" t="s">
        <v>200</v>
      </c>
      <c r="P15" s="295" t="s">
        <v>201</v>
      </c>
      <c r="Q15" s="295" t="s">
        <v>210</v>
      </c>
      <c r="R15" s="295" t="s">
        <v>201</v>
      </c>
      <c r="S15" s="295" t="s">
        <v>204</v>
      </c>
      <c r="T15" s="295" t="s">
        <v>201</v>
      </c>
      <c r="U15" s="295" t="s">
        <v>83</v>
      </c>
      <c r="V15" s="295" t="s">
        <v>205</v>
      </c>
      <c r="W15" s="295" t="s">
        <v>201</v>
      </c>
      <c r="X15" s="295" t="s">
        <v>46</v>
      </c>
      <c r="Y15" t="s">
        <v>139</v>
      </c>
      <c r="Z15" t="s">
        <v>138</v>
      </c>
    </row>
    <row r="16" spans="1:26" x14ac:dyDescent="0.35">
      <c r="A16" s="295" t="s">
        <v>192</v>
      </c>
      <c r="B16" s="295" t="s">
        <v>193</v>
      </c>
      <c r="C16" s="295" t="s">
        <v>194</v>
      </c>
      <c r="D16" s="295" t="s">
        <v>206</v>
      </c>
      <c r="E16" s="305">
        <v>880.1</v>
      </c>
      <c r="F16" s="305">
        <v>880.1</v>
      </c>
      <c r="G16" s="295" t="s">
        <v>196</v>
      </c>
      <c r="H16" s="417">
        <v>1</v>
      </c>
      <c r="I16" s="296">
        <v>43606</v>
      </c>
      <c r="J16" s="295">
        <v>20476</v>
      </c>
      <c r="K16" s="295">
        <v>10</v>
      </c>
      <c r="L16" s="295" t="s">
        <v>207</v>
      </c>
      <c r="M16" s="295" t="s">
        <v>208</v>
      </c>
      <c r="N16" s="295" t="s">
        <v>234</v>
      </c>
      <c r="O16" s="295" t="s">
        <v>200</v>
      </c>
      <c r="P16" s="295" t="s">
        <v>201</v>
      </c>
      <c r="Q16" s="295" t="s">
        <v>210</v>
      </c>
      <c r="R16" s="295" t="s">
        <v>201</v>
      </c>
      <c r="S16" s="295" t="s">
        <v>204</v>
      </c>
      <c r="T16" s="295" t="s">
        <v>201</v>
      </c>
      <c r="U16" s="295" t="s">
        <v>211</v>
      </c>
      <c r="V16" s="295" t="s">
        <v>205</v>
      </c>
      <c r="W16" s="295" t="s">
        <v>201</v>
      </c>
      <c r="X16" s="295" t="s">
        <v>46</v>
      </c>
      <c r="Y16" t="s">
        <v>138</v>
      </c>
      <c r="Z16" t="s">
        <v>139</v>
      </c>
    </row>
    <row r="17" spans="1:26" x14ac:dyDescent="0.35">
      <c r="A17" s="295" t="s">
        <v>192</v>
      </c>
      <c r="B17" s="295" t="s">
        <v>193</v>
      </c>
      <c r="C17" s="295" t="s">
        <v>194</v>
      </c>
      <c r="D17" s="295" t="s">
        <v>235</v>
      </c>
      <c r="E17" s="305">
        <v>595</v>
      </c>
      <c r="F17" s="305">
        <v>595</v>
      </c>
      <c r="G17" s="295" t="s">
        <v>196</v>
      </c>
      <c r="H17" s="417">
        <v>1</v>
      </c>
      <c r="I17" s="296">
        <v>43611</v>
      </c>
      <c r="J17" s="295">
        <v>21802</v>
      </c>
      <c r="K17" s="295">
        <v>27</v>
      </c>
      <c r="L17" s="295" t="s">
        <v>207</v>
      </c>
      <c r="M17" s="295" t="s">
        <v>236</v>
      </c>
      <c r="N17" s="295" t="s">
        <v>237</v>
      </c>
      <c r="O17" s="295" t="s">
        <v>200</v>
      </c>
      <c r="P17" s="295" t="s">
        <v>201</v>
      </c>
      <c r="Q17" s="295" t="s">
        <v>238</v>
      </c>
      <c r="R17" s="295" t="s">
        <v>201</v>
      </c>
      <c r="S17" s="295" t="s">
        <v>204</v>
      </c>
      <c r="T17" s="295" t="s">
        <v>201</v>
      </c>
      <c r="U17" s="295" t="s">
        <v>138</v>
      </c>
      <c r="V17" s="295" t="s">
        <v>205</v>
      </c>
      <c r="W17" s="295" t="s">
        <v>201</v>
      </c>
      <c r="X17" s="295" t="s">
        <v>46</v>
      </c>
      <c r="Y17" t="s">
        <v>138</v>
      </c>
      <c r="Z17" t="s">
        <v>141</v>
      </c>
    </row>
    <row r="18" spans="1:26" x14ac:dyDescent="0.35">
      <c r="A18" s="295" t="s">
        <v>192</v>
      </c>
      <c r="B18" s="295" t="s">
        <v>193</v>
      </c>
      <c r="C18" s="295" t="s">
        <v>194</v>
      </c>
      <c r="D18" s="295" t="s">
        <v>230</v>
      </c>
      <c r="E18" s="305">
        <v>1.79</v>
      </c>
      <c r="F18" s="305">
        <v>1.79</v>
      </c>
      <c r="G18" s="295" t="s">
        <v>196</v>
      </c>
      <c r="H18" s="417">
        <v>1</v>
      </c>
      <c r="I18" s="296">
        <v>43611</v>
      </c>
      <c r="J18" s="295">
        <v>21802</v>
      </c>
      <c r="K18" s="295">
        <v>28</v>
      </c>
      <c r="L18" s="295" t="s">
        <v>207</v>
      </c>
      <c r="M18" s="295" t="s">
        <v>236</v>
      </c>
      <c r="N18" s="295" t="s">
        <v>237</v>
      </c>
      <c r="O18" s="295" t="s">
        <v>200</v>
      </c>
      <c r="P18" s="295" t="s">
        <v>201</v>
      </c>
      <c r="Q18" s="295" t="s">
        <v>210</v>
      </c>
      <c r="R18" s="295" t="s">
        <v>201</v>
      </c>
      <c r="S18" s="295" t="s">
        <v>204</v>
      </c>
      <c r="T18" s="295" t="s">
        <v>201</v>
      </c>
      <c r="U18" s="295" t="s">
        <v>92</v>
      </c>
      <c r="V18" s="295" t="s">
        <v>205</v>
      </c>
      <c r="W18" s="295" t="s">
        <v>201</v>
      </c>
      <c r="X18" s="295" t="s">
        <v>46</v>
      </c>
      <c r="Y18" t="s">
        <v>139</v>
      </c>
      <c r="Z18" t="s">
        <v>138</v>
      </c>
    </row>
    <row r="19" spans="1:26" x14ac:dyDescent="0.35">
      <c r="A19" s="295" t="s">
        <v>192</v>
      </c>
      <c r="B19" s="295" t="s">
        <v>193</v>
      </c>
      <c r="C19" s="295" t="s">
        <v>194</v>
      </c>
      <c r="D19" s="295" t="s">
        <v>239</v>
      </c>
      <c r="E19" s="305">
        <v>192.5</v>
      </c>
      <c r="F19" s="305">
        <v>192.5</v>
      </c>
      <c r="G19" s="295" t="s">
        <v>196</v>
      </c>
      <c r="H19" s="417">
        <v>1</v>
      </c>
      <c r="I19" s="296">
        <v>43612</v>
      </c>
      <c r="J19" s="295">
        <v>21969</v>
      </c>
      <c r="K19" s="295">
        <v>256</v>
      </c>
      <c r="L19" s="295" t="s">
        <v>207</v>
      </c>
      <c r="M19" s="295" t="s">
        <v>240</v>
      </c>
      <c r="N19" s="295" t="s">
        <v>241</v>
      </c>
      <c r="O19" s="295" t="s">
        <v>221</v>
      </c>
      <c r="P19" s="295" t="s">
        <v>201</v>
      </c>
      <c r="Q19" s="295" t="s">
        <v>242</v>
      </c>
      <c r="R19" s="295" t="s">
        <v>203</v>
      </c>
      <c r="S19" s="295" t="s">
        <v>204</v>
      </c>
      <c r="T19" s="295" t="s">
        <v>201</v>
      </c>
      <c r="U19" s="295" t="s">
        <v>50</v>
      </c>
      <c r="V19" s="295" t="s">
        <v>205</v>
      </c>
      <c r="W19" s="295" t="s">
        <v>201</v>
      </c>
      <c r="X19" s="295" t="s">
        <v>46</v>
      </c>
      <c r="Y19" t="s">
        <v>164</v>
      </c>
      <c r="Z19" t="s">
        <v>164</v>
      </c>
    </row>
    <row r="20" spans="1:26" x14ac:dyDescent="0.35">
      <c r="A20" s="295" t="s">
        <v>192</v>
      </c>
      <c r="B20" s="295" t="s">
        <v>193</v>
      </c>
      <c r="C20" s="295" t="s">
        <v>194</v>
      </c>
      <c r="D20" s="295" t="s">
        <v>243</v>
      </c>
      <c r="E20" s="305">
        <v>100</v>
      </c>
      <c r="F20" s="305">
        <v>100</v>
      </c>
      <c r="G20" s="295" t="s">
        <v>196</v>
      </c>
      <c r="H20" s="417">
        <v>1</v>
      </c>
      <c r="I20" s="296">
        <v>43612</v>
      </c>
      <c r="J20" s="295">
        <v>21969</v>
      </c>
      <c r="K20" s="295">
        <v>260</v>
      </c>
      <c r="L20" s="295" t="s">
        <v>207</v>
      </c>
      <c r="M20" s="295" t="s">
        <v>240</v>
      </c>
      <c r="N20" s="295" t="s">
        <v>241</v>
      </c>
      <c r="O20" s="295" t="s">
        <v>221</v>
      </c>
      <c r="P20" s="295" t="s">
        <v>201</v>
      </c>
      <c r="Q20" s="295" t="s">
        <v>242</v>
      </c>
      <c r="R20" s="295" t="s">
        <v>244</v>
      </c>
      <c r="S20" s="295" t="s">
        <v>204</v>
      </c>
      <c r="T20" s="295" t="s">
        <v>201</v>
      </c>
      <c r="U20" s="295" t="s">
        <v>245</v>
      </c>
      <c r="V20" s="295" t="s">
        <v>205</v>
      </c>
      <c r="W20" s="295" t="s">
        <v>201</v>
      </c>
      <c r="X20" s="295" t="s">
        <v>46</v>
      </c>
      <c r="Y20" t="s">
        <v>164</v>
      </c>
      <c r="Z20" t="s">
        <v>164</v>
      </c>
    </row>
    <row r="21" spans="1:26" x14ac:dyDescent="0.35">
      <c r="A21" s="295" t="s">
        <v>192</v>
      </c>
      <c r="B21" s="295" t="s">
        <v>193</v>
      </c>
      <c r="C21" s="295" t="s">
        <v>194</v>
      </c>
      <c r="D21" s="295" t="s">
        <v>246</v>
      </c>
      <c r="E21" s="305">
        <v>231.2</v>
      </c>
      <c r="F21" s="305">
        <v>231.2</v>
      </c>
      <c r="G21" s="295" t="s">
        <v>196</v>
      </c>
      <c r="H21" s="417">
        <v>1</v>
      </c>
      <c r="I21" s="296">
        <v>43612</v>
      </c>
      <c r="J21" s="295">
        <v>21969</v>
      </c>
      <c r="K21" s="295">
        <v>274</v>
      </c>
      <c r="L21" s="295" t="s">
        <v>207</v>
      </c>
      <c r="M21" s="295" t="s">
        <v>240</v>
      </c>
      <c r="N21" s="295" t="s">
        <v>241</v>
      </c>
      <c r="O21" s="295" t="s">
        <v>221</v>
      </c>
      <c r="P21" s="295" t="s">
        <v>201</v>
      </c>
      <c r="Q21" s="295" t="s">
        <v>242</v>
      </c>
      <c r="R21" s="295" t="s">
        <v>247</v>
      </c>
      <c r="S21" s="295" t="s">
        <v>204</v>
      </c>
      <c r="T21" s="295" t="s">
        <v>201</v>
      </c>
      <c r="U21" s="295" t="s">
        <v>248</v>
      </c>
      <c r="V21" s="295" t="s">
        <v>205</v>
      </c>
      <c r="W21" s="295" t="s">
        <v>201</v>
      </c>
      <c r="X21" s="295" t="s">
        <v>46</v>
      </c>
      <c r="Y21" t="s">
        <v>147</v>
      </c>
      <c r="Z21" t="s">
        <v>162</v>
      </c>
    </row>
    <row r="22" spans="1:26" x14ac:dyDescent="0.35">
      <c r="A22" s="295" t="s">
        <v>192</v>
      </c>
      <c r="B22" s="295" t="s">
        <v>193</v>
      </c>
      <c r="C22" s="295" t="s">
        <v>194</v>
      </c>
      <c r="D22" s="295" t="s">
        <v>249</v>
      </c>
      <c r="E22" s="305">
        <v>262.5</v>
      </c>
      <c r="F22" s="305">
        <v>262.5</v>
      </c>
      <c r="G22" s="295" t="s">
        <v>196</v>
      </c>
      <c r="H22" s="417">
        <v>1</v>
      </c>
      <c r="I22" s="296">
        <v>43612</v>
      </c>
      <c r="J22" s="295">
        <v>21969</v>
      </c>
      <c r="K22" s="295">
        <v>290</v>
      </c>
      <c r="L22" s="295" t="s">
        <v>207</v>
      </c>
      <c r="M22" s="295" t="s">
        <v>240</v>
      </c>
      <c r="N22" s="295" t="s">
        <v>241</v>
      </c>
      <c r="O22" s="295" t="s">
        <v>221</v>
      </c>
      <c r="P22" s="295" t="s">
        <v>201</v>
      </c>
      <c r="Q22" s="295" t="s">
        <v>242</v>
      </c>
      <c r="R22" s="295" t="s">
        <v>250</v>
      </c>
      <c r="S22" s="295" t="s">
        <v>204</v>
      </c>
      <c r="T22" s="295" t="s">
        <v>201</v>
      </c>
      <c r="U22" s="295" t="s">
        <v>61</v>
      </c>
      <c r="V22" s="295" t="s">
        <v>205</v>
      </c>
      <c r="W22" s="295" t="s">
        <v>201</v>
      </c>
      <c r="X22" s="295" t="s">
        <v>46</v>
      </c>
      <c r="Y22" t="s">
        <v>147</v>
      </c>
      <c r="Z22" t="s">
        <v>152</v>
      </c>
    </row>
    <row r="23" spans="1:26" x14ac:dyDescent="0.35">
      <c r="A23" s="295" t="s">
        <v>192</v>
      </c>
      <c r="B23" s="295" t="s">
        <v>193</v>
      </c>
      <c r="C23" s="295" t="s">
        <v>194</v>
      </c>
      <c r="D23" s="295" t="s">
        <v>251</v>
      </c>
      <c r="E23" s="305">
        <v>270.5</v>
      </c>
      <c r="F23" s="305">
        <v>270.5</v>
      </c>
      <c r="G23" s="295" t="s">
        <v>196</v>
      </c>
      <c r="H23" s="417">
        <v>1</v>
      </c>
      <c r="I23" s="296">
        <v>43612</v>
      </c>
      <c r="J23" s="295">
        <v>21969</v>
      </c>
      <c r="K23" s="295">
        <v>305</v>
      </c>
      <c r="L23" s="295" t="s">
        <v>207</v>
      </c>
      <c r="M23" s="295" t="s">
        <v>240</v>
      </c>
      <c r="N23" s="295" t="s">
        <v>241</v>
      </c>
      <c r="O23" s="295" t="s">
        <v>221</v>
      </c>
      <c r="P23" s="295" t="s">
        <v>201</v>
      </c>
      <c r="Q23" s="295" t="s">
        <v>242</v>
      </c>
      <c r="R23" s="295" t="s">
        <v>201</v>
      </c>
      <c r="S23" s="295" t="s">
        <v>204</v>
      </c>
      <c r="T23" s="295" t="s">
        <v>201</v>
      </c>
      <c r="U23" s="295" t="s">
        <v>252</v>
      </c>
      <c r="V23" s="295" t="s">
        <v>205</v>
      </c>
      <c r="W23" s="295" t="s">
        <v>201</v>
      </c>
      <c r="X23" s="295" t="s">
        <v>46</v>
      </c>
      <c r="Y23" t="s">
        <v>147</v>
      </c>
      <c r="Z23" t="s">
        <v>152</v>
      </c>
    </row>
    <row r="24" spans="1:26" x14ac:dyDescent="0.35">
      <c r="A24" s="295" t="s">
        <v>192</v>
      </c>
      <c r="B24" s="295" t="s">
        <v>193</v>
      </c>
      <c r="C24" s="295" t="s">
        <v>194</v>
      </c>
      <c r="D24" s="295" t="s">
        <v>251</v>
      </c>
      <c r="E24" s="305">
        <v>481</v>
      </c>
      <c r="F24" s="305">
        <v>481</v>
      </c>
      <c r="G24" s="295" t="s">
        <v>196</v>
      </c>
      <c r="H24" s="417">
        <v>1</v>
      </c>
      <c r="I24" s="296">
        <v>43612</v>
      </c>
      <c r="J24" s="295">
        <v>21969</v>
      </c>
      <c r="K24" s="295">
        <v>307</v>
      </c>
      <c r="L24" s="295" t="s">
        <v>207</v>
      </c>
      <c r="M24" s="295" t="s">
        <v>240</v>
      </c>
      <c r="N24" s="295" t="s">
        <v>241</v>
      </c>
      <c r="O24" s="295" t="s">
        <v>221</v>
      </c>
      <c r="P24" s="295" t="s">
        <v>201</v>
      </c>
      <c r="Q24" s="295" t="s">
        <v>242</v>
      </c>
      <c r="R24" s="295" t="s">
        <v>253</v>
      </c>
      <c r="S24" s="295" t="s">
        <v>204</v>
      </c>
      <c r="T24" s="295" t="s">
        <v>201</v>
      </c>
      <c r="U24" s="295" t="s">
        <v>252</v>
      </c>
      <c r="V24" s="295" t="s">
        <v>205</v>
      </c>
      <c r="W24" s="295" t="s">
        <v>201</v>
      </c>
      <c r="X24" s="295" t="s">
        <v>46</v>
      </c>
      <c r="Y24" t="s">
        <v>147</v>
      </c>
      <c r="Z24" t="s">
        <v>152</v>
      </c>
    </row>
    <row r="25" spans="1:26" x14ac:dyDescent="0.35">
      <c r="A25" s="295" t="s">
        <v>192</v>
      </c>
      <c r="B25" s="295" t="s">
        <v>193</v>
      </c>
      <c r="C25" s="295" t="s">
        <v>194</v>
      </c>
      <c r="D25" s="295" t="s">
        <v>254</v>
      </c>
      <c r="E25" s="305">
        <v>294</v>
      </c>
      <c r="F25" s="305">
        <v>294</v>
      </c>
      <c r="G25" s="295" t="s">
        <v>196</v>
      </c>
      <c r="H25" s="417">
        <v>1</v>
      </c>
      <c r="I25" s="296">
        <v>43612</v>
      </c>
      <c r="J25" s="295">
        <v>21969</v>
      </c>
      <c r="K25" s="295">
        <v>309</v>
      </c>
      <c r="L25" s="295" t="s">
        <v>207</v>
      </c>
      <c r="M25" s="295" t="s">
        <v>240</v>
      </c>
      <c r="N25" s="295" t="s">
        <v>241</v>
      </c>
      <c r="O25" s="295" t="s">
        <v>221</v>
      </c>
      <c r="P25" s="295" t="s">
        <v>201</v>
      </c>
      <c r="Q25" s="295" t="s">
        <v>242</v>
      </c>
      <c r="R25" s="295" t="s">
        <v>255</v>
      </c>
      <c r="S25" s="295" t="s">
        <v>204</v>
      </c>
      <c r="T25" s="295" t="s">
        <v>201</v>
      </c>
      <c r="U25" s="295" t="s">
        <v>50</v>
      </c>
      <c r="V25" s="295" t="s">
        <v>205</v>
      </c>
      <c r="W25" s="295" t="s">
        <v>201</v>
      </c>
      <c r="X25" s="295" t="s">
        <v>46</v>
      </c>
      <c r="Y25" t="s">
        <v>147</v>
      </c>
      <c r="Z25" t="s">
        <v>158</v>
      </c>
    </row>
    <row r="26" spans="1:26" x14ac:dyDescent="0.35">
      <c r="A26" s="295" t="s">
        <v>192</v>
      </c>
      <c r="B26" s="295" t="s">
        <v>193</v>
      </c>
      <c r="C26" s="295" t="s">
        <v>194</v>
      </c>
      <c r="D26" s="295" t="s">
        <v>239</v>
      </c>
      <c r="E26" s="305">
        <v>384.5</v>
      </c>
      <c r="F26" s="305">
        <v>384.5</v>
      </c>
      <c r="G26" s="295" t="s">
        <v>196</v>
      </c>
      <c r="H26" s="417">
        <v>1</v>
      </c>
      <c r="I26" s="296">
        <v>43612</v>
      </c>
      <c r="J26" s="295">
        <v>21969</v>
      </c>
      <c r="K26" s="295">
        <v>398</v>
      </c>
      <c r="L26" s="295" t="s">
        <v>207</v>
      </c>
      <c r="M26" s="295" t="s">
        <v>240</v>
      </c>
      <c r="N26" s="295" t="s">
        <v>256</v>
      </c>
      <c r="O26" s="295" t="s">
        <v>221</v>
      </c>
      <c r="P26" s="295" t="s">
        <v>201</v>
      </c>
      <c r="Q26" s="295" t="s">
        <v>242</v>
      </c>
      <c r="R26" s="295" t="s">
        <v>203</v>
      </c>
      <c r="S26" s="295" t="s">
        <v>204</v>
      </c>
      <c r="T26" s="295" t="s">
        <v>201</v>
      </c>
      <c r="U26" s="295" t="s">
        <v>50</v>
      </c>
      <c r="V26" s="295" t="s">
        <v>205</v>
      </c>
      <c r="W26" s="295" t="s">
        <v>201</v>
      </c>
      <c r="X26" s="295" t="s">
        <v>46</v>
      </c>
      <c r="Y26" t="s">
        <v>164</v>
      </c>
      <c r="Z26" t="s">
        <v>164</v>
      </c>
    </row>
    <row r="27" spans="1:26" x14ac:dyDescent="0.35">
      <c r="A27" s="295" t="s">
        <v>192</v>
      </c>
      <c r="B27" s="295" t="s">
        <v>193</v>
      </c>
      <c r="C27" s="295" t="s">
        <v>194</v>
      </c>
      <c r="D27" s="295" t="s">
        <v>243</v>
      </c>
      <c r="E27" s="305">
        <v>200</v>
      </c>
      <c r="F27" s="305">
        <v>200</v>
      </c>
      <c r="G27" s="295" t="s">
        <v>196</v>
      </c>
      <c r="H27" s="417">
        <v>1</v>
      </c>
      <c r="I27" s="296">
        <v>43612</v>
      </c>
      <c r="J27" s="295">
        <v>21969</v>
      </c>
      <c r="K27" s="295">
        <v>402</v>
      </c>
      <c r="L27" s="295" t="s">
        <v>207</v>
      </c>
      <c r="M27" s="295" t="s">
        <v>240</v>
      </c>
      <c r="N27" s="295" t="s">
        <v>256</v>
      </c>
      <c r="O27" s="295" t="s">
        <v>221</v>
      </c>
      <c r="P27" s="295" t="s">
        <v>201</v>
      </c>
      <c r="Q27" s="295" t="s">
        <v>242</v>
      </c>
      <c r="R27" s="295" t="s">
        <v>244</v>
      </c>
      <c r="S27" s="295" t="s">
        <v>204</v>
      </c>
      <c r="T27" s="295" t="s">
        <v>201</v>
      </c>
      <c r="U27" s="295" t="s">
        <v>245</v>
      </c>
      <c r="V27" s="295" t="s">
        <v>205</v>
      </c>
      <c r="W27" s="295" t="s">
        <v>201</v>
      </c>
      <c r="X27" s="295" t="s">
        <v>46</v>
      </c>
      <c r="Y27" t="s">
        <v>164</v>
      </c>
      <c r="Z27" t="s">
        <v>164</v>
      </c>
    </row>
    <row r="28" spans="1:26" x14ac:dyDescent="0.35">
      <c r="A28" s="295" t="s">
        <v>192</v>
      </c>
      <c r="B28" s="295" t="s">
        <v>193</v>
      </c>
      <c r="C28" s="295" t="s">
        <v>194</v>
      </c>
      <c r="D28" s="295" t="s">
        <v>246</v>
      </c>
      <c r="E28" s="305">
        <v>353.6</v>
      </c>
      <c r="F28" s="305">
        <v>353.6</v>
      </c>
      <c r="G28" s="295" t="s">
        <v>196</v>
      </c>
      <c r="H28" s="417">
        <v>1</v>
      </c>
      <c r="I28" s="296">
        <v>43612</v>
      </c>
      <c r="J28" s="295">
        <v>21969</v>
      </c>
      <c r="K28" s="295">
        <v>416</v>
      </c>
      <c r="L28" s="295" t="s">
        <v>207</v>
      </c>
      <c r="M28" s="295" t="s">
        <v>240</v>
      </c>
      <c r="N28" s="295" t="s">
        <v>256</v>
      </c>
      <c r="O28" s="295" t="s">
        <v>221</v>
      </c>
      <c r="P28" s="295" t="s">
        <v>201</v>
      </c>
      <c r="Q28" s="295" t="s">
        <v>242</v>
      </c>
      <c r="R28" s="295" t="s">
        <v>247</v>
      </c>
      <c r="S28" s="295" t="s">
        <v>204</v>
      </c>
      <c r="T28" s="295" t="s">
        <v>201</v>
      </c>
      <c r="U28" s="295" t="s">
        <v>248</v>
      </c>
      <c r="V28" s="295" t="s">
        <v>205</v>
      </c>
      <c r="W28" s="295" t="s">
        <v>201</v>
      </c>
      <c r="X28" s="295" t="s">
        <v>46</v>
      </c>
      <c r="Y28" t="s">
        <v>147</v>
      </c>
      <c r="Z28" t="s">
        <v>162</v>
      </c>
    </row>
    <row r="29" spans="1:26" x14ac:dyDescent="0.35">
      <c r="A29" s="295" t="s">
        <v>192</v>
      </c>
      <c r="B29" s="295" t="s">
        <v>193</v>
      </c>
      <c r="C29" s="295" t="s">
        <v>194</v>
      </c>
      <c r="D29" s="295" t="s">
        <v>249</v>
      </c>
      <c r="E29" s="305">
        <v>450</v>
      </c>
      <c r="F29" s="305">
        <v>450</v>
      </c>
      <c r="G29" s="295" t="s">
        <v>196</v>
      </c>
      <c r="H29" s="417">
        <v>1</v>
      </c>
      <c r="I29" s="296">
        <v>43612</v>
      </c>
      <c r="J29" s="295">
        <v>21969</v>
      </c>
      <c r="K29" s="295">
        <v>432</v>
      </c>
      <c r="L29" s="295" t="s">
        <v>207</v>
      </c>
      <c r="M29" s="295" t="s">
        <v>240</v>
      </c>
      <c r="N29" s="295" t="s">
        <v>256</v>
      </c>
      <c r="O29" s="295" t="s">
        <v>221</v>
      </c>
      <c r="P29" s="295" t="s">
        <v>201</v>
      </c>
      <c r="Q29" s="295" t="s">
        <v>242</v>
      </c>
      <c r="R29" s="295" t="s">
        <v>250</v>
      </c>
      <c r="S29" s="295" t="s">
        <v>204</v>
      </c>
      <c r="T29" s="295" t="s">
        <v>201</v>
      </c>
      <c r="U29" s="295" t="s">
        <v>61</v>
      </c>
      <c r="V29" s="295" t="s">
        <v>205</v>
      </c>
      <c r="W29" s="295" t="s">
        <v>201</v>
      </c>
      <c r="X29" s="295" t="s">
        <v>46</v>
      </c>
      <c r="Y29" t="s">
        <v>147</v>
      </c>
      <c r="Z29" t="s">
        <v>152</v>
      </c>
    </row>
    <row r="30" spans="1:26" x14ac:dyDescent="0.35">
      <c r="A30" s="295" t="s">
        <v>192</v>
      </c>
      <c r="B30" s="295" t="s">
        <v>193</v>
      </c>
      <c r="C30" s="295" t="s">
        <v>194</v>
      </c>
      <c r="D30" s="295" t="s">
        <v>251</v>
      </c>
      <c r="E30" s="305">
        <v>540.5</v>
      </c>
      <c r="F30" s="305">
        <v>540.5</v>
      </c>
      <c r="G30" s="295" t="s">
        <v>196</v>
      </c>
      <c r="H30" s="417">
        <v>1</v>
      </c>
      <c r="I30" s="296">
        <v>43612</v>
      </c>
      <c r="J30" s="295">
        <v>21969</v>
      </c>
      <c r="K30" s="295">
        <v>447</v>
      </c>
      <c r="L30" s="295" t="s">
        <v>207</v>
      </c>
      <c r="M30" s="295" t="s">
        <v>240</v>
      </c>
      <c r="N30" s="295" t="s">
        <v>256</v>
      </c>
      <c r="O30" s="295" t="s">
        <v>221</v>
      </c>
      <c r="P30" s="295" t="s">
        <v>201</v>
      </c>
      <c r="Q30" s="295" t="s">
        <v>242</v>
      </c>
      <c r="R30" s="295" t="s">
        <v>201</v>
      </c>
      <c r="S30" s="295" t="s">
        <v>204</v>
      </c>
      <c r="T30" s="295" t="s">
        <v>201</v>
      </c>
      <c r="U30" s="295" t="s">
        <v>252</v>
      </c>
      <c r="V30" s="295" t="s">
        <v>205</v>
      </c>
      <c r="W30" s="295" t="s">
        <v>201</v>
      </c>
      <c r="X30" s="295" t="s">
        <v>46</v>
      </c>
      <c r="Y30" t="s">
        <v>147</v>
      </c>
      <c r="Z30" t="s">
        <v>152</v>
      </c>
    </row>
    <row r="31" spans="1:26" x14ac:dyDescent="0.35">
      <c r="A31" s="295" t="s">
        <v>192</v>
      </c>
      <c r="B31" s="295" t="s">
        <v>193</v>
      </c>
      <c r="C31" s="295" t="s">
        <v>194</v>
      </c>
      <c r="D31" s="295" t="s">
        <v>257</v>
      </c>
      <c r="E31" s="305">
        <v>961</v>
      </c>
      <c r="F31" s="305">
        <v>961</v>
      </c>
      <c r="G31" s="295" t="s">
        <v>196</v>
      </c>
      <c r="H31" s="417">
        <v>1</v>
      </c>
      <c r="I31" s="296">
        <v>43612</v>
      </c>
      <c r="J31" s="295">
        <v>21969</v>
      </c>
      <c r="K31" s="295">
        <v>449</v>
      </c>
      <c r="L31" s="295" t="s">
        <v>207</v>
      </c>
      <c r="M31" s="295" t="s">
        <v>240</v>
      </c>
      <c r="N31" s="295" t="s">
        <v>256</v>
      </c>
      <c r="O31" s="295" t="s">
        <v>221</v>
      </c>
      <c r="P31" s="295" t="s">
        <v>201</v>
      </c>
      <c r="Q31" s="295" t="s">
        <v>242</v>
      </c>
      <c r="R31" s="295" t="s">
        <v>253</v>
      </c>
      <c r="S31" s="295" t="s">
        <v>204</v>
      </c>
      <c r="T31" s="295" t="s">
        <v>201</v>
      </c>
      <c r="U31" s="295" t="s">
        <v>252</v>
      </c>
      <c r="V31" s="295" t="s">
        <v>205</v>
      </c>
      <c r="W31" s="295" t="s">
        <v>201</v>
      </c>
      <c r="X31" s="295" t="s">
        <v>46</v>
      </c>
      <c r="Y31" t="s">
        <v>147</v>
      </c>
      <c r="Z31" t="s">
        <v>156</v>
      </c>
    </row>
    <row r="32" spans="1:26" x14ac:dyDescent="0.35">
      <c r="A32" s="295" t="s">
        <v>192</v>
      </c>
      <c r="B32" s="295" t="s">
        <v>193</v>
      </c>
      <c r="C32" s="295" t="s">
        <v>194</v>
      </c>
      <c r="D32" s="295" t="s">
        <v>254</v>
      </c>
      <c r="E32" s="305">
        <v>450</v>
      </c>
      <c r="F32" s="305">
        <v>450</v>
      </c>
      <c r="G32" s="295" t="s">
        <v>196</v>
      </c>
      <c r="H32" s="417">
        <v>1</v>
      </c>
      <c r="I32" s="296">
        <v>43612</v>
      </c>
      <c r="J32" s="295">
        <v>21969</v>
      </c>
      <c r="K32" s="295">
        <v>451</v>
      </c>
      <c r="L32" s="295" t="s">
        <v>207</v>
      </c>
      <c r="M32" s="295" t="s">
        <v>240</v>
      </c>
      <c r="N32" s="295" t="s">
        <v>256</v>
      </c>
      <c r="O32" s="295" t="s">
        <v>221</v>
      </c>
      <c r="P32" s="295" t="s">
        <v>201</v>
      </c>
      <c r="Q32" s="295" t="s">
        <v>242</v>
      </c>
      <c r="R32" s="295" t="s">
        <v>255</v>
      </c>
      <c r="S32" s="295" t="s">
        <v>204</v>
      </c>
      <c r="T32" s="295" t="s">
        <v>201</v>
      </c>
      <c r="U32" s="295" t="s">
        <v>50</v>
      </c>
      <c r="V32" s="295" t="s">
        <v>205</v>
      </c>
      <c r="W32" s="295" t="s">
        <v>201</v>
      </c>
      <c r="X32" s="295" t="s">
        <v>46</v>
      </c>
      <c r="Y32" t="s">
        <v>147</v>
      </c>
      <c r="Z32" t="s">
        <v>158</v>
      </c>
    </row>
    <row r="33" spans="1:26" x14ac:dyDescent="0.35">
      <c r="A33" s="295" t="s">
        <v>192</v>
      </c>
      <c r="B33" s="295" t="s">
        <v>193</v>
      </c>
      <c r="C33" s="295" t="s">
        <v>194</v>
      </c>
      <c r="D33" s="295" t="s">
        <v>258</v>
      </c>
      <c r="E33" s="305">
        <v>60</v>
      </c>
      <c r="F33" s="305">
        <v>60</v>
      </c>
      <c r="G33" s="295" t="s">
        <v>196</v>
      </c>
      <c r="H33" s="417">
        <v>1</v>
      </c>
      <c r="I33" s="296">
        <v>43614</v>
      </c>
      <c r="J33" s="295">
        <v>20972</v>
      </c>
      <c r="K33" s="295">
        <v>30</v>
      </c>
      <c r="L33" s="295" t="s">
        <v>218</v>
      </c>
      <c r="M33" s="295" t="s">
        <v>219</v>
      </c>
      <c r="N33" s="295" t="s">
        <v>259</v>
      </c>
      <c r="O33" s="295" t="s">
        <v>221</v>
      </c>
      <c r="P33" s="295" t="s">
        <v>201</v>
      </c>
      <c r="Q33" s="295" t="s">
        <v>222</v>
      </c>
      <c r="R33" s="295" t="s">
        <v>201</v>
      </c>
      <c r="S33" s="295" t="s">
        <v>204</v>
      </c>
      <c r="T33" s="295" t="s">
        <v>201</v>
      </c>
      <c r="U33" s="295" t="s">
        <v>223</v>
      </c>
      <c r="V33" s="295" t="s">
        <v>205</v>
      </c>
      <c r="W33" s="295" t="s">
        <v>201</v>
      </c>
      <c r="X33" s="295" t="s">
        <v>46</v>
      </c>
      <c r="Y33" t="s">
        <v>138</v>
      </c>
      <c r="Z33" t="s">
        <v>145</v>
      </c>
    </row>
    <row r="34" spans="1:26" x14ac:dyDescent="0.35">
      <c r="A34" s="295" t="s">
        <v>192</v>
      </c>
      <c r="B34" s="295" t="s">
        <v>193</v>
      </c>
      <c r="C34" s="295" t="s">
        <v>194</v>
      </c>
      <c r="D34" s="295" t="s">
        <v>258</v>
      </c>
      <c r="E34" s="305">
        <v>150</v>
      </c>
      <c r="F34" s="305">
        <v>150</v>
      </c>
      <c r="G34" s="295" t="s">
        <v>196</v>
      </c>
      <c r="H34" s="417">
        <v>1</v>
      </c>
      <c r="I34" s="296">
        <v>43614</v>
      </c>
      <c r="J34" s="295">
        <v>20972</v>
      </c>
      <c r="K34" s="295">
        <v>34</v>
      </c>
      <c r="L34" s="295" t="s">
        <v>218</v>
      </c>
      <c r="M34" s="295" t="s">
        <v>219</v>
      </c>
      <c r="N34" s="295" t="s">
        <v>259</v>
      </c>
      <c r="O34" s="295" t="s">
        <v>221</v>
      </c>
      <c r="P34" s="295" t="s">
        <v>201</v>
      </c>
      <c r="Q34" s="295" t="s">
        <v>222</v>
      </c>
      <c r="R34" s="295" t="s">
        <v>201</v>
      </c>
      <c r="S34" s="295" t="s">
        <v>204</v>
      </c>
      <c r="T34" s="295" t="s">
        <v>201</v>
      </c>
      <c r="U34" s="295" t="s">
        <v>223</v>
      </c>
      <c r="V34" s="295" t="s">
        <v>205</v>
      </c>
      <c r="W34" s="295" t="s">
        <v>201</v>
      </c>
      <c r="X34" s="295" t="s">
        <v>46</v>
      </c>
      <c r="Y34" t="s">
        <v>138</v>
      </c>
      <c r="Z34" t="s">
        <v>145</v>
      </c>
    </row>
    <row r="35" spans="1:26" x14ac:dyDescent="0.35">
      <c r="A35" s="295" t="s">
        <v>192</v>
      </c>
      <c r="B35" s="295" t="s">
        <v>193</v>
      </c>
      <c r="C35" s="295" t="s">
        <v>194</v>
      </c>
      <c r="D35" s="295" t="s">
        <v>258</v>
      </c>
      <c r="E35" s="305">
        <v>150</v>
      </c>
      <c r="F35" s="305">
        <v>150</v>
      </c>
      <c r="G35" s="295" t="s">
        <v>196</v>
      </c>
      <c r="H35" s="417">
        <v>1</v>
      </c>
      <c r="I35" s="296">
        <v>43614</v>
      </c>
      <c r="J35" s="295">
        <v>20972</v>
      </c>
      <c r="K35" s="295">
        <v>36</v>
      </c>
      <c r="L35" s="295" t="s">
        <v>218</v>
      </c>
      <c r="M35" s="295" t="s">
        <v>219</v>
      </c>
      <c r="N35" s="295" t="s">
        <v>259</v>
      </c>
      <c r="O35" s="295" t="s">
        <v>221</v>
      </c>
      <c r="P35" s="295" t="s">
        <v>201</v>
      </c>
      <c r="Q35" s="295" t="s">
        <v>222</v>
      </c>
      <c r="R35" s="295" t="s">
        <v>201</v>
      </c>
      <c r="S35" s="295" t="s">
        <v>204</v>
      </c>
      <c r="T35" s="295" t="s">
        <v>201</v>
      </c>
      <c r="U35" s="295" t="s">
        <v>223</v>
      </c>
      <c r="V35" s="295" t="s">
        <v>205</v>
      </c>
      <c r="W35" s="295" t="s">
        <v>201</v>
      </c>
      <c r="X35" s="295" t="s">
        <v>46</v>
      </c>
      <c r="Y35" t="s">
        <v>138</v>
      </c>
      <c r="Z35" t="s">
        <v>145</v>
      </c>
    </row>
    <row r="36" spans="1:26" x14ac:dyDescent="0.35">
      <c r="A36" s="295" t="s">
        <v>192</v>
      </c>
      <c r="B36" s="295" t="s">
        <v>193</v>
      </c>
      <c r="C36" s="295" t="s">
        <v>194</v>
      </c>
      <c r="D36" s="295" t="s">
        <v>258</v>
      </c>
      <c r="E36" s="305">
        <v>150</v>
      </c>
      <c r="F36" s="305">
        <v>150</v>
      </c>
      <c r="G36" s="295" t="s">
        <v>196</v>
      </c>
      <c r="H36" s="417">
        <v>1</v>
      </c>
      <c r="I36" s="296">
        <v>43614</v>
      </c>
      <c r="J36" s="295">
        <v>20972</v>
      </c>
      <c r="K36" s="295">
        <v>38</v>
      </c>
      <c r="L36" s="295" t="s">
        <v>218</v>
      </c>
      <c r="M36" s="295" t="s">
        <v>219</v>
      </c>
      <c r="N36" s="295" t="s">
        <v>259</v>
      </c>
      <c r="O36" s="295" t="s">
        <v>221</v>
      </c>
      <c r="P36" s="295" t="s">
        <v>201</v>
      </c>
      <c r="Q36" s="295" t="s">
        <v>222</v>
      </c>
      <c r="R36" s="295" t="s">
        <v>201</v>
      </c>
      <c r="S36" s="295" t="s">
        <v>204</v>
      </c>
      <c r="T36" s="295" t="s">
        <v>201</v>
      </c>
      <c r="U36" s="295" t="s">
        <v>223</v>
      </c>
      <c r="V36" s="295" t="s">
        <v>205</v>
      </c>
      <c r="W36" s="295" t="s">
        <v>201</v>
      </c>
      <c r="X36" s="295" t="s">
        <v>46</v>
      </c>
      <c r="Y36" t="s">
        <v>138</v>
      </c>
      <c r="Z36" t="s">
        <v>145</v>
      </c>
    </row>
    <row r="37" spans="1:26" x14ac:dyDescent="0.35">
      <c r="A37" s="295" t="s">
        <v>192</v>
      </c>
      <c r="B37" s="295" t="s">
        <v>193</v>
      </c>
      <c r="C37" s="295" t="s">
        <v>194</v>
      </c>
      <c r="D37" s="295" t="s">
        <v>258</v>
      </c>
      <c r="E37" s="305">
        <v>150</v>
      </c>
      <c r="F37" s="305">
        <v>150</v>
      </c>
      <c r="G37" s="295" t="s">
        <v>196</v>
      </c>
      <c r="H37" s="417">
        <v>1</v>
      </c>
      <c r="I37" s="296">
        <v>43614</v>
      </c>
      <c r="J37" s="295">
        <v>20972</v>
      </c>
      <c r="K37" s="295">
        <v>43</v>
      </c>
      <c r="L37" s="295" t="s">
        <v>218</v>
      </c>
      <c r="M37" s="295" t="s">
        <v>219</v>
      </c>
      <c r="N37" s="295" t="s">
        <v>259</v>
      </c>
      <c r="O37" s="295" t="s">
        <v>221</v>
      </c>
      <c r="P37" s="295" t="s">
        <v>201</v>
      </c>
      <c r="Q37" s="295" t="s">
        <v>222</v>
      </c>
      <c r="R37" s="295" t="s">
        <v>201</v>
      </c>
      <c r="S37" s="295" t="s">
        <v>204</v>
      </c>
      <c r="T37" s="295" t="s">
        <v>201</v>
      </c>
      <c r="U37" s="295" t="s">
        <v>223</v>
      </c>
      <c r="V37" s="295" t="s">
        <v>205</v>
      </c>
      <c r="W37" s="295" t="s">
        <v>201</v>
      </c>
      <c r="X37" s="295" t="s">
        <v>46</v>
      </c>
      <c r="Y37" t="s">
        <v>138</v>
      </c>
      <c r="Z37" t="s">
        <v>145</v>
      </c>
    </row>
    <row r="38" spans="1:26" x14ac:dyDescent="0.35">
      <c r="A38" s="295" t="s">
        <v>192</v>
      </c>
      <c r="B38" s="295" t="s">
        <v>193</v>
      </c>
      <c r="C38" s="295" t="s">
        <v>194</v>
      </c>
      <c r="D38" s="295" t="s">
        <v>260</v>
      </c>
      <c r="E38" s="305">
        <v>450</v>
      </c>
      <c r="F38" s="305">
        <v>450</v>
      </c>
      <c r="G38" s="295" t="s">
        <v>196</v>
      </c>
      <c r="H38" s="417">
        <v>1</v>
      </c>
      <c r="I38" s="296">
        <v>43615</v>
      </c>
      <c r="J38" s="295">
        <v>21802</v>
      </c>
      <c r="K38" s="295">
        <v>82</v>
      </c>
      <c r="L38" s="295" t="s">
        <v>207</v>
      </c>
      <c r="M38" s="295" t="s">
        <v>236</v>
      </c>
      <c r="N38" s="295" t="s">
        <v>261</v>
      </c>
      <c r="O38" s="295" t="s">
        <v>200</v>
      </c>
      <c r="P38" s="295" t="s">
        <v>201</v>
      </c>
      <c r="Q38" s="295" t="s">
        <v>229</v>
      </c>
      <c r="R38" s="295" t="s">
        <v>201</v>
      </c>
      <c r="S38" s="295" t="s">
        <v>204</v>
      </c>
      <c r="T38" s="295" t="s">
        <v>201</v>
      </c>
      <c r="U38" s="295" t="s">
        <v>97</v>
      </c>
      <c r="V38" s="295" t="s">
        <v>205</v>
      </c>
      <c r="W38" s="295" t="s">
        <v>201</v>
      </c>
      <c r="X38" s="295" t="s">
        <v>46</v>
      </c>
      <c r="Y38" t="s">
        <v>164</v>
      </c>
      <c r="Z38" s="381" t="s">
        <v>164</v>
      </c>
    </row>
    <row r="39" spans="1:26" x14ac:dyDescent="0.35">
      <c r="A39" s="295" t="s">
        <v>192</v>
      </c>
      <c r="B39" s="295" t="s">
        <v>193</v>
      </c>
      <c r="C39" s="295" t="s">
        <v>194</v>
      </c>
      <c r="D39" s="295" t="s">
        <v>233</v>
      </c>
      <c r="E39" s="305">
        <v>1.35</v>
      </c>
      <c r="F39" s="305">
        <v>1.35</v>
      </c>
      <c r="G39" s="295" t="s">
        <v>196</v>
      </c>
      <c r="H39" s="417">
        <v>1</v>
      </c>
      <c r="I39" s="296">
        <v>43615</v>
      </c>
      <c r="J39" s="295">
        <v>21802</v>
      </c>
      <c r="K39" s="295">
        <v>83</v>
      </c>
      <c r="L39" s="295" t="s">
        <v>207</v>
      </c>
      <c r="M39" s="295" t="s">
        <v>236</v>
      </c>
      <c r="N39" s="295" t="s">
        <v>261</v>
      </c>
      <c r="O39" s="295" t="s">
        <v>200</v>
      </c>
      <c r="P39" s="295" t="s">
        <v>201</v>
      </c>
      <c r="Q39" s="295" t="s">
        <v>210</v>
      </c>
      <c r="R39" s="295" t="s">
        <v>201</v>
      </c>
      <c r="S39" s="295" t="s">
        <v>204</v>
      </c>
      <c r="T39" s="295" t="s">
        <v>201</v>
      </c>
      <c r="U39" s="295" t="s">
        <v>92</v>
      </c>
      <c r="V39" s="295" t="s">
        <v>205</v>
      </c>
      <c r="W39" s="295" t="s">
        <v>201</v>
      </c>
      <c r="X39" s="295" t="s">
        <v>46</v>
      </c>
      <c r="Y39" t="s">
        <v>139</v>
      </c>
      <c r="Z39" t="s">
        <v>138</v>
      </c>
    </row>
    <row r="40" spans="1:26" x14ac:dyDescent="0.35">
      <c r="A40" s="295" t="s">
        <v>192</v>
      </c>
      <c r="B40" s="295" t="s">
        <v>193</v>
      </c>
      <c r="C40" s="295" t="s">
        <v>194</v>
      </c>
      <c r="D40" s="295" t="s">
        <v>262</v>
      </c>
      <c r="E40" s="305">
        <v>150</v>
      </c>
      <c r="F40" s="305">
        <v>150</v>
      </c>
      <c r="G40" s="295" t="s">
        <v>196</v>
      </c>
      <c r="H40" s="417">
        <v>1</v>
      </c>
      <c r="I40" s="296">
        <v>43615</v>
      </c>
      <c r="J40" s="295">
        <v>21802</v>
      </c>
      <c r="K40" s="295">
        <v>104</v>
      </c>
      <c r="L40" s="295" t="s">
        <v>207</v>
      </c>
      <c r="M40" s="295" t="s">
        <v>236</v>
      </c>
      <c r="N40" s="295" t="s">
        <v>263</v>
      </c>
      <c r="O40" s="295" t="s">
        <v>200</v>
      </c>
      <c r="P40" s="295" t="s">
        <v>201</v>
      </c>
      <c r="Q40" s="295" t="s">
        <v>229</v>
      </c>
      <c r="R40" s="295" t="s">
        <v>201</v>
      </c>
      <c r="S40" s="295" t="s">
        <v>204</v>
      </c>
      <c r="T40" s="295" t="s">
        <v>201</v>
      </c>
      <c r="U40" s="295" t="s">
        <v>92</v>
      </c>
      <c r="V40" s="295" t="s">
        <v>205</v>
      </c>
      <c r="W40" s="295" t="s">
        <v>201</v>
      </c>
      <c r="X40" s="295" t="s">
        <v>46</v>
      </c>
      <c r="Y40" t="s">
        <v>164</v>
      </c>
      <c r="Z40" s="381" t="s">
        <v>164</v>
      </c>
    </row>
    <row r="41" spans="1:26" x14ac:dyDescent="0.35">
      <c r="A41" s="295" t="s">
        <v>192</v>
      </c>
      <c r="B41" s="295" t="s">
        <v>193</v>
      </c>
      <c r="C41" s="295" t="s">
        <v>194</v>
      </c>
      <c r="D41" s="295" t="s">
        <v>264</v>
      </c>
      <c r="E41" s="305">
        <v>99.45</v>
      </c>
      <c r="F41" s="305">
        <v>99.45</v>
      </c>
      <c r="G41" s="295" t="s">
        <v>196</v>
      </c>
      <c r="H41" s="417">
        <v>1</v>
      </c>
      <c r="I41" s="296">
        <v>43615</v>
      </c>
      <c r="J41" s="295">
        <v>21802</v>
      </c>
      <c r="K41" s="295">
        <v>146</v>
      </c>
      <c r="L41" s="295" t="s">
        <v>207</v>
      </c>
      <c r="M41" s="295" t="s">
        <v>236</v>
      </c>
      <c r="N41" s="295" t="s">
        <v>265</v>
      </c>
      <c r="O41" s="295" t="s">
        <v>200</v>
      </c>
      <c r="P41" s="295" t="s">
        <v>201</v>
      </c>
      <c r="Q41" s="295" t="s">
        <v>210</v>
      </c>
      <c r="R41" s="295" t="s">
        <v>201</v>
      </c>
      <c r="S41" s="295" t="s">
        <v>204</v>
      </c>
      <c r="T41" s="295" t="s">
        <v>201</v>
      </c>
      <c r="U41" s="295" t="s">
        <v>83</v>
      </c>
      <c r="V41" s="295" t="s">
        <v>205</v>
      </c>
      <c r="W41" s="295" t="s">
        <v>201</v>
      </c>
      <c r="X41" s="295" t="s">
        <v>46</v>
      </c>
      <c r="Y41" t="s">
        <v>138</v>
      </c>
      <c r="Z41" t="s">
        <v>139</v>
      </c>
    </row>
    <row r="42" spans="1:26" x14ac:dyDescent="0.35">
      <c r="A42" s="295" t="s">
        <v>192</v>
      </c>
      <c r="B42" s="295" t="s">
        <v>193</v>
      </c>
      <c r="C42" s="295" t="s">
        <v>194</v>
      </c>
      <c r="D42" s="295" t="s">
        <v>266</v>
      </c>
      <c r="E42" s="305">
        <v>5.4</v>
      </c>
      <c r="F42" s="305">
        <v>5.4</v>
      </c>
      <c r="G42" s="295" t="s">
        <v>196</v>
      </c>
      <c r="H42" s="417">
        <v>1</v>
      </c>
      <c r="I42" s="296">
        <v>43615</v>
      </c>
      <c r="J42" s="295">
        <v>21802</v>
      </c>
      <c r="K42" s="295">
        <v>154</v>
      </c>
      <c r="L42" s="295" t="s">
        <v>207</v>
      </c>
      <c r="M42" s="295" t="s">
        <v>236</v>
      </c>
      <c r="N42" s="295" t="s">
        <v>267</v>
      </c>
      <c r="O42" s="295" t="s">
        <v>200</v>
      </c>
      <c r="P42" s="295" t="s">
        <v>201</v>
      </c>
      <c r="Q42" s="295" t="s">
        <v>210</v>
      </c>
      <c r="R42" s="295" t="s">
        <v>201</v>
      </c>
      <c r="S42" s="295" t="s">
        <v>204</v>
      </c>
      <c r="T42" s="295" t="s">
        <v>201</v>
      </c>
      <c r="U42" s="295" t="s">
        <v>83</v>
      </c>
      <c r="V42" s="295" t="s">
        <v>205</v>
      </c>
      <c r="W42" s="295" t="s">
        <v>201</v>
      </c>
      <c r="X42" s="295" t="s">
        <v>46</v>
      </c>
      <c r="Y42" t="s">
        <v>138</v>
      </c>
      <c r="Z42" t="s">
        <v>139</v>
      </c>
    </row>
    <row r="43" spans="1:26" x14ac:dyDescent="0.35">
      <c r="A43" s="295" t="s">
        <v>192</v>
      </c>
      <c r="B43" s="295" t="s">
        <v>193</v>
      </c>
      <c r="C43" s="295" t="s">
        <v>194</v>
      </c>
      <c r="D43" s="295" t="s">
        <v>268</v>
      </c>
      <c r="E43" s="305">
        <v>0.24</v>
      </c>
      <c r="F43" s="305">
        <v>0.24</v>
      </c>
      <c r="G43" s="295" t="s">
        <v>196</v>
      </c>
      <c r="H43" s="417">
        <v>1</v>
      </c>
      <c r="I43" s="296">
        <v>43615</v>
      </c>
      <c r="J43" s="295">
        <v>21802</v>
      </c>
      <c r="K43" s="295">
        <v>166</v>
      </c>
      <c r="L43" s="295" t="s">
        <v>207</v>
      </c>
      <c r="M43" s="295" t="s">
        <v>236</v>
      </c>
      <c r="N43" s="295" t="s">
        <v>269</v>
      </c>
      <c r="O43" s="295" t="s">
        <v>200</v>
      </c>
      <c r="P43" s="295" t="s">
        <v>201</v>
      </c>
      <c r="Q43" s="295" t="s">
        <v>210</v>
      </c>
      <c r="R43" s="295" t="s">
        <v>201</v>
      </c>
      <c r="S43" s="295" t="s">
        <v>204</v>
      </c>
      <c r="T43" s="295" t="s">
        <v>201</v>
      </c>
      <c r="U43" s="295" t="s">
        <v>83</v>
      </c>
      <c r="V43" s="295" t="s">
        <v>205</v>
      </c>
      <c r="W43" s="295" t="s">
        <v>201</v>
      </c>
      <c r="X43" s="295" t="s">
        <v>46</v>
      </c>
      <c r="Y43" t="s">
        <v>138</v>
      </c>
      <c r="Z43" t="s">
        <v>139</v>
      </c>
    </row>
    <row r="44" spans="1:26" x14ac:dyDescent="0.35">
      <c r="A44" s="295" t="s">
        <v>192</v>
      </c>
      <c r="B44" s="295" t="s">
        <v>193</v>
      </c>
      <c r="C44" s="295" t="s">
        <v>194</v>
      </c>
      <c r="D44" s="295" t="s">
        <v>270</v>
      </c>
      <c r="E44" s="305">
        <v>98.2</v>
      </c>
      <c r="F44" s="305">
        <v>98.2</v>
      </c>
      <c r="G44" s="295" t="s">
        <v>196</v>
      </c>
      <c r="H44" s="417">
        <v>1</v>
      </c>
      <c r="I44" s="296">
        <v>43615</v>
      </c>
      <c r="J44" s="295">
        <v>21802</v>
      </c>
      <c r="K44" s="295">
        <v>184</v>
      </c>
      <c r="L44" s="295" t="s">
        <v>207</v>
      </c>
      <c r="M44" s="295" t="s">
        <v>236</v>
      </c>
      <c r="N44" s="295" t="s">
        <v>271</v>
      </c>
      <c r="O44" s="295" t="s">
        <v>200</v>
      </c>
      <c r="P44" s="295" t="s">
        <v>201</v>
      </c>
      <c r="Q44" s="295" t="s">
        <v>210</v>
      </c>
      <c r="R44" s="295" t="s">
        <v>201</v>
      </c>
      <c r="S44" s="295" t="s">
        <v>204</v>
      </c>
      <c r="T44" s="295" t="s">
        <v>201</v>
      </c>
      <c r="U44" s="295" t="s">
        <v>83</v>
      </c>
      <c r="V44" s="295" t="s">
        <v>205</v>
      </c>
      <c r="W44" s="295" t="s">
        <v>201</v>
      </c>
      <c r="X44" s="295" t="s">
        <v>46</v>
      </c>
      <c r="Y44" t="s">
        <v>138</v>
      </c>
      <c r="Z44" t="s">
        <v>139</v>
      </c>
    </row>
    <row r="45" spans="1:26" x14ac:dyDescent="0.35">
      <c r="A45" s="295" t="s">
        <v>192</v>
      </c>
      <c r="B45" s="295" t="s">
        <v>193</v>
      </c>
      <c r="C45" s="295" t="s">
        <v>194</v>
      </c>
      <c r="D45" s="295" t="s">
        <v>272</v>
      </c>
      <c r="E45" s="305">
        <v>5235</v>
      </c>
      <c r="F45" s="305">
        <v>5235</v>
      </c>
      <c r="G45" s="295" t="s">
        <v>196</v>
      </c>
      <c r="H45" s="417">
        <v>1</v>
      </c>
      <c r="I45" s="296">
        <v>43615</v>
      </c>
      <c r="J45" s="295">
        <v>21970</v>
      </c>
      <c r="K45" s="295">
        <v>120</v>
      </c>
      <c r="L45" s="295" t="s">
        <v>218</v>
      </c>
      <c r="M45" s="295" t="s">
        <v>273</v>
      </c>
      <c r="N45" s="295" t="s">
        <v>274</v>
      </c>
      <c r="O45" s="295" t="s">
        <v>200</v>
      </c>
      <c r="P45" s="295" t="s">
        <v>201</v>
      </c>
      <c r="Q45" s="295" t="s">
        <v>202</v>
      </c>
      <c r="R45" s="295" t="s">
        <v>201</v>
      </c>
      <c r="S45" s="295" t="s">
        <v>204</v>
      </c>
      <c r="T45" s="295" t="s">
        <v>201</v>
      </c>
      <c r="U45" s="295" t="s">
        <v>138</v>
      </c>
      <c r="V45" s="295" t="s">
        <v>205</v>
      </c>
      <c r="W45" s="295" t="s">
        <v>201</v>
      </c>
      <c r="X45" s="295" t="s">
        <v>46</v>
      </c>
      <c r="Y45" t="s">
        <v>138</v>
      </c>
      <c r="Z45" s="412" t="s">
        <v>143</v>
      </c>
    </row>
    <row r="46" spans="1:26" x14ac:dyDescent="0.35">
      <c r="A46" s="295" t="s">
        <v>192</v>
      </c>
      <c r="B46" s="295" t="s">
        <v>193</v>
      </c>
      <c r="C46" s="295" t="s">
        <v>194</v>
      </c>
      <c r="D46" s="295" t="s">
        <v>275</v>
      </c>
      <c r="E46" s="305">
        <v>3482.5</v>
      </c>
      <c r="F46" s="305">
        <v>3482.5</v>
      </c>
      <c r="G46" s="295" t="s">
        <v>196</v>
      </c>
      <c r="H46" s="417">
        <v>1</v>
      </c>
      <c r="I46" s="296">
        <v>43615</v>
      </c>
      <c r="J46" s="295">
        <v>21970</v>
      </c>
      <c r="K46" s="295">
        <v>131</v>
      </c>
      <c r="L46" s="295" t="s">
        <v>218</v>
      </c>
      <c r="M46" s="295" t="s">
        <v>273</v>
      </c>
      <c r="N46" s="295" t="s">
        <v>276</v>
      </c>
      <c r="O46" s="295" t="s">
        <v>200</v>
      </c>
      <c r="P46" s="295" t="s">
        <v>201</v>
      </c>
      <c r="Q46" s="295" t="s">
        <v>238</v>
      </c>
      <c r="R46" s="295" t="s">
        <v>201</v>
      </c>
      <c r="S46" s="295" t="s">
        <v>204</v>
      </c>
      <c r="T46" s="295" t="s">
        <v>201</v>
      </c>
      <c r="U46" s="295" t="s">
        <v>138</v>
      </c>
      <c r="V46" s="295" t="s">
        <v>205</v>
      </c>
      <c r="W46" s="295" t="s">
        <v>201</v>
      </c>
      <c r="X46" s="295" t="s">
        <v>46</v>
      </c>
      <c r="Y46" t="s">
        <v>138</v>
      </c>
      <c r="Z46" t="s">
        <v>141</v>
      </c>
    </row>
    <row r="47" spans="1:26" x14ac:dyDescent="0.35">
      <c r="A47" s="295" t="s">
        <v>192</v>
      </c>
      <c r="B47" s="295" t="s">
        <v>193</v>
      </c>
      <c r="C47" s="295" t="s">
        <v>194</v>
      </c>
      <c r="D47" s="295" t="s">
        <v>277</v>
      </c>
      <c r="E47" s="305">
        <v>3474.56</v>
      </c>
      <c r="F47" s="305">
        <v>3474.56</v>
      </c>
      <c r="G47" s="295" t="s">
        <v>196</v>
      </c>
      <c r="H47" s="417">
        <v>1</v>
      </c>
      <c r="I47" s="296">
        <v>43615</v>
      </c>
      <c r="J47" s="295">
        <v>21970</v>
      </c>
      <c r="K47" s="295">
        <v>170</v>
      </c>
      <c r="L47" s="295" t="s">
        <v>218</v>
      </c>
      <c r="M47" s="295" t="s">
        <v>273</v>
      </c>
      <c r="N47" s="295" t="s">
        <v>278</v>
      </c>
      <c r="O47" s="295" t="s">
        <v>200</v>
      </c>
      <c r="P47" s="295" t="s">
        <v>201</v>
      </c>
      <c r="Q47" s="295" t="s">
        <v>279</v>
      </c>
      <c r="R47" s="295" t="s">
        <v>201</v>
      </c>
      <c r="S47" s="295" t="s">
        <v>204</v>
      </c>
      <c r="T47" s="295" t="s">
        <v>201</v>
      </c>
      <c r="U47" s="295" t="s">
        <v>138</v>
      </c>
      <c r="V47" s="295" t="s">
        <v>205</v>
      </c>
      <c r="W47" s="295" t="s">
        <v>201</v>
      </c>
      <c r="X47" s="295" t="s">
        <v>46</v>
      </c>
      <c r="Y47" t="s">
        <v>164</v>
      </c>
      <c r="Z47" t="s">
        <v>164</v>
      </c>
    </row>
    <row r="48" spans="1:26" x14ac:dyDescent="0.35">
      <c r="A48" s="295" t="s">
        <v>192</v>
      </c>
      <c r="B48" s="295" t="s">
        <v>193</v>
      </c>
      <c r="C48" s="295" t="s">
        <v>194</v>
      </c>
      <c r="D48" s="295" t="s">
        <v>280</v>
      </c>
      <c r="E48" s="305">
        <v>-5</v>
      </c>
      <c r="F48" s="305">
        <v>-5</v>
      </c>
      <c r="G48" s="295" t="s">
        <v>196</v>
      </c>
      <c r="H48" s="417">
        <v>1</v>
      </c>
      <c r="I48" s="296">
        <v>43616</v>
      </c>
      <c r="J48" s="295">
        <v>21598</v>
      </c>
      <c r="K48" s="295">
        <v>36</v>
      </c>
      <c r="L48" s="295" t="s">
        <v>218</v>
      </c>
      <c r="M48" s="295" t="s">
        <v>281</v>
      </c>
      <c r="N48" s="295" t="s">
        <v>282</v>
      </c>
      <c r="O48" s="295" t="s">
        <v>200</v>
      </c>
      <c r="P48" s="295" t="s">
        <v>283</v>
      </c>
      <c r="Q48" s="295" t="s">
        <v>284</v>
      </c>
      <c r="R48" s="295" t="s">
        <v>255</v>
      </c>
      <c r="S48" s="295" t="s">
        <v>204</v>
      </c>
      <c r="T48" s="295" t="s">
        <v>201</v>
      </c>
      <c r="U48" s="295" t="s">
        <v>53</v>
      </c>
      <c r="V48" s="295" t="s">
        <v>205</v>
      </c>
      <c r="W48" s="295" t="s">
        <v>201</v>
      </c>
      <c r="X48" s="295" t="s">
        <v>46</v>
      </c>
      <c r="Y48" t="str">
        <f>U48</f>
        <v>01.01.02</v>
      </c>
      <c r="Z48" t="str">
        <f>Y48</f>
        <v>01.01.02</v>
      </c>
    </row>
    <row r="49" spans="1:26" x14ac:dyDescent="0.35">
      <c r="A49" s="295" t="s">
        <v>192</v>
      </c>
      <c r="B49" s="295" t="s">
        <v>193</v>
      </c>
      <c r="C49" s="295" t="s">
        <v>194</v>
      </c>
      <c r="D49" s="295" t="s">
        <v>285</v>
      </c>
      <c r="E49" s="305">
        <v>-6.1</v>
      </c>
      <c r="F49" s="305">
        <v>-6.1</v>
      </c>
      <c r="G49" s="295" t="s">
        <v>196</v>
      </c>
      <c r="H49" s="417">
        <v>1</v>
      </c>
      <c r="I49" s="296">
        <v>43616</v>
      </c>
      <c r="J49" s="295">
        <v>21598</v>
      </c>
      <c r="K49" s="295">
        <v>37</v>
      </c>
      <c r="L49" s="295" t="s">
        <v>218</v>
      </c>
      <c r="M49" s="295" t="s">
        <v>281</v>
      </c>
      <c r="N49" s="295" t="s">
        <v>282</v>
      </c>
      <c r="O49" s="295" t="s">
        <v>200</v>
      </c>
      <c r="P49" s="295" t="s">
        <v>283</v>
      </c>
      <c r="Q49" s="295" t="s">
        <v>284</v>
      </c>
      <c r="R49" s="295" t="s">
        <v>255</v>
      </c>
      <c r="S49" s="295" t="s">
        <v>204</v>
      </c>
      <c r="T49" s="295" t="s">
        <v>201</v>
      </c>
      <c r="U49" s="295" t="s">
        <v>53</v>
      </c>
      <c r="V49" s="295" t="s">
        <v>205</v>
      </c>
      <c r="W49" s="295" t="s">
        <v>201</v>
      </c>
      <c r="X49" s="295" t="s">
        <v>46</v>
      </c>
      <c r="Y49" t="str">
        <f t="shared" ref="Y49:Y71" si="0">U49</f>
        <v>01.01.02</v>
      </c>
      <c r="Z49" t="str">
        <f t="shared" ref="Z49:Z71" si="1">Y49</f>
        <v>01.01.02</v>
      </c>
    </row>
    <row r="50" spans="1:26" x14ac:dyDescent="0.35">
      <c r="A50" s="295" t="s">
        <v>192</v>
      </c>
      <c r="B50" s="295" t="s">
        <v>193</v>
      </c>
      <c r="C50" s="295" t="s">
        <v>194</v>
      </c>
      <c r="D50" s="295" t="s">
        <v>286</v>
      </c>
      <c r="E50" s="305">
        <v>-8.5</v>
      </c>
      <c r="F50" s="305">
        <v>-8.5</v>
      </c>
      <c r="G50" s="295" t="s">
        <v>196</v>
      </c>
      <c r="H50" s="417">
        <v>1</v>
      </c>
      <c r="I50" s="296">
        <v>43616</v>
      </c>
      <c r="J50" s="295">
        <v>21598</v>
      </c>
      <c r="K50" s="295">
        <v>38</v>
      </c>
      <c r="L50" s="295" t="s">
        <v>218</v>
      </c>
      <c r="M50" s="295" t="s">
        <v>281</v>
      </c>
      <c r="N50" s="295" t="s">
        <v>282</v>
      </c>
      <c r="O50" s="295" t="s">
        <v>200</v>
      </c>
      <c r="P50" s="295" t="s">
        <v>283</v>
      </c>
      <c r="Q50" s="295" t="s">
        <v>284</v>
      </c>
      <c r="R50" s="295" t="s">
        <v>255</v>
      </c>
      <c r="S50" s="295" t="s">
        <v>204</v>
      </c>
      <c r="T50" s="295" t="s">
        <v>201</v>
      </c>
      <c r="U50" s="295" t="s">
        <v>53</v>
      </c>
      <c r="V50" s="295" t="s">
        <v>205</v>
      </c>
      <c r="W50" s="295" t="s">
        <v>201</v>
      </c>
      <c r="X50" s="295" t="s">
        <v>46</v>
      </c>
      <c r="Y50" t="str">
        <f t="shared" si="0"/>
        <v>01.01.02</v>
      </c>
      <c r="Z50" t="str">
        <f t="shared" si="1"/>
        <v>01.01.02</v>
      </c>
    </row>
    <row r="51" spans="1:26" x14ac:dyDescent="0.35">
      <c r="A51" s="295" t="s">
        <v>192</v>
      </c>
      <c r="B51" s="295" t="s">
        <v>193</v>
      </c>
      <c r="C51" s="295" t="s">
        <v>194</v>
      </c>
      <c r="D51" s="295" t="s">
        <v>287</v>
      </c>
      <c r="E51" s="305">
        <v>-16</v>
      </c>
      <c r="F51" s="305">
        <v>-16</v>
      </c>
      <c r="G51" s="295" t="s">
        <v>196</v>
      </c>
      <c r="H51" s="417">
        <v>1</v>
      </c>
      <c r="I51" s="296">
        <v>43616</v>
      </c>
      <c r="J51" s="295">
        <v>21598</v>
      </c>
      <c r="K51" s="295">
        <v>39</v>
      </c>
      <c r="L51" s="295" t="s">
        <v>218</v>
      </c>
      <c r="M51" s="295" t="s">
        <v>281</v>
      </c>
      <c r="N51" s="295" t="s">
        <v>282</v>
      </c>
      <c r="O51" s="295" t="s">
        <v>200</v>
      </c>
      <c r="P51" s="295" t="s">
        <v>283</v>
      </c>
      <c r="Q51" s="295" t="s">
        <v>284</v>
      </c>
      <c r="R51" s="295" t="s">
        <v>255</v>
      </c>
      <c r="S51" s="295" t="s">
        <v>204</v>
      </c>
      <c r="T51" s="295" t="s">
        <v>201</v>
      </c>
      <c r="U51" s="295" t="s">
        <v>53</v>
      </c>
      <c r="V51" s="295" t="s">
        <v>205</v>
      </c>
      <c r="W51" s="295" t="s">
        <v>201</v>
      </c>
      <c r="X51" s="295" t="s">
        <v>46</v>
      </c>
      <c r="Y51" t="str">
        <f t="shared" si="0"/>
        <v>01.01.02</v>
      </c>
      <c r="Z51" t="str">
        <f t="shared" si="1"/>
        <v>01.01.02</v>
      </c>
    </row>
    <row r="52" spans="1:26" x14ac:dyDescent="0.35">
      <c r="A52" s="295" t="s">
        <v>192</v>
      </c>
      <c r="B52" s="295" t="s">
        <v>193</v>
      </c>
      <c r="C52" s="295" t="s">
        <v>194</v>
      </c>
      <c r="D52" s="295" t="s">
        <v>288</v>
      </c>
      <c r="E52" s="305">
        <v>-17</v>
      </c>
      <c r="F52" s="305">
        <v>-17</v>
      </c>
      <c r="G52" s="295" t="s">
        <v>196</v>
      </c>
      <c r="H52" s="417">
        <v>1</v>
      </c>
      <c r="I52" s="296">
        <v>43616</v>
      </c>
      <c r="J52" s="295">
        <v>21598</v>
      </c>
      <c r="K52" s="295">
        <v>40</v>
      </c>
      <c r="L52" s="295" t="s">
        <v>218</v>
      </c>
      <c r="M52" s="295" t="s">
        <v>281</v>
      </c>
      <c r="N52" s="295" t="s">
        <v>282</v>
      </c>
      <c r="O52" s="295" t="s">
        <v>200</v>
      </c>
      <c r="P52" s="295" t="s">
        <v>283</v>
      </c>
      <c r="Q52" s="295" t="s">
        <v>284</v>
      </c>
      <c r="R52" s="295" t="s">
        <v>255</v>
      </c>
      <c r="S52" s="295" t="s">
        <v>204</v>
      </c>
      <c r="T52" s="295" t="s">
        <v>201</v>
      </c>
      <c r="U52" s="295" t="s">
        <v>53</v>
      </c>
      <c r="V52" s="295" t="s">
        <v>205</v>
      </c>
      <c r="W52" s="295" t="s">
        <v>201</v>
      </c>
      <c r="X52" s="295" t="s">
        <v>46</v>
      </c>
      <c r="Y52" t="str">
        <f t="shared" si="0"/>
        <v>01.01.02</v>
      </c>
      <c r="Z52" t="str">
        <f t="shared" si="1"/>
        <v>01.01.02</v>
      </c>
    </row>
    <row r="53" spans="1:26" x14ac:dyDescent="0.35">
      <c r="A53" s="295" t="s">
        <v>192</v>
      </c>
      <c r="B53" s="295" t="s">
        <v>193</v>
      </c>
      <c r="C53" s="295" t="s">
        <v>194</v>
      </c>
      <c r="D53" s="295" t="s">
        <v>289</v>
      </c>
      <c r="E53" s="305">
        <v>-60</v>
      </c>
      <c r="F53" s="305">
        <v>-60</v>
      </c>
      <c r="G53" s="295" t="s">
        <v>196</v>
      </c>
      <c r="H53" s="417">
        <v>1</v>
      </c>
      <c r="I53" s="296">
        <v>43616</v>
      </c>
      <c r="J53" s="295">
        <v>21598</v>
      </c>
      <c r="K53" s="295">
        <v>41</v>
      </c>
      <c r="L53" s="295" t="s">
        <v>218</v>
      </c>
      <c r="M53" s="295" t="s">
        <v>281</v>
      </c>
      <c r="N53" s="295" t="s">
        <v>282</v>
      </c>
      <c r="O53" s="295" t="s">
        <v>200</v>
      </c>
      <c r="P53" s="295" t="s">
        <v>283</v>
      </c>
      <c r="Q53" s="295" t="s">
        <v>284</v>
      </c>
      <c r="R53" s="295" t="s">
        <v>255</v>
      </c>
      <c r="S53" s="295" t="s">
        <v>204</v>
      </c>
      <c r="T53" s="295" t="s">
        <v>201</v>
      </c>
      <c r="U53" s="295" t="s">
        <v>53</v>
      </c>
      <c r="V53" s="295" t="s">
        <v>205</v>
      </c>
      <c r="W53" s="295" t="s">
        <v>201</v>
      </c>
      <c r="X53" s="295" t="s">
        <v>46</v>
      </c>
      <c r="Y53" t="str">
        <f t="shared" si="0"/>
        <v>01.01.02</v>
      </c>
      <c r="Z53" t="str">
        <f t="shared" si="1"/>
        <v>01.01.02</v>
      </c>
    </row>
    <row r="54" spans="1:26" x14ac:dyDescent="0.35">
      <c r="A54" s="295" t="s">
        <v>192</v>
      </c>
      <c r="B54" s="295" t="s">
        <v>193</v>
      </c>
      <c r="C54" s="295" t="s">
        <v>194</v>
      </c>
      <c r="D54" s="295" t="s">
        <v>290</v>
      </c>
      <c r="E54" s="305">
        <v>-60</v>
      </c>
      <c r="F54" s="305">
        <v>-60</v>
      </c>
      <c r="G54" s="295" t="s">
        <v>196</v>
      </c>
      <c r="H54" s="417">
        <v>1</v>
      </c>
      <c r="I54" s="296">
        <v>43616</v>
      </c>
      <c r="J54" s="295">
        <v>21598</v>
      </c>
      <c r="K54" s="295">
        <v>42</v>
      </c>
      <c r="L54" s="295" t="s">
        <v>218</v>
      </c>
      <c r="M54" s="295" t="s">
        <v>281</v>
      </c>
      <c r="N54" s="295" t="s">
        <v>282</v>
      </c>
      <c r="O54" s="295" t="s">
        <v>200</v>
      </c>
      <c r="P54" s="295" t="s">
        <v>283</v>
      </c>
      <c r="Q54" s="295" t="s">
        <v>284</v>
      </c>
      <c r="R54" s="295" t="s">
        <v>255</v>
      </c>
      <c r="S54" s="295" t="s">
        <v>204</v>
      </c>
      <c r="T54" s="295" t="s">
        <v>201</v>
      </c>
      <c r="U54" s="295" t="s">
        <v>53</v>
      </c>
      <c r="V54" s="295" t="s">
        <v>205</v>
      </c>
      <c r="W54" s="295" t="s">
        <v>201</v>
      </c>
      <c r="X54" s="295" t="s">
        <v>46</v>
      </c>
      <c r="Y54" t="str">
        <f t="shared" si="0"/>
        <v>01.01.02</v>
      </c>
      <c r="Z54" t="str">
        <f t="shared" si="1"/>
        <v>01.01.02</v>
      </c>
    </row>
    <row r="55" spans="1:26" x14ac:dyDescent="0.35">
      <c r="A55" s="295" t="s">
        <v>192</v>
      </c>
      <c r="B55" s="295" t="s">
        <v>193</v>
      </c>
      <c r="C55" s="295" t="s">
        <v>194</v>
      </c>
      <c r="D55" s="295" t="s">
        <v>291</v>
      </c>
      <c r="E55" s="305">
        <v>-60</v>
      </c>
      <c r="F55" s="305">
        <v>-60</v>
      </c>
      <c r="G55" s="295" t="s">
        <v>196</v>
      </c>
      <c r="H55" s="417">
        <v>1</v>
      </c>
      <c r="I55" s="296">
        <v>43616</v>
      </c>
      <c r="J55" s="295">
        <v>21598</v>
      </c>
      <c r="K55" s="295">
        <v>43</v>
      </c>
      <c r="L55" s="295" t="s">
        <v>218</v>
      </c>
      <c r="M55" s="295" t="s">
        <v>281</v>
      </c>
      <c r="N55" s="295" t="s">
        <v>282</v>
      </c>
      <c r="O55" s="295" t="s">
        <v>200</v>
      </c>
      <c r="P55" s="295" t="s">
        <v>283</v>
      </c>
      <c r="Q55" s="295" t="s">
        <v>284</v>
      </c>
      <c r="R55" s="295" t="s">
        <v>255</v>
      </c>
      <c r="S55" s="295" t="s">
        <v>204</v>
      </c>
      <c r="T55" s="295" t="s">
        <v>201</v>
      </c>
      <c r="U55" s="295" t="s">
        <v>53</v>
      </c>
      <c r="V55" s="295" t="s">
        <v>205</v>
      </c>
      <c r="W55" s="295" t="s">
        <v>201</v>
      </c>
      <c r="X55" s="295" t="s">
        <v>46</v>
      </c>
      <c r="Y55" t="str">
        <f t="shared" si="0"/>
        <v>01.01.02</v>
      </c>
      <c r="Z55" t="str">
        <f t="shared" si="1"/>
        <v>01.01.02</v>
      </c>
    </row>
    <row r="56" spans="1:26" x14ac:dyDescent="0.35">
      <c r="A56" s="295" t="s">
        <v>192</v>
      </c>
      <c r="B56" s="295" t="s">
        <v>193</v>
      </c>
      <c r="C56" s="295" t="s">
        <v>194</v>
      </c>
      <c r="D56" s="295" t="s">
        <v>292</v>
      </c>
      <c r="E56" s="305">
        <v>-120</v>
      </c>
      <c r="F56" s="305">
        <v>-120</v>
      </c>
      <c r="G56" s="295" t="s">
        <v>196</v>
      </c>
      <c r="H56" s="417">
        <v>1</v>
      </c>
      <c r="I56" s="296">
        <v>43616</v>
      </c>
      <c r="J56" s="295">
        <v>21598</v>
      </c>
      <c r="K56" s="295">
        <v>44</v>
      </c>
      <c r="L56" s="295" t="s">
        <v>218</v>
      </c>
      <c r="M56" s="295" t="s">
        <v>281</v>
      </c>
      <c r="N56" s="295" t="s">
        <v>282</v>
      </c>
      <c r="O56" s="295" t="s">
        <v>200</v>
      </c>
      <c r="P56" s="295" t="s">
        <v>283</v>
      </c>
      <c r="Q56" s="295" t="s">
        <v>284</v>
      </c>
      <c r="R56" s="295" t="s">
        <v>255</v>
      </c>
      <c r="S56" s="295" t="s">
        <v>204</v>
      </c>
      <c r="T56" s="295" t="s">
        <v>201</v>
      </c>
      <c r="U56" s="295" t="s">
        <v>53</v>
      </c>
      <c r="V56" s="295" t="s">
        <v>205</v>
      </c>
      <c r="W56" s="295" t="s">
        <v>201</v>
      </c>
      <c r="X56" s="295" t="s">
        <v>46</v>
      </c>
      <c r="Y56" t="str">
        <f t="shared" si="0"/>
        <v>01.01.02</v>
      </c>
      <c r="Z56" t="str">
        <f t="shared" si="1"/>
        <v>01.01.02</v>
      </c>
    </row>
    <row r="57" spans="1:26" x14ac:dyDescent="0.35">
      <c r="A57" s="295" t="s">
        <v>192</v>
      </c>
      <c r="B57" s="295" t="s">
        <v>193</v>
      </c>
      <c r="C57" s="295" t="s">
        <v>194</v>
      </c>
      <c r="D57" s="295" t="s">
        <v>293</v>
      </c>
      <c r="E57" s="305">
        <v>-180</v>
      </c>
      <c r="F57" s="305">
        <v>-180</v>
      </c>
      <c r="G57" s="295" t="s">
        <v>196</v>
      </c>
      <c r="H57" s="417">
        <v>1</v>
      </c>
      <c r="I57" s="296">
        <v>43616</v>
      </c>
      <c r="J57" s="295">
        <v>21598</v>
      </c>
      <c r="K57" s="295">
        <v>45</v>
      </c>
      <c r="L57" s="295" t="s">
        <v>218</v>
      </c>
      <c r="M57" s="295" t="s">
        <v>281</v>
      </c>
      <c r="N57" s="295" t="s">
        <v>282</v>
      </c>
      <c r="O57" s="295" t="s">
        <v>200</v>
      </c>
      <c r="P57" s="295" t="s">
        <v>283</v>
      </c>
      <c r="Q57" s="295" t="s">
        <v>284</v>
      </c>
      <c r="R57" s="295" t="s">
        <v>255</v>
      </c>
      <c r="S57" s="295" t="s">
        <v>204</v>
      </c>
      <c r="T57" s="295" t="s">
        <v>201</v>
      </c>
      <c r="U57" s="295" t="s">
        <v>53</v>
      </c>
      <c r="V57" s="295" t="s">
        <v>205</v>
      </c>
      <c r="W57" s="295" t="s">
        <v>201</v>
      </c>
      <c r="X57" s="295" t="s">
        <v>46</v>
      </c>
      <c r="Y57" t="str">
        <f t="shared" si="0"/>
        <v>01.01.02</v>
      </c>
      <c r="Z57" t="str">
        <f t="shared" si="1"/>
        <v>01.01.02</v>
      </c>
    </row>
    <row r="58" spans="1:26" x14ac:dyDescent="0.35">
      <c r="A58" s="295" t="s">
        <v>192</v>
      </c>
      <c r="B58" s="295" t="s">
        <v>193</v>
      </c>
      <c r="C58" s="295" t="s">
        <v>194</v>
      </c>
      <c r="D58" s="295" t="s">
        <v>294</v>
      </c>
      <c r="E58" s="305">
        <v>-420</v>
      </c>
      <c r="F58" s="305">
        <v>-420</v>
      </c>
      <c r="G58" s="295" t="s">
        <v>196</v>
      </c>
      <c r="H58" s="417">
        <v>1</v>
      </c>
      <c r="I58" s="296">
        <v>43616</v>
      </c>
      <c r="J58" s="295">
        <v>21598</v>
      </c>
      <c r="K58" s="295">
        <v>46</v>
      </c>
      <c r="L58" s="295" t="s">
        <v>218</v>
      </c>
      <c r="M58" s="295" t="s">
        <v>281</v>
      </c>
      <c r="N58" s="295" t="s">
        <v>282</v>
      </c>
      <c r="O58" s="295" t="s">
        <v>200</v>
      </c>
      <c r="P58" s="295" t="s">
        <v>283</v>
      </c>
      <c r="Q58" s="295" t="s">
        <v>284</v>
      </c>
      <c r="R58" s="295" t="s">
        <v>255</v>
      </c>
      <c r="S58" s="295" t="s">
        <v>204</v>
      </c>
      <c r="T58" s="295" t="s">
        <v>201</v>
      </c>
      <c r="U58" s="295" t="s">
        <v>53</v>
      </c>
      <c r="V58" s="295" t="s">
        <v>205</v>
      </c>
      <c r="W58" s="295" t="s">
        <v>201</v>
      </c>
      <c r="X58" s="295" t="s">
        <v>46</v>
      </c>
      <c r="Y58" t="str">
        <f t="shared" si="0"/>
        <v>01.01.02</v>
      </c>
      <c r="Z58" t="str">
        <f t="shared" si="1"/>
        <v>01.01.02</v>
      </c>
    </row>
    <row r="59" spans="1:26" x14ac:dyDescent="0.35">
      <c r="A59" s="295" t="s">
        <v>192</v>
      </c>
      <c r="B59" s="295" t="s">
        <v>193</v>
      </c>
      <c r="C59" s="295" t="s">
        <v>194</v>
      </c>
      <c r="D59" s="295" t="s">
        <v>295</v>
      </c>
      <c r="E59" s="305">
        <v>-720</v>
      </c>
      <c r="F59" s="305">
        <v>-720</v>
      </c>
      <c r="G59" s="295" t="s">
        <v>196</v>
      </c>
      <c r="H59" s="417">
        <v>1</v>
      </c>
      <c r="I59" s="296">
        <v>43616</v>
      </c>
      <c r="J59" s="295">
        <v>21598</v>
      </c>
      <c r="K59" s="295">
        <v>47</v>
      </c>
      <c r="L59" s="295" t="s">
        <v>218</v>
      </c>
      <c r="M59" s="295" t="s">
        <v>281</v>
      </c>
      <c r="N59" s="295" t="s">
        <v>282</v>
      </c>
      <c r="O59" s="295" t="s">
        <v>200</v>
      </c>
      <c r="P59" s="295" t="s">
        <v>283</v>
      </c>
      <c r="Q59" s="295" t="s">
        <v>284</v>
      </c>
      <c r="R59" s="295" t="s">
        <v>255</v>
      </c>
      <c r="S59" s="295" t="s">
        <v>204</v>
      </c>
      <c r="T59" s="295" t="s">
        <v>201</v>
      </c>
      <c r="U59" s="295" t="s">
        <v>53</v>
      </c>
      <c r="V59" s="295" t="s">
        <v>205</v>
      </c>
      <c r="W59" s="295" t="s">
        <v>201</v>
      </c>
      <c r="X59" s="295" t="s">
        <v>46</v>
      </c>
      <c r="Y59" t="str">
        <f t="shared" si="0"/>
        <v>01.01.02</v>
      </c>
      <c r="Z59" t="str">
        <f t="shared" si="1"/>
        <v>01.01.02</v>
      </c>
    </row>
    <row r="60" spans="1:26" x14ac:dyDescent="0.35">
      <c r="A60" s="295" t="s">
        <v>192</v>
      </c>
      <c r="B60" s="295" t="s">
        <v>193</v>
      </c>
      <c r="C60" s="295" t="s">
        <v>194</v>
      </c>
      <c r="D60" s="295" t="s">
        <v>280</v>
      </c>
      <c r="E60" s="305">
        <v>5</v>
      </c>
      <c r="F60" s="305">
        <v>5</v>
      </c>
      <c r="G60" s="295" t="s">
        <v>196</v>
      </c>
      <c r="H60" s="417">
        <v>1</v>
      </c>
      <c r="I60" s="296">
        <v>43616</v>
      </c>
      <c r="J60" s="295">
        <v>21598</v>
      </c>
      <c r="K60" s="295">
        <v>168</v>
      </c>
      <c r="L60" s="295" t="s">
        <v>218</v>
      </c>
      <c r="M60" s="295" t="s">
        <v>281</v>
      </c>
      <c r="N60" s="295" t="s">
        <v>282</v>
      </c>
      <c r="O60" s="295" t="s">
        <v>200</v>
      </c>
      <c r="P60" s="295" t="s">
        <v>201</v>
      </c>
      <c r="Q60" s="295" t="s">
        <v>284</v>
      </c>
      <c r="R60" s="295" t="s">
        <v>255</v>
      </c>
      <c r="S60" s="295" t="s">
        <v>204</v>
      </c>
      <c r="T60" s="295" t="s">
        <v>201</v>
      </c>
      <c r="U60" s="295" t="s">
        <v>53</v>
      </c>
      <c r="V60" s="295" t="s">
        <v>205</v>
      </c>
      <c r="W60" s="295" t="s">
        <v>201</v>
      </c>
      <c r="X60" s="295" t="s">
        <v>46</v>
      </c>
      <c r="Y60" t="str">
        <f t="shared" si="0"/>
        <v>01.01.02</v>
      </c>
      <c r="Z60" t="str">
        <f t="shared" si="1"/>
        <v>01.01.02</v>
      </c>
    </row>
    <row r="61" spans="1:26" x14ac:dyDescent="0.35">
      <c r="A61" s="295" t="s">
        <v>192</v>
      </c>
      <c r="B61" s="295" t="s">
        <v>193</v>
      </c>
      <c r="C61" s="295" t="s">
        <v>194</v>
      </c>
      <c r="D61" s="295" t="s">
        <v>285</v>
      </c>
      <c r="E61" s="305">
        <v>6.1</v>
      </c>
      <c r="F61" s="305">
        <v>6.1</v>
      </c>
      <c r="G61" s="295" t="s">
        <v>196</v>
      </c>
      <c r="H61" s="417">
        <v>1</v>
      </c>
      <c r="I61" s="296">
        <v>43616</v>
      </c>
      <c r="J61" s="295">
        <v>21598</v>
      </c>
      <c r="K61" s="295">
        <v>169</v>
      </c>
      <c r="L61" s="295" t="s">
        <v>218</v>
      </c>
      <c r="M61" s="295" t="s">
        <v>281</v>
      </c>
      <c r="N61" s="295" t="s">
        <v>282</v>
      </c>
      <c r="O61" s="295" t="s">
        <v>200</v>
      </c>
      <c r="P61" s="295" t="s">
        <v>201</v>
      </c>
      <c r="Q61" s="295" t="s">
        <v>284</v>
      </c>
      <c r="R61" s="295" t="s">
        <v>255</v>
      </c>
      <c r="S61" s="295" t="s">
        <v>204</v>
      </c>
      <c r="T61" s="295" t="s">
        <v>201</v>
      </c>
      <c r="U61" s="295" t="s">
        <v>53</v>
      </c>
      <c r="V61" s="295" t="s">
        <v>205</v>
      </c>
      <c r="W61" s="295" t="s">
        <v>201</v>
      </c>
      <c r="X61" s="295" t="s">
        <v>46</v>
      </c>
      <c r="Y61" t="str">
        <f t="shared" si="0"/>
        <v>01.01.02</v>
      </c>
      <c r="Z61" t="str">
        <f t="shared" si="1"/>
        <v>01.01.02</v>
      </c>
    </row>
    <row r="62" spans="1:26" x14ac:dyDescent="0.35">
      <c r="A62" s="295" t="s">
        <v>192</v>
      </c>
      <c r="B62" s="295" t="s">
        <v>193</v>
      </c>
      <c r="C62" s="295" t="s">
        <v>194</v>
      </c>
      <c r="D62" s="295" t="s">
        <v>286</v>
      </c>
      <c r="E62" s="305">
        <v>8.5</v>
      </c>
      <c r="F62" s="305">
        <v>8.5</v>
      </c>
      <c r="G62" s="295" t="s">
        <v>196</v>
      </c>
      <c r="H62" s="417">
        <v>1</v>
      </c>
      <c r="I62" s="296">
        <v>43616</v>
      </c>
      <c r="J62" s="295">
        <v>21598</v>
      </c>
      <c r="K62" s="295">
        <v>170</v>
      </c>
      <c r="L62" s="295" t="s">
        <v>218</v>
      </c>
      <c r="M62" s="295" t="s">
        <v>281</v>
      </c>
      <c r="N62" s="295" t="s">
        <v>282</v>
      </c>
      <c r="O62" s="295" t="s">
        <v>200</v>
      </c>
      <c r="P62" s="295" t="s">
        <v>201</v>
      </c>
      <c r="Q62" s="295" t="s">
        <v>284</v>
      </c>
      <c r="R62" s="295" t="s">
        <v>255</v>
      </c>
      <c r="S62" s="295" t="s">
        <v>204</v>
      </c>
      <c r="T62" s="295" t="s">
        <v>201</v>
      </c>
      <c r="U62" s="295" t="s">
        <v>53</v>
      </c>
      <c r="V62" s="295" t="s">
        <v>205</v>
      </c>
      <c r="W62" s="295" t="s">
        <v>201</v>
      </c>
      <c r="X62" s="295" t="s">
        <v>46</v>
      </c>
      <c r="Y62" t="str">
        <f t="shared" si="0"/>
        <v>01.01.02</v>
      </c>
      <c r="Z62" t="str">
        <f t="shared" si="1"/>
        <v>01.01.02</v>
      </c>
    </row>
    <row r="63" spans="1:26" x14ac:dyDescent="0.35">
      <c r="A63" s="295" t="s">
        <v>192</v>
      </c>
      <c r="B63" s="295" t="s">
        <v>193</v>
      </c>
      <c r="C63" s="295" t="s">
        <v>194</v>
      </c>
      <c r="D63" s="295" t="s">
        <v>287</v>
      </c>
      <c r="E63" s="305">
        <v>16</v>
      </c>
      <c r="F63" s="305">
        <v>16</v>
      </c>
      <c r="G63" s="295" t="s">
        <v>196</v>
      </c>
      <c r="H63" s="417">
        <v>1</v>
      </c>
      <c r="I63" s="296">
        <v>43616</v>
      </c>
      <c r="J63" s="295">
        <v>21598</v>
      </c>
      <c r="K63" s="295">
        <v>171</v>
      </c>
      <c r="L63" s="295" t="s">
        <v>218</v>
      </c>
      <c r="M63" s="295" t="s">
        <v>281</v>
      </c>
      <c r="N63" s="295" t="s">
        <v>282</v>
      </c>
      <c r="O63" s="295" t="s">
        <v>200</v>
      </c>
      <c r="P63" s="295" t="s">
        <v>201</v>
      </c>
      <c r="Q63" s="295" t="s">
        <v>284</v>
      </c>
      <c r="R63" s="295" t="s">
        <v>255</v>
      </c>
      <c r="S63" s="295" t="s">
        <v>204</v>
      </c>
      <c r="T63" s="295" t="s">
        <v>201</v>
      </c>
      <c r="U63" s="295" t="s">
        <v>53</v>
      </c>
      <c r="V63" s="295" t="s">
        <v>205</v>
      </c>
      <c r="W63" s="295" t="s">
        <v>201</v>
      </c>
      <c r="X63" s="295" t="s">
        <v>46</v>
      </c>
      <c r="Y63" t="str">
        <f t="shared" si="0"/>
        <v>01.01.02</v>
      </c>
      <c r="Z63" t="str">
        <f t="shared" si="1"/>
        <v>01.01.02</v>
      </c>
    </row>
    <row r="64" spans="1:26" x14ac:dyDescent="0.35">
      <c r="A64" s="295" t="s">
        <v>192</v>
      </c>
      <c r="B64" s="295" t="s">
        <v>193</v>
      </c>
      <c r="C64" s="295" t="s">
        <v>194</v>
      </c>
      <c r="D64" s="295" t="s">
        <v>288</v>
      </c>
      <c r="E64" s="305">
        <v>17</v>
      </c>
      <c r="F64" s="305">
        <v>17</v>
      </c>
      <c r="G64" s="295" t="s">
        <v>196</v>
      </c>
      <c r="H64" s="417">
        <v>1</v>
      </c>
      <c r="I64" s="296">
        <v>43616</v>
      </c>
      <c r="J64" s="295">
        <v>21598</v>
      </c>
      <c r="K64" s="295">
        <v>172</v>
      </c>
      <c r="L64" s="295" t="s">
        <v>218</v>
      </c>
      <c r="M64" s="295" t="s">
        <v>281</v>
      </c>
      <c r="N64" s="295" t="s">
        <v>282</v>
      </c>
      <c r="O64" s="295" t="s">
        <v>200</v>
      </c>
      <c r="P64" s="295" t="s">
        <v>201</v>
      </c>
      <c r="Q64" s="295" t="s">
        <v>284</v>
      </c>
      <c r="R64" s="295" t="s">
        <v>255</v>
      </c>
      <c r="S64" s="295" t="s">
        <v>204</v>
      </c>
      <c r="T64" s="295" t="s">
        <v>201</v>
      </c>
      <c r="U64" s="295" t="s">
        <v>53</v>
      </c>
      <c r="V64" s="295" t="s">
        <v>205</v>
      </c>
      <c r="W64" s="295" t="s">
        <v>201</v>
      </c>
      <c r="X64" s="295" t="s">
        <v>46</v>
      </c>
      <c r="Y64" t="str">
        <f t="shared" si="0"/>
        <v>01.01.02</v>
      </c>
      <c r="Z64" t="str">
        <f t="shared" si="1"/>
        <v>01.01.02</v>
      </c>
    </row>
    <row r="65" spans="1:26" x14ac:dyDescent="0.35">
      <c r="A65" s="295" t="s">
        <v>192</v>
      </c>
      <c r="B65" s="295" t="s">
        <v>193</v>
      </c>
      <c r="C65" s="295" t="s">
        <v>194</v>
      </c>
      <c r="D65" s="295" t="s">
        <v>289</v>
      </c>
      <c r="E65" s="305">
        <v>60</v>
      </c>
      <c r="F65" s="305">
        <v>60</v>
      </c>
      <c r="G65" s="295" t="s">
        <v>196</v>
      </c>
      <c r="H65" s="417">
        <v>1</v>
      </c>
      <c r="I65" s="296">
        <v>43616</v>
      </c>
      <c r="J65" s="295">
        <v>21598</v>
      </c>
      <c r="K65" s="295">
        <v>173</v>
      </c>
      <c r="L65" s="295" t="s">
        <v>218</v>
      </c>
      <c r="M65" s="295" t="s">
        <v>281</v>
      </c>
      <c r="N65" s="295" t="s">
        <v>282</v>
      </c>
      <c r="O65" s="295" t="s">
        <v>200</v>
      </c>
      <c r="P65" s="295" t="s">
        <v>201</v>
      </c>
      <c r="Q65" s="295" t="s">
        <v>284</v>
      </c>
      <c r="R65" s="295" t="s">
        <v>255</v>
      </c>
      <c r="S65" s="295" t="s">
        <v>204</v>
      </c>
      <c r="T65" s="295" t="s">
        <v>201</v>
      </c>
      <c r="U65" s="295" t="s">
        <v>53</v>
      </c>
      <c r="V65" s="295" t="s">
        <v>205</v>
      </c>
      <c r="W65" s="295" t="s">
        <v>201</v>
      </c>
      <c r="X65" s="295" t="s">
        <v>46</v>
      </c>
      <c r="Y65" t="str">
        <f t="shared" si="0"/>
        <v>01.01.02</v>
      </c>
      <c r="Z65" t="str">
        <f t="shared" si="1"/>
        <v>01.01.02</v>
      </c>
    </row>
    <row r="66" spans="1:26" x14ac:dyDescent="0.35">
      <c r="A66" s="295" t="s">
        <v>192</v>
      </c>
      <c r="B66" s="295" t="s">
        <v>193</v>
      </c>
      <c r="C66" s="295" t="s">
        <v>194</v>
      </c>
      <c r="D66" s="295" t="s">
        <v>290</v>
      </c>
      <c r="E66" s="305">
        <v>60</v>
      </c>
      <c r="F66" s="305">
        <v>60</v>
      </c>
      <c r="G66" s="295" t="s">
        <v>196</v>
      </c>
      <c r="H66" s="417">
        <v>1</v>
      </c>
      <c r="I66" s="296">
        <v>43616</v>
      </c>
      <c r="J66" s="295">
        <v>21598</v>
      </c>
      <c r="K66" s="295">
        <v>174</v>
      </c>
      <c r="L66" s="295" t="s">
        <v>218</v>
      </c>
      <c r="M66" s="295" t="s">
        <v>281</v>
      </c>
      <c r="N66" s="295" t="s">
        <v>282</v>
      </c>
      <c r="O66" s="295" t="s">
        <v>200</v>
      </c>
      <c r="P66" s="295" t="s">
        <v>201</v>
      </c>
      <c r="Q66" s="295" t="s">
        <v>284</v>
      </c>
      <c r="R66" s="295" t="s">
        <v>255</v>
      </c>
      <c r="S66" s="295" t="s">
        <v>204</v>
      </c>
      <c r="T66" s="295" t="s">
        <v>201</v>
      </c>
      <c r="U66" s="295" t="s">
        <v>53</v>
      </c>
      <c r="V66" s="295" t="s">
        <v>205</v>
      </c>
      <c r="W66" s="295" t="s">
        <v>201</v>
      </c>
      <c r="X66" s="295" t="s">
        <v>46</v>
      </c>
      <c r="Y66" t="str">
        <f t="shared" si="0"/>
        <v>01.01.02</v>
      </c>
      <c r="Z66" t="str">
        <f t="shared" si="1"/>
        <v>01.01.02</v>
      </c>
    </row>
    <row r="67" spans="1:26" x14ac:dyDescent="0.35">
      <c r="A67" s="295" t="s">
        <v>192</v>
      </c>
      <c r="B67" s="295" t="s">
        <v>193</v>
      </c>
      <c r="C67" s="295" t="s">
        <v>194</v>
      </c>
      <c r="D67" s="295" t="s">
        <v>291</v>
      </c>
      <c r="E67" s="305">
        <v>60</v>
      </c>
      <c r="F67" s="305">
        <v>60</v>
      </c>
      <c r="G67" s="295" t="s">
        <v>196</v>
      </c>
      <c r="H67" s="417">
        <v>1</v>
      </c>
      <c r="I67" s="296">
        <v>43616</v>
      </c>
      <c r="J67" s="295">
        <v>21598</v>
      </c>
      <c r="K67" s="295">
        <v>175</v>
      </c>
      <c r="L67" s="295" t="s">
        <v>218</v>
      </c>
      <c r="M67" s="295" t="s">
        <v>281</v>
      </c>
      <c r="N67" s="295" t="s">
        <v>282</v>
      </c>
      <c r="O67" s="295" t="s">
        <v>200</v>
      </c>
      <c r="P67" s="295" t="s">
        <v>201</v>
      </c>
      <c r="Q67" s="295" t="s">
        <v>284</v>
      </c>
      <c r="R67" s="295" t="s">
        <v>255</v>
      </c>
      <c r="S67" s="295" t="s">
        <v>204</v>
      </c>
      <c r="T67" s="295" t="s">
        <v>201</v>
      </c>
      <c r="U67" s="295" t="s">
        <v>53</v>
      </c>
      <c r="V67" s="295" t="s">
        <v>205</v>
      </c>
      <c r="W67" s="295" t="s">
        <v>201</v>
      </c>
      <c r="X67" s="295" t="s">
        <v>46</v>
      </c>
      <c r="Y67" t="str">
        <f t="shared" si="0"/>
        <v>01.01.02</v>
      </c>
      <c r="Z67" t="str">
        <f t="shared" si="1"/>
        <v>01.01.02</v>
      </c>
    </row>
    <row r="68" spans="1:26" x14ac:dyDescent="0.35">
      <c r="A68" s="295" t="s">
        <v>192</v>
      </c>
      <c r="B68" s="295" t="s">
        <v>193</v>
      </c>
      <c r="C68" s="295" t="s">
        <v>194</v>
      </c>
      <c r="D68" s="295" t="s">
        <v>292</v>
      </c>
      <c r="E68" s="305">
        <v>120</v>
      </c>
      <c r="F68" s="305">
        <v>120</v>
      </c>
      <c r="G68" s="295" t="s">
        <v>196</v>
      </c>
      <c r="H68" s="417">
        <v>1</v>
      </c>
      <c r="I68" s="296">
        <v>43616</v>
      </c>
      <c r="J68" s="295">
        <v>21598</v>
      </c>
      <c r="K68" s="295">
        <v>176</v>
      </c>
      <c r="L68" s="295" t="s">
        <v>218</v>
      </c>
      <c r="M68" s="295" t="s">
        <v>281</v>
      </c>
      <c r="N68" s="295" t="s">
        <v>282</v>
      </c>
      <c r="O68" s="295" t="s">
        <v>200</v>
      </c>
      <c r="P68" s="295" t="s">
        <v>201</v>
      </c>
      <c r="Q68" s="295" t="s">
        <v>284</v>
      </c>
      <c r="R68" s="295" t="s">
        <v>255</v>
      </c>
      <c r="S68" s="295" t="s">
        <v>204</v>
      </c>
      <c r="T68" s="295" t="s">
        <v>201</v>
      </c>
      <c r="U68" s="295" t="s">
        <v>53</v>
      </c>
      <c r="V68" s="295" t="s">
        <v>205</v>
      </c>
      <c r="W68" s="295" t="s">
        <v>201</v>
      </c>
      <c r="X68" s="295" t="s">
        <v>46</v>
      </c>
      <c r="Y68" t="str">
        <f t="shared" si="0"/>
        <v>01.01.02</v>
      </c>
      <c r="Z68" t="str">
        <f t="shared" si="1"/>
        <v>01.01.02</v>
      </c>
    </row>
    <row r="69" spans="1:26" x14ac:dyDescent="0.35">
      <c r="A69" s="295" t="s">
        <v>192</v>
      </c>
      <c r="B69" s="295" t="s">
        <v>193</v>
      </c>
      <c r="C69" s="295" t="s">
        <v>194</v>
      </c>
      <c r="D69" s="295" t="s">
        <v>293</v>
      </c>
      <c r="E69" s="305">
        <v>180</v>
      </c>
      <c r="F69" s="305">
        <v>180</v>
      </c>
      <c r="G69" s="295" t="s">
        <v>196</v>
      </c>
      <c r="H69" s="417">
        <v>1</v>
      </c>
      <c r="I69" s="296">
        <v>43616</v>
      </c>
      <c r="J69" s="295">
        <v>21598</v>
      </c>
      <c r="K69" s="295">
        <v>177</v>
      </c>
      <c r="L69" s="295" t="s">
        <v>218</v>
      </c>
      <c r="M69" s="295" t="s">
        <v>281</v>
      </c>
      <c r="N69" s="295" t="s">
        <v>282</v>
      </c>
      <c r="O69" s="295" t="s">
        <v>200</v>
      </c>
      <c r="P69" s="295" t="s">
        <v>201</v>
      </c>
      <c r="Q69" s="295" t="s">
        <v>284</v>
      </c>
      <c r="R69" s="295" t="s">
        <v>255</v>
      </c>
      <c r="S69" s="295" t="s">
        <v>204</v>
      </c>
      <c r="T69" s="295" t="s">
        <v>201</v>
      </c>
      <c r="U69" s="295" t="s">
        <v>53</v>
      </c>
      <c r="V69" s="295" t="s">
        <v>205</v>
      </c>
      <c r="W69" s="295" t="s">
        <v>201</v>
      </c>
      <c r="X69" s="295" t="s">
        <v>46</v>
      </c>
      <c r="Y69" t="str">
        <f t="shared" si="0"/>
        <v>01.01.02</v>
      </c>
      <c r="Z69" t="str">
        <f t="shared" si="1"/>
        <v>01.01.02</v>
      </c>
    </row>
    <row r="70" spans="1:26" x14ac:dyDescent="0.35">
      <c r="A70" s="295" t="s">
        <v>192</v>
      </c>
      <c r="B70" s="295" t="s">
        <v>193</v>
      </c>
      <c r="C70" s="295" t="s">
        <v>194</v>
      </c>
      <c r="D70" s="295" t="s">
        <v>294</v>
      </c>
      <c r="E70" s="305">
        <v>420</v>
      </c>
      <c r="F70" s="305">
        <v>420</v>
      </c>
      <c r="G70" s="295" t="s">
        <v>196</v>
      </c>
      <c r="H70" s="417">
        <v>1</v>
      </c>
      <c r="I70" s="296">
        <v>43616</v>
      </c>
      <c r="J70" s="295">
        <v>21598</v>
      </c>
      <c r="K70" s="295">
        <v>178</v>
      </c>
      <c r="L70" s="295" t="s">
        <v>218</v>
      </c>
      <c r="M70" s="295" t="s">
        <v>281</v>
      </c>
      <c r="N70" s="295" t="s">
        <v>282</v>
      </c>
      <c r="O70" s="295" t="s">
        <v>200</v>
      </c>
      <c r="P70" s="295" t="s">
        <v>201</v>
      </c>
      <c r="Q70" s="295" t="s">
        <v>284</v>
      </c>
      <c r="R70" s="295" t="s">
        <v>255</v>
      </c>
      <c r="S70" s="295" t="s">
        <v>204</v>
      </c>
      <c r="T70" s="295" t="s">
        <v>201</v>
      </c>
      <c r="U70" s="295" t="s">
        <v>53</v>
      </c>
      <c r="V70" s="295" t="s">
        <v>205</v>
      </c>
      <c r="W70" s="295" t="s">
        <v>201</v>
      </c>
      <c r="X70" s="295" t="s">
        <v>46</v>
      </c>
      <c r="Y70" t="str">
        <f t="shared" si="0"/>
        <v>01.01.02</v>
      </c>
      <c r="Z70" t="str">
        <f t="shared" si="1"/>
        <v>01.01.02</v>
      </c>
    </row>
    <row r="71" spans="1:26" x14ac:dyDescent="0.35">
      <c r="A71" s="295" t="s">
        <v>192</v>
      </c>
      <c r="B71" s="295" t="s">
        <v>193</v>
      </c>
      <c r="C71" s="295" t="s">
        <v>194</v>
      </c>
      <c r="D71" s="295" t="s">
        <v>295</v>
      </c>
      <c r="E71" s="305">
        <v>720</v>
      </c>
      <c r="F71" s="305">
        <v>720</v>
      </c>
      <c r="G71" s="295" t="s">
        <v>196</v>
      </c>
      <c r="H71" s="417">
        <v>1</v>
      </c>
      <c r="I71" s="296">
        <v>43616</v>
      </c>
      <c r="J71" s="295">
        <v>21598</v>
      </c>
      <c r="K71" s="295">
        <v>179</v>
      </c>
      <c r="L71" s="295" t="s">
        <v>218</v>
      </c>
      <c r="M71" s="295" t="s">
        <v>281</v>
      </c>
      <c r="N71" s="295" t="s">
        <v>282</v>
      </c>
      <c r="O71" s="295" t="s">
        <v>200</v>
      </c>
      <c r="P71" s="295" t="s">
        <v>201</v>
      </c>
      <c r="Q71" s="295" t="s">
        <v>284</v>
      </c>
      <c r="R71" s="295" t="s">
        <v>255</v>
      </c>
      <c r="S71" s="295" t="s">
        <v>204</v>
      </c>
      <c r="T71" s="295" t="s">
        <v>201</v>
      </c>
      <c r="U71" s="295" t="s">
        <v>53</v>
      </c>
      <c r="V71" s="295" t="s">
        <v>205</v>
      </c>
      <c r="W71" s="295" t="s">
        <v>201</v>
      </c>
      <c r="X71" s="295" t="s">
        <v>46</v>
      </c>
      <c r="Y71" t="str">
        <f t="shared" si="0"/>
        <v>01.01.02</v>
      </c>
      <c r="Z71" t="str">
        <f t="shared" si="1"/>
        <v>01.01.02</v>
      </c>
    </row>
    <row r="72" spans="1:26" x14ac:dyDescent="0.35">
      <c r="A72" s="295" t="s">
        <v>192</v>
      </c>
      <c r="B72" s="295" t="s">
        <v>193</v>
      </c>
      <c r="C72" s="295" t="s">
        <v>194</v>
      </c>
      <c r="D72" s="295" t="s">
        <v>296</v>
      </c>
      <c r="E72" s="305">
        <v>1340</v>
      </c>
      <c r="F72" s="305">
        <v>1340</v>
      </c>
      <c r="G72" s="295" t="s">
        <v>196</v>
      </c>
      <c r="H72" s="417">
        <v>1</v>
      </c>
      <c r="I72" s="296">
        <v>43616</v>
      </c>
      <c r="J72" s="295">
        <v>22047</v>
      </c>
      <c r="K72" s="295">
        <v>1</v>
      </c>
      <c r="L72" s="295" t="s">
        <v>297</v>
      </c>
      <c r="M72" s="295" t="s">
        <v>298</v>
      </c>
      <c r="N72" s="295" t="s">
        <v>299</v>
      </c>
      <c r="O72" s="295" t="s">
        <v>200</v>
      </c>
      <c r="P72" s="295" t="s">
        <v>201</v>
      </c>
      <c r="Q72" s="295" t="s">
        <v>300</v>
      </c>
      <c r="R72" s="295" t="s">
        <v>301</v>
      </c>
      <c r="S72" s="295" t="s">
        <v>204</v>
      </c>
      <c r="T72" s="295" t="s">
        <v>201</v>
      </c>
      <c r="U72" s="295" t="s">
        <v>50</v>
      </c>
      <c r="V72" s="295" t="s">
        <v>205</v>
      </c>
      <c r="W72" s="295" t="s">
        <v>201</v>
      </c>
      <c r="X72" s="295" t="s">
        <v>46</v>
      </c>
      <c r="Y72" t="s">
        <v>97</v>
      </c>
      <c r="Z72" t="s">
        <v>132</v>
      </c>
    </row>
    <row r="73" spans="1:26" x14ac:dyDescent="0.35">
      <c r="A73" s="295" t="s">
        <v>192</v>
      </c>
      <c r="B73" s="295" t="s">
        <v>193</v>
      </c>
      <c r="C73" s="295" t="s">
        <v>194</v>
      </c>
      <c r="D73" s="295" t="s">
        <v>302</v>
      </c>
      <c r="E73" s="305">
        <v>466.5</v>
      </c>
      <c r="F73" s="305">
        <v>466.5</v>
      </c>
      <c r="G73" s="295" t="s">
        <v>196</v>
      </c>
      <c r="H73" s="417">
        <v>1</v>
      </c>
      <c r="I73" s="296">
        <v>43616</v>
      </c>
      <c r="J73" s="295">
        <v>22142</v>
      </c>
      <c r="K73" s="295">
        <v>74</v>
      </c>
      <c r="L73" s="295" t="s">
        <v>218</v>
      </c>
      <c r="M73" s="295" t="s">
        <v>303</v>
      </c>
      <c r="N73" s="295" t="s">
        <v>304</v>
      </c>
      <c r="O73" s="295" t="s">
        <v>200</v>
      </c>
      <c r="P73" s="295" t="s">
        <v>201</v>
      </c>
      <c r="Q73" s="295" t="s">
        <v>305</v>
      </c>
      <c r="R73" s="295" t="s">
        <v>306</v>
      </c>
      <c r="S73" s="295" t="s">
        <v>204</v>
      </c>
      <c r="T73" s="295" t="s">
        <v>201</v>
      </c>
      <c r="U73" s="295" t="s">
        <v>50</v>
      </c>
      <c r="V73" s="295" t="s">
        <v>205</v>
      </c>
      <c r="W73" s="295" t="s">
        <v>201</v>
      </c>
      <c r="X73" s="295" t="s">
        <v>46</v>
      </c>
      <c r="Y73" t="s">
        <v>147</v>
      </c>
      <c r="Z73" t="s">
        <v>148</v>
      </c>
    </row>
    <row r="74" spans="1:26" x14ac:dyDescent="0.35">
      <c r="A74" s="295" t="s">
        <v>192</v>
      </c>
      <c r="B74" s="295" t="s">
        <v>193</v>
      </c>
      <c r="C74" s="295" t="s">
        <v>194</v>
      </c>
      <c r="D74" s="295" t="s">
        <v>307</v>
      </c>
      <c r="E74" s="305">
        <v>131.63999999999999</v>
      </c>
      <c r="F74" s="305">
        <v>131.63999999999999</v>
      </c>
      <c r="G74" s="295" t="s">
        <v>196</v>
      </c>
      <c r="H74" s="417">
        <v>1</v>
      </c>
      <c r="I74" s="296">
        <v>43616</v>
      </c>
      <c r="J74" s="295">
        <v>22142</v>
      </c>
      <c r="K74" s="295">
        <v>206</v>
      </c>
      <c r="L74" s="295" t="s">
        <v>218</v>
      </c>
      <c r="M74" s="295" t="s">
        <v>303</v>
      </c>
      <c r="N74" s="295" t="s">
        <v>304</v>
      </c>
      <c r="O74" s="295" t="s">
        <v>200</v>
      </c>
      <c r="P74" s="295" t="s">
        <v>201</v>
      </c>
      <c r="Q74" s="295" t="s">
        <v>308</v>
      </c>
      <c r="R74" s="295" t="s">
        <v>306</v>
      </c>
      <c r="S74" s="295" t="s">
        <v>204</v>
      </c>
      <c r="T74" s="295" t="s">
        <v>201</v>
      </c>
      <c r="U74" s="295" t="s">
        <v>50</v>
      </c>
      <c r="V74" s="295" t="s">
        <v>205</v>
      </c>
      <c r="W74" s="295" t="s">
        <v>201</v>
      </c>
      <c r="X74" s="295" t="s">
        <v>46</v>
      </c>
      <c r="Y74" t="s">
        <v>147</v>
      </c>
      <c r="Z74" t="s">
        <v>148</v>
      </c>
    </row>
    <row r="75" spans="1:26" x14ac:dyDescent="0.35">
      <c r="A75" s="295" t="s">
        <v>192</v>
      </c>
      <c r="B75" s="295" t="s">
        <v>193</v>
      </c>
      <c r="C75" s="295" t="s">
        <v>194</v>
      </c>
      <c r="D75" s="295" t="s">
        <v>309</v>
      </c>
      <c r="E75" s="305">
        <v>125</v>
      </c>
      <c r="F75" s="305">
        <v>125</v>
      </c>
      <c r="G75" s="295" t="s">
        <v>196</v>
      </c>
      <c r="H75" s="417">
        <v>1</v>
      </c>
      <c r="I75" s="296">
        <v>43616</v>
      </c>
      <c r="J75" s="295">
        <v>22142</v>
      </c>
      <c r="K75" s="295">
        <v>333</v>
      </c>
      <c r="L75" s="295" t="s">
        <v>218</v>
      </c>
      <c r="M75" s="295" t="s">
        <v>303</v>
      </c>
      <c r="N75" s="295" t="s">
        <v>304</v>
      </c>
      <c r="O75" s="295" t="s">
        <v>200</v>
      </c>
      <c r="P75" s="295" t="s">
        <v>201</v>
      </c>
      <c r="Q75" s="295" t="s">
        <v>310</v>
      </c>
      <c r="R75" s="295" t="s">
        <v>306</v>
      </c>
      <c r="S75" s="295" t="s">
        <v>204</v>
      </c>
      <c r="T75" s="295" t="s">
        <v>201</v>
      </c>
      <c r="U75" s="295" t="s">
        <v>50</v>
      </c>
      <c r="V75" s="295" t="s">
        <v>205</v>
      </c>
      <c r="W75" s="295" t="s">
        <v>201</v>
      </c>
      <c r="X75" s="295" t="s">
        <v>46</v>
      </c>
      <c r="Y75" t="s">
        <v>147</v>
      </c>
      <c r="Z75" t="s">
        <v>148</v>
      </c>
    </row>
    <row r="76" spans="1:26" x14ac:dyDescent="0.35">
      <c r="A76" s="295" t="s">
        <v>192</v>
      </c>
      <c r="B76" s="295" t="s">
        <v>193</v>
      </c>
      <c r="C76" s="295" t="s">
        <v>194</v>
      </c>
      <c r="D76" s="295" t="s">
        <v>311</v>
      </c>
      <c r="E76" s="305">
        <v>5</v>
      </c>
      <c r="F76" s="305">
        <v>5</v>
      </c>
      <c r="G76" s="295" t="s">
        <v>196</v>
      </c>
      <c r="H76" s="417">
        <v>1</v>
      </c>
      <c r="I76" s="296">
        <v>43616</v>
      </c>
      <c r="J76" s="295">
        <v>22142</v>
      </c>
      <c r="K76" s="295">
        <v>426</v>
      </c>
      <c r="L76" s="295" t="s">
        <v>218</v>
      </c>
      <c r="M76" s="295" t="s">
        <v>303</v>
      </c>
      <c r="N76" s="295" t="s">
        <v>304</v>
      </c>
      <c r="O76" s="295" t="s">
        <v>200</v>
      </c>
      <c r="P76" s="295" t="s">
        <v>201</v>
      </c>
      <c r="Q76" s="295" t="s">
        <v>310</v>
      </c>
      <c r="R76" s="295" t="s">
        <v>306</v>
      </c>
      <c r="S76" s="295" t="s">
        <v>204</v>
      </c>
      <c r="T76" s="295" t="s">
        <v>201</v>
      </c>
      <c r="U76" s="295" t="s">
        <v>50</v>
      </c>
      <c r="V76" s="295" t="s">
        <v>205</v>
      </c>
      <c r="W76" s="295" t="s">
        <v>201</v>
      </c>
      <c r="X76" s="295" t="s">
        <v>46</v>
      </c>
      <c r="Y76" t="s">
        <v>147</v>
      </c>
      <c r="Z76" t="s">
        <v>148</v>
      </c>
    </row>
    <row r="77" spans="1:26" x14ac:dyDescent="0.35">
      <c r="A77" s="295" t="s">
        <v>192</v>
      </c>
      <c r="B77" s="295" t="s">
        <v>193</v>
      </c>
      <c r="C77" s="295" t="s">
        <v>194</v>
      </c>
      <c r="D77" s="295" t="s">
        <v>312</v>
      </c>
      <c r="E77" s="305">
        <v>74.64</v>
      </c>
      <c r="F77" s="305">
        <v>74.64</v>
      </c>
      <c r="G77" s="295" t="s">
        <v>196</v>
      </c>
      <c r="H77" s="417">
        <v>1</v>
      </c>
      <c r="I77" s="296">
        <v>43616</v>
      </c>
      <c r="J77" s="295">
        <v>22142</v>
      </c>
      <c r="K77" s="295">
        <v>577</v>
      </c>
      <c r="L77" s="295" t="s">
        <v>218</v>
      </c>
      <c r="M77" s="295" t="s">
        <v>303</v>
      </c>
      <c r="N77" s="295" t="s">
        <v>304</v>
      </c>
      <c r="O77" s="295" t="s">
        <v>200</v>
      </c>
      <c r="P77" s="295" t="s">
        <v>201</v>
      </c>
      <c r="Q77" s="295" t="s">
        <v>313</v>
      </c>
      <c r="R77" s="295" t="s">
        <v>306</v>
      </c>
      <c r="S77" s="295" t="s">
        <v>204</v>
      </c>
      <c r="T77" s="295" t="s">
        <v>201</v>
      </c>
      <c r="U77" s="295" t="s">
        <v>50</v>
      </c>
      <c r="V77" s="295" t="s">
        <v>205</v>
      </c>
      <c r="W77" s="295" t="s">
        <v>201</v>
      </c>
      <c r="X77" s="295" t="s">
        <v>46</v>
      </c>
      <c r="Y77" t="s">
        <v>147</v>
      </c>
      <c r="Z77" t="s">
        <v>148</v>
      </c>
    </row>
    <row r="78" spans="1:26" x14ac:dyDescent="0.35">
      <c r="A78" s="295" t="s">
        <v>192</v>
      </c>
      <c r="B78" s="295" t="s">
        <v>193</v>
      </c>
      <c r="C78" s="295" t="s">
        <v>194</v>
      </c>
      <c r="D78" s="295" t="s">
        <v>314</v>
      </c>
      <c r="E78" s="305">
        <v>10.71</v>
      </c>
      <c r="F78" s="305">
        <v>10.71</v>
      </c>
      <c r="G78" s="295" t="s">
        <v>196</v>
      </c>
      <c r="H78" s="417">
        <v>1</v>
      </c>
      <c r="I78" s="296">
        <v>43616</v>
      </c>
      <c r="J78" s="295">
        <v>22151</v>
      </c>
      <c r="K78" s="295">
        <v>370</v>
      </c>
      <c r="L78" s="295" t="s">
        <v>218</v>
      </c>
      <c r="M78" s="295" t="s">
        <v>315</v>
      </c>
      <c r="N78" s="295" t="s">
        <v>314</v>
      </c>
      <c r="O78" s="295" t="s">
        <v>200</v>
      </c>
      <c r="P78" s="295" t="s">
        <v>283</v>
      </c>
      <c r="Q78" s="295" t="s">
        <v>316</v>
      </c>
      <c r="R78" s="295" t="s">
        <v>201</v>
      </c>
      <c r="S78" s="295" t="s">
        <v>204</v>
      </c>
      <c r="T78" s="295" t="s">
        <v>201</v>
      </c>
      <c r="U78" s="295" t="s">
        <v>317</v>
      </c>
      <c r="V78" s="295" t="s">
        <v>318</v>
      </c>
      <c r="W78" s="295" t="s">
        <v>201</v>
      </c>
      <c r="X78" s="295" t="s">
        <v>94</v>
      </c>
      <c r="Y78" t="s">
        <v>164</v>
      </c>
      <c r="Z78" t="s">
        <v>164</v>
      </c>
    </row>
    <row r="79" spans="1:26" x14ac:dyDescent="0.35">
      <c r="A79" s="295" t="s">
        <v>192</v>
      </c>
      <c r="B79" s="295" t="s">
        <v>193</v>
      </c>
      <c r="C79" s="295" t="s">
        <v>194</v>
      </c>
      <c r="D79" s="295" t="s">
        <v>314</v>
      </c>
      <c r="E79" s="305">
        <v>59.66</v>
      </c>
      <c r="F79" s="305">
        <v>59.66</v>
      </c>
      <c r="G79" s="295" t="s">
        <v>196</v>
      </c>
      <c r="H79" s="417">
        <v>1</v>
      </c>
      <c r="I79" s="296">
        <v>43616</v>
      </c>
      <c r="J79" s="295">
        <v>22151</v>
      </c>
      <c r="K79" s="295">
        <v>371</v>
      </c>
      <c r="L79" s="295" t="s">
        <v>218</v>
      </c>
      <c r="M79" s="295" t="s">
        <v>315</v>
      </c>
      <c r="N79" s="295" t="s">
        <v>314</v>
      </c>
      <c r="O79" s="295" t="s">
        <v>200</v>
      </c>
      <c r="P79" s="295" t="s">
        <v>283</v>
      </c>
      <c r="Q79" s="295" t="s">
        <v>319</v>
      </c>
      <c r="R79" s="295" t="s">
        <v>201</v>
      </c>
      <c r="S79" s="295" t="s">
        <v>204</v>
      </c>
      <c r="T79" s="295" t="s">
        <v>201</v>
      </c>
      <c r="U79" s="295" t="s">
        <v>317</v>
      </c>
      <c r="V79" s="295" t="s">
        <v>318</v>
      </c>
      <c r="W79" s="295" t="s">
        <v>201</v>
      </c>
      <c r="X79" s="295" t="s">
        <v>94</v>
      </c>
      <c r="Y79" t="s">
        <v>164</v>
      </c>
      <c r="Z79" t="s">
        <v>164</v>
      </c>
    </row>
    <row r="80" spans="1:26" x14ac:dyDescent="0.35">
      <c r="A80" s="295" t="s">
        <v>192</v>
      </c>
      <c r="B80" s="295" t="s">
        <v>193</v>
      </c>
      <c r="C80" s="295" t="s">
        <v>194</v>
      </c>
      <c r="D80" s="295" t="s">
        <v>314</v>
      </c>
      <c r="E80" s="305">
        <v>-199.56</v>
      </c>
      <c r="F80" s="305">
        <v>-199.56</v>
      </c>
      <c r="G80" s="295" t="s">
        <v>196</v>
      </c>
      <c r="H80" s="417">
        <v>1</v>
      </c>
      <c r="I80" s="296">
        <v>43616</v>
      </c>
      <c r="J80" s="295">
        <v>22151</v>
      </c>
      <c r="K80" s="295">
        <v>372</v>
      </c>
      <c r="L80" s="295" t="s">
        <v>218</v>
      </c>
      <c r="M80" s="295" t="s">
        <v>315</v>
      </c>
      <c r="N80" s="295" t="s">
        <v>314</v>
      </c>
      <c r="O80" s="295" t="s">
        <v>200</v>
      </c>
      <c r="P80" s="295" t="s">
        <v>283</v>
      </c>
      <c r="Q80" s="295" t="s">
        <v>320</v>
      </c>
      <c r="R80" s="295" t="s">
        <v>201</v>
      </c>
      <c r="S80" s="295" t="s">
        <v>204</v>
      </c>
      <c r="T80" s="295" t="s">
        <v>201</v>
      </c>
      <c r="U80" s="295" t="s">
        <v>317</v>
      </c>
      <c r="V80" s="295" t="s">
        <v>318</v>
      </c>
      <c r="W80" s="295" t="s">
        <v>201</v>
      </c>
      <c r="X80" s="295" t="s">
        <v>94</v>
      </c>
      <c r="Y80" t="s">
        <v>164</v>
      </c>
      <c r="Z80" t="s">
        <v>164</v>
      </c>
    </row>
    <row r="81" spans="1:26" x14ac:dyDescent="0.35">
      <c r="A81" s="295" t="s">
        <v>192</v>
      </c>
      <c r="B81" s="295" t="s">
        <v>193</v>
      </c>
      <c r="C81" s="295" t="s">
        <v>194</v>
      </c>
      <c r="D81" s="295" t="s">
        <v>314</v>
      </c>
      <c r="E81" s="305">
        <v>-271.33</v>
      </c>
      <c r="F81" s="305">
        <v>-271.33</v>
      </c>
      <c r="G81" s="295" t="s">
        <v>196</v>
      </c>
      <c r="H81" s="417">
        <v>1</v>
      </c>
      <c r="I81" s="296">
        <v>43616</v>
      </c>
      <c r="J81" s="295">
        <v>22151</v>
      </c>
      <c r="K81" s="295">
        <v>373</v>
      </c>
      <c r="L81" s="295" t="s">
        <v>218</v>
      </c>
      <c r="M81" s="295" t="s">
        <v>315</v>
      </c>
      <c r="N81" s="295" t="s">
        <v>314</v>
      </c>
      <c r="O81" s="295" t="s">
        <v>200</v>
      </c>
      <c r="P81" s="295" t="s">
        <v>283</v>
      </c>
      <c r="Q81" s="295" t="s">
        <v>321</v>
      </c>
      <c r="R81" s="295" t="s">
        <v>201</v>
      </c>
      <c r="S81" s="295" t="s">
        <v>204</v>
      </c>
      <c r="T81" s="295" t="s">
        <v>201</v>
      </c>
      <c r="U81" s="295" t="s">
        <v>317</v>
      </c>
      <c r="V81" s="295" t="s">
        <v>318</v>
      </c>
      <c r="W81" s="295" t="s">
        <v>201</v>
      </c>
      <c r="X81" s="295" t="s">
        <v>94</v>
      </c>
      <c r="Y81" t="s">
        <v>164</v>
      </c>
      <c r="Z81" t="s">
        <v>164</v>
      </c>
    </row>
    <row r="82" spans="1:26" x14ac:dyDescent="0.35">
      <c r="A82" s="295" t="s">
        <v>192</v>
      </c>
      <c r="B82" s="295" t="s">
        <v>193</v>
      </c>
      <c r="C82" s="295" t="s">
        <v>194</v>
      </c>
      <c r="D82" s="295" t="s">
        <v>314</v>
      </c>
      <c r="E82" s="305">
        <v>40.67</v>
      </c>
      <c r="F82" s="305">
        <v>40.67</v>
      </c>
      <c r="G82" s="295" t="s">
        <v>196</v>
      </c>
      <c r="H82" s="417">
        <v>1</v>
      </c>
      <c r="I82" s="296">
        <v>43616</v>
      </c>
      <c r="J82" s="295">
        <v>22151</v>
      </c>
      <c r="K82" s="295">
        <v>374</v>
      </c>
      <c r="L82" s="295" t="s">
        <v>218</v>
      </c>
      <c r="M82" s="295" t="s">
        <v>315</v>
      </c>
      <c r="N82" s="295" t="s">
        <v>314</v>
      </c>
      <c r="O82" s="295" t="s">
        <v>200</v>
      </c>
      <c r="P82" s="295" t="s">
        <v>283</v>
      </c>
      <c r="Q82" s="295" t="s">
        <v>322</v>
      </c>
      <c r="R82" s="295" t="s">
        <v>201</v>
      </c>
      <c r="S82" s="295" t="s">
        <v>204</v>
      </c>
      <c r="T82" s="295" t="s">
        <v>201</v>
      </c>
      <c r="U82" s="295" t="s">
        <v>317</v>
      </c>
      <c r="V82" s="295" t="s">
        <v>318</v>
      </c>
      <c r="W82" s="295" t="s">
        <v>201</v>
      </c>
      <c r="X82" s="295" t="s">
        <v>94</v>
      </c>
      <c r="Y82" t="s">
        <v>164</v>
      </c>
      <c r="Z82" t="s">
        <v>164</v>
      </c>
    </row>
    <row r="83" spans="1:26" x14ac:dyDescent="0.35">
      <c r="A83" s="295" t="s">
        <v>192</v>
      </c>
      <c r="B83" s="295" t="s">
        <v>193</v>
      </c>
      <c r="C83" s="295" t="s">
        <v>194</v>
      </c>
      <c r="D83" s="295" t="s">
        <v>314</v>
      </c>
      <c r="E83" s="305">
        <v>-24.37</v>
      </c>
      <c r="F83" s="305">
        <v>-24.37</v>
      </c>
      <c r="G83" s="295" t="s">
        <v>196</v>
      </c>
      <c r="H83" s="417">
        <v>1</v>
      </c>
      <c r="I83" s="296">
        <v>43616</v>
      </c>
      <c r="J83" s="295">
        <v>22151</v>
      </c>
      <c r="K83" s="295">
        <v>375</v>
      </c>
      <c r="L83" s="295" t="s">
        <v>218</v>
      </c>
      <c r="M83" s="295" t="s">
        <v>315</v>
      </c>
      <c r="N83" s="295" t="s">
        <v>314</v>
      </c>
      <c r="O83" s="295" t="s">
        <v>200</v>
      </c>
      <c r="P83" s="295" t="s">
        <v>283</v>
      </c>
      <c r="Q83" s="295" t="s">
        <v>323</v>
      </c>
      <c r="R83" s="295" t="s">
        <v>201</v>
      </c>
      <c r="S83" s="295" t="s">
        <v>204</v>
      </c>
      <c r="T83" s="295" t="s">
        <v>201</v>
      </c>
      <c r="U83" s="295" t="s">
        <v>317</v>
      </c>
      <c r="V83" s="295" t="s">
        <v>318</v>
      </c>
      <c r="W83" s="295" t="s">
        <v>201</v>
      </c>
      <c r="X83" s="295" t="s">
        <v>94</v>
      </c>
      <c r="Y83" t="s">
        <v>164</v>
      </c>
      <c r="Z83" t="s">
        <v>164</v>
      </c>
    </row>
    <row r="84" spans="1:26" x14ac:dyDescent="0.35">
      <c r="A84" s="295" t="s">
        <v>192</v>
      </c>
      <c r="B84" s="295" t="s">
        <v>193</v>
      </c>
      <c r="C84" s="295" t="s">
        <v>194</v>
      </c>
      <c r="D84" s="295" t="s">
        <v>314</v>
      </c>
      <c r="E84" s="305">
        <v>-2148.75</v>
      </c>
      <c r="F84" s="305">
        <v>-2148.75</v>
      </c>
      <c r="G84" s="295" t="s">
        <v>196</v>
      </c>
      <c r="H84" s="417">
        <v>1</v>
      </c>
      <c r="I84" s="296">
        <v>43616</v>
      </c>
      <c r="J84" s="295">
        <v>22151</v>
      </c>
      <c r="K84" s="295">
        <v>376</v>
      </c>
      <c r="L84" s="295" t="s">
        <v>218</v>
      </c>
      <c r="M84" s="295" t="s">
        <v>315</v>
      </c>
      <c r="N84" s="295" t="s">
        <v>314</v>
      </c>
      <c r="O84" s="295" t="s">
        <v>200</v>
      </c>
      <c r="P84" s="295" t="s">
        <v>283</v>
      </c>
      <c r="Q84" s="295" t="s">
        <v>324</v>
      </c>
      <c r="R84" s="295" t="s">
        <v>201</v>
      </c>
      <c r="S84" s="295" t="s">
        <v>204</v>
      </c>
      <c r="T84" s="295" t="s">
        <v>201</v>
      </c>
      <c r="U84" s="295" t="s">
        <v>317</v>
      </c>
      <c r="V84" s="295" t="s">
        <v>318</v>
      </c>
      <c r="W84" s="295" t="s">
        <v>201</v>
      </c>
      <c r="X84" s="295" t="s">
        <v>94</v>
      </c>
      <c r="Y84" t="s">
        <v>164</v>
      </c>
      <c r="Z84" t="s">
        <v>164</v>
      </c>
    </row>
    <row r="85" spans="1:26" x14ac:dyDescent="0.35">
      <c r="A85" s="295" t="s">
        <v>192</v>
      </c>
      <c r="B85" s="295" t="s">
        <v>193</v>
      </c>
      <c r="C85" s="295" t="s">
        <v>194</v>
      </c>
      <c r="D85" s="295" t="s">
        <v>314</v>
      </c>
      <c r="E85" s="305">
        <v>-2180.33</v>
      </c>
      <c r="F85" s="305">
        <v>-2180.33</v>
      </c>
      <c r="G85" s="295" t="s">
        <v>196</v>
      </c>
      <c r="H85" s="417">
        <v>1</v>
      </c>
      <c r="I85" s="296">
        <v>43616</v>
      </c>
      <c r="J85" s="295">
        <v>22151</v>
      </c>
      <c r="K85" s="295">
        <v>377</v>
      </c>
      <c r="L85" s="295" t="s">
        <v>218</v>
      </c>
      <c r="M85" s="295" t="s">
        <v>315</v>
      </c>
      <c r="N85" s="295" t="s">
        <v>314</v>
      </c>
      <c r="O85" s="295" t="s">
        <v>200</v>
      </c>
      <c r="P85" s="295" t="s">
        <v>283</v>
      </c>
      <c r="Q85" s="295" t="s">
        <v>325</v>
      </c>
      <c r="R85" s="295" t="s">
        <v>201</v>
      </c>
      <c r="S85" s="295" t="s">
        <v>204</v>
      </c>
      <c r="T85" s="295" t="s">
        <v>201</v>
      </c>
      <c r="U85" s="295" t="s">
        <v>317</v>
      </c>
      <c r="V85" s="295" t="s">
        <v>318</v>
      </c>
      <c r="W85" s="295" t="s">
        <v>201</v>
      </c>
      <c r="X85" s="295" t="s">
        <v>94</v>
      </c>
      <c r="Y85" t="s">
        <v>164</v>
      </c>
      <c r="Z85" t="s">
        <v>164</v>
      </c>
    </row>
    <row r="86" spans="1:26" x14ac:dyDescent="0.35">
      <c r="A86" s="295" t="s">
        <v>192</v>
      </c>
      <c r="B86" s="295" t="s">
        <v>193</v>
      </c>
      <c r="C86" s="295" t="s">
        <v>194</v>
      </c>
      <c r="D86" s="295" t="s">
        <v>314</v>
      </c>
      <c r="E86" s="305">
        <v>-282.87</v>
      </c>
      <c r="F86" s="305">
        <v>-282.87</v>
      </c>
      <c r="G86" s="295" t="s">
        <v>196</v>
      </c>
      <c r="H86" s="417">
        <v>1</v>
      </c>
      <c r="I86" s="296">
        <v>43616</v>
      </c>
      <c r="J86" s="295">
        <v>22151</v>
      </c>
      <c r="K86" s="295">
        <v>378</v>
      </c>
      <c r="L86" s="295" t="s">
        <v>218</v>
      </c>
      <c r="M86" s="295" t="s">
        <v>315</v>
      </c>
      <c r="N86" s="295" t="s">
        <v>314</v>
      </c>
      <c r="O86" s="295" t="s">
        <v>200</v>
      </c>
      <c r="P86" s="295" t="s">
        <v>283</v>
      </c>
      <c r="Q86" s="295" t="s">
        <v>326</v>
      </c>
      <c r="R86" s="295" t="s">
        <v>201</v>
      </c>
      <c r="S86" s="295" t="s">
        <v>204</v>
      </c>
      <c r="T86" s="295" t="s">
        <v>201</v>
      </c>
      <c r="U86" s="295" t="s">
        <v>317</v>
      </c>
      <c r="V86" s="295" t="s">
        <v>318</v>
      </c>
      <c r="W86" s="295" t="s">
        <v>201</v>
      </c>
      <c r="X86" s="295" t="s">
        <v>94</v>
      </c>
      <c r="Y86" t="s">
        <v>164</v>
      </c>
      <c r="Z86" t="s">
        <v>164</v>
      </c>
    </row>
    <row r="87" spans="1:26" x14ac:dyDescent="0.35">
      <c r="A87" s="295" t="s">
        <v>192</v>
      </c>
      <c r="B87" s="295" t="s">
        <v>193</v>
      </c>
      <c r="C87" s="295" t="s">
        <v>194</v>
      </c>
      <c r="D87" s="295" t="s">
        <v>327</v>
      </c>
      <c r="E87" s="305">
        <v>37.94</v>
      </c>
      <c r="F87" s="305">
        <v>37.94</v>
      </c>
      <c r="G87" s="295" t="s">
        <v>196</v>
      </c>
      <c r="H87" s="417">
        <v>1</v>
      </c>
      <c r="I87" s="296">
        <v>43616</v>
      </c>
      <c r="J87" s="295">
        <v>22152</v>
      </c>
      <c r="K87" s="295">
        <v>27</v>
      </c>
      <c r="L87" s="295" t="s">
        <v>218</v>
      </c>
      <c r="M87" s="295" t="s">
        <v>328</v>
      </c>
      <c r="N87" s="295" t="s">
        <v>327</v>
      </c>
      <c r="O87" s="295" t="s">
        <v>221</v>
      </c>
      <c r="P87" s="295" t="s">
        <v>329</v>
      </c>
      <c r="Q87" s="295" t="s">
        <v>316</v>
      </c>
      <c r="R87" s="295" t="s">
        <v>201</v>
      </c>
      <c r="S87" s="295" t="s">
        <v>204</v>
      </c>
      <c r="T87" s="295" t="s">
        <v>201</v>
      </c>
      <c r="U87" s="295" t="s">
        <v>330</v>
      </c>
      <c r="V87" s="295" t="s">
        <v>318</v>
      </c>
      <c r="W87" s="295" t="s">
        <v>201</v>
      </c>
      <c r="X87" s="295" t="s">
        <v>331</v>
      </c>
      <c r="Y87" t="s">
        <v>164</v>
      </c>
      <c r="Z87" t="s">
        <v>164</v>
      </c>
    </row>
    <row r="88" spans="1:26" x14ac:dyDescent="0.35">
      <c r="A88" s="295" t="s">
        <v>192</v>
      </c>
      <c r="B88" s="295" t="s">
        <v>193</v>
      </c>
      <c r="C88" s="295" t="s">
        <v>194</v>
      </c>
      <c r="D88" s="295" t="s">
        <v>327</v>
      </c>
      <c r="E88" s="305">
        <v>114.84</v>
      </c>
      <c r="F88" s="305">
        <v>114.84</v>
      </c>
      <c r="G88" s="295" t="s">
        <v>196</v>
      </c>
      <c r="H88" s="417">
        <v>1</v>
      </c>
      <c r="I88" s="296">
        <v>43616</v>
      </c>
      <c r="J88" s="295">
        <v>22152</v>
      </c>
      <c r="K88" s="295">
        <v>73</v>
      </c>
      <c r="L88" s="295" t="s">
        <v>218</v>
      </c>
      <c r="M88" s="295" t="s">
        <v>328</v>
      </c>
      <c r="N88" s="295" t="s">
        <v>327</v>
      </c>
      <c r="O88" s="295" t="s">
        <v>200</v>
      </c>
      <c r="P88" s="295" t="s">
        <v>329</v>
      </c>
      <c r="Q88" s="295" t="s">
        <v>316</v>
      </c>
      <c r="R88" s="295" t="s">
        <v>201</v>
      </c>
      <c r="S88" s="295" t="s">
        <v>204</v>
      </c>
      <c r="T88" s="295" t="s">
        <v>201</v>
      </c>
      <c r="U88" s="295" t="s">
        <v>330</v>
      </c>
      <c r="V88" s="295" t="s">
        <v>318</v>
      </c>
      <c r="W88" s="295" t="s">
        <v>201</v>
      </c>
      <c r="X88" s="295" t="s">
        <v>331</v>
      </c>
      <c r="Y88" t="s">
        <v>164</v>
      </c>
      <c r="Z88" t="s">
        <v>164</v>
      </c>
    </row>
    <row r="89" spans="1:26" x14ac:dyDescent="0.35">
      <c r="A89" s="295" t="s">
        <v>192</v>
      </c>
      <c r="B89" s="295" t="s">
        <v>193</v>
      </c>
      <c r="C89" s="295" t="s">
        <v>194</v>
      </c>
      <c r="D89" s="295" t="s">
        <v>327</v>
      </c>
      <c r="E89" s="305">
        <v>1.74</v>
      </c>
      <c r="F89" s="305">
        <v>1.74</v>
      </c>
      <c r="G89" s="295" t="s">
        <v>196</v>
      </c>
      <c r="H89" s="417">
        <v>1</v>
      </c>
      <c r="I89" s="296">
        <v>43616</v>
      </c>
      <c r="J89" s="295">
        <v>22152</v>
      </c>
      <c r="K89" s="295">
        <v>229</v>
      </c>
      <c r="L89" s="295" t="s">
        <v>218</v>
      </c>
      <c r="M89" s="295" t="s">
        <v>328</v>
      </c>
      <c r="N89" s="295" t="s">
        <v>327</v>
      </c>
      <c r="O89" s="295" t="s">
        <v>221</v>
      </c>
      <c r="P89" s="295" t="s">
        <v>332</v>
      </c>
      <c r="Q89" s="295" t="s">
        <v>316</v>
      </c>
      <c r="R89" s="295" t="s">
        <v>201</v>
      </c>
      <c r="S89" s="295" t="s">
        <v>204</v>
      </c>
      <c r="T89" s="295" t="s">
        <v>201</v>
      </c>
      <c r="U89" s="295" t="s">
        <v>330</v>
      </c>
      <c r="V89" s="295" t="s">
        <v>318</v>
      </c>
      <c r="W89" s="295" t="s">
        <v>201</v>
      </c>
      <c r="X89" s="295" t="s">
        <v>331</v>
      </c>
      <c r="Y89" t="s">
        <v>164</v>
      </c>
      <c r="Z89" t="s">
        <v>164</v>
      </c>
    </row>
    <row r="90" spans="1:26" x14ac:dyDescent="0.35">
      <c r="A90" s="295" t="s">
        <v>192</v>
      </c>
      <c r="B90" s="295" t="s">
        <v>193</v>
      </c>
      <c r="C90" s="295" t="s">
        <v>194</v>
      </c>
      <c r="D90" s="295" t="s">
        <v>327</v>
      </c>
      <c r="E90" s="305">
        <v>5.26</v>
      </c>
      <c r="F90" s="305">
        <v>5.26</v>
      </c>
      <c r="G90" s="295" t="s">
        <v>196</v>
      </c>
      <c r="H90" s="417">
        <v>1</v>
      </c>
      <c r="I90" s="296">
        <v>43616</v>
      </c>
      <c r="J90" s="295">
        <v>22152</v>
      </c>
      <c r="K90" s="295">
        <v>275</v>
      </c>
      <c r="L90" s="295" t="s">
        <v>218</v>
      </c>
      <c r="M90" s="295" t="s">
        <v>328</v>
      </c>
      <c r="N90" s="295" t="s">
        <v>327</v>
      </c>
      <c r="O90" s="295" t="s">
        <v>200</v>
      </c>
      <c r="P90" s="295" t="s">
        <v>332</v>
      </c>
      <c r="Q90" s="295" t="s">
        <v>316</v>
      </c>
      <c r="R90" s="295" t="s">
        <v>201</v>
      </c>
      <c r="S90" s="295" t="s">
        <v>204</v>
      </c>
      <c r="T90" s="295" t="s">
        <v>201</v>
      </c>
      <c r="U90" s="295" t="s">
        <v>330</v>
      </c>
      <c r="V90" s="295" t="s">
        <v>318</v>
      </c>
      <c r="W90" s="295" t="s">
        <v>201</v>
      </c>
      <c r="X90" s="295" t="s">
        <v>331</v>
      </c>
      <c r="Y90" t="s">
        <v>164</v>
      </c>
      <c r="Z90" t="s">
        <v>164</v>
      </c>
    </row>
    <row r="91" spans="1:26" x14ac:dyDescent="0.35">
      <c r="A91" s="295" t="s">
        <v>192</v>
      </c>
      <c r="B91" s="295" t="s">
        <v>193</v>
      </c>
      <c r="C91" s="295" t="s">
        <v>194</v>
      </c>
      <c r="D91" s="295" t="s">
        <v>327</v>
      </c>
      <c r="E91" s="305">
        <v>36.57</v>
      </c>
      <c r="F91" s="305">
        <v>36.57</v>
      </c>
      <c r="G91" s="295" t="s">
        <v>196</v>
      </c>
      <c r="H91" s="417">
        <v>1</v>
      </c>
      <c r="I91" s="296">
        <v>43616</v>
      </c>
      <c r="J91" s="295">
        <v>22152</v>
      </c>
      <c r="K91" s="295">
        <v>427</v>
      </c>
      <c r="L91" s="295" t="s">
        <v>218</v>
      </c>
      <c r="M91" s="295" t="s">
        <v>328</v>
      </c>
      <c r="N91" s="295" t="s">
        <v>327</v>
      </c>
      <c r="O91" s="295" t="s">
        <v>221</v>
      </c>
      <c r="P91" s="295" t="s">
        <v>333</v>
      </c>
      <c r="Q91" s="295" t="s">
        <v>316</v>
      </c>
      <c r="R91" s="295" t="s">
        <v>201</v>
      </c>
      <c r="S91" s="295" t="s">
        <v>204</v>
      </c>
      <c r="T91" s="295" t="s">
        <v>201</v>
      </c>
      <c r="U91" s="295" t="s">
        <v>330</v>
      </c>
      <c r="V91" s="295" t="s">
        <v>318</v>
      </c>
      <c r="W91" s="295" t="s">
        <v>201</v>
      </c>
      <c r="X91" s="295" t="s">
        <v>331</v>
      </c>
      <c r="Y91" t="s">
        <v>164</v>
      </c>
      <c r="Z91" t="s">
        <v>164</v>
      </c>
    </row>
    <row r="92" spans="1:26" x14ac:dyDescent="0.35">
      <c r="A92" s="295" t="s">
        <v>192</v>
      </c>
      <c r="B92" s="295" t="s">
        <v>193</v>
      </c>
      <c r="C92" s="295" t="s">
        <v>194</v>
      </c>
      <c r="D92" s="295" t="s">
        <v>327</v>
      </c>
      <c r="E92" s="305">
        <v>110.7</v>
      </c>
      <c r="F92" s="305">
        <v>110.7</v>
      </c>
      <c r="G92" s="295" t="s">
        <v>196</v>
      </c>
      <c r="H92" s="417">
        <v>1</v>
      </c>
      <c r="I92" s="296">
        <v>43616</v>
      </c>
      <c r="J92" s="295">
        <v>22152</v>
      </c>
      <c r="K92" s="295">
        <v>473</v>
      </c>
      <c r="L92" s="295" t="s">
        <v>218</v>
      </c>
      <c r="M92" s="295" t="s">
        <v>328</v>
      </c>
      <c r="N92" s="295" t="s">
        <v>327</v>
      </c>
      <c r="O92" s="295" t="s">
        <v>200</v>
      </c>
      <c r="P92" s="295" t="s">
        <v>333</v>
      </c>
      <c r="Q92" s="295" t="s">
        <v>316</v>
      </c>
      <c r="R92" s="295" t="s">
        <v>201</v>
      </c>
      <c r="S92" s="295" t="s">
        <v>204</v>
      </c>
      <c r="T92" s="295" t="s">
        <v>201</v>
      </c>
      <c r="U92" s="295" t="s">
        <v>330</v>
      </c>
      <c r="V92" s="295" t="s">
        <v>318</v>
      </c>
      <c r="W92" s="295" t="s">
        <v>201</v>
      </c>
      <c r="X92" s="295" t="s">
        <v>331</v>
      </c>
      <c r="Y92" t="s">
        <v>164</v>
      </c>
      <c r="Z92" t="s">
        <v>164</v>
      </c>
    </row>
    <row r="93" spans="1:26" x14ac:dyDescent="0.35">
      <c r="A93" s="295" t="s">
        <v>192</v>
      </c>
      <c r="B93" s="295" t="s">
        <v>193</v>
      </c>
      <c r="C93" s="295" t="s">
        <v>194</v>
      </c>
      <c r="D93" s="295" t="s">
        <v>327</v>
      </c>
      <c r="E93" s="305">
        <v>11.99</v>
      </c>
      <c r="F93" s="305">
        <v>11.99</v>
      </c>
      <c r="G93" s="295" t="s">
        <v>196</v>
      </c>
      <c r="H93" s="417">
        <v>1</v>
      </c>
      <c r="I93" s="296">
        <v>43616</v>
      </c>
      <c r="J93" s="295">
        <v>22152</v>
      </c>
      <c r="K93" s="295">
        <v>629</v>
      </c>
      <c r="L93" s="295" t="s">
        <v>218</v>
      </c>
      <c r="M93" s="295" t="s">
        <v>328</v>
      </c>
      <c r="N93" s="295" t="s">
        <v>327</v>
      </c>
      <c r="O93" s="295" t="s">
        <v>221</v>
      </c>
      <c r="P93" s="295" t="s">
        <v>334</v>
      </c>
      <c r="Q93" s="295" t="s">
        <v>316</v>
      </c>
      <c r="R93" s="295" t="s">
        <v>201</v>
      </c>
      <c r="S93" s="295" t="s">
        <v>204</v>
      </c>
      <c r="T93" s="295" t="s">
        <v>201</v>
      </c>
      <c r="U93" s="295" t="s">
        <v>330</v>
      </c>
      <c r="V93" s="295" t="s">
        <v>318</v>
      </c>
      <c r="W93" s="295" t="s">
        <v>201</v>
      </c>
      <c r="X93" s="295" t="s">
        <v>331</v>
      </c>
      <c r="Y93" t="s">
        <v>164</v>
      </c>
      <c r="Z93" t="s">
        <v>164</v>
      </c>
    </row>
    <row r="94" spans="1:26" x14ac:dyDescent="0.35">
      <c r="A94" s="295" t="s">
        <v>192</v>
      </c>
      <c r="B94" s="295" t="s">
        <v>193</v>
      </c>
      <c r="C94" s="295" t="s">
        <v>194</v>
      </c>
      <c r="D94" s="295" t="s">
        <v>327</v>
      </c>
      <c r="E94" s="305">
        <v>36.299999999999997</v>
      </c>
      <c r="F94" s="305">
        <v>36.299999999999997</v>
      </c>
      <c r="G94" s="295" t="s">
        <v>196</v>
      </c>
      <c r="H94" s="417">
        <v>1</v>
      </c>
      <c r="I94" s="296">
        <v>43616</v>
      </c>
      <c r="J94" s="295">
        <v>22152</v>
      </c>
      <c r="K94" s="295">
        <v>675</v>
      </c>
      <c r="L94" s="295" t="s">
        <v>218</v>
      </c>
      <c r="M94" s="295" t="s">
        <v>328</v>
      </c>
      <c r="N94" s="295" t="s">
        <v>327</v>
      </c>
      <c r="O94" s="295" t="s">
        <v>200</v>
      </c>
      <c r="P94" s="295" t="s">
        <v>334</v>
      </c>
      <c r="Q94" s="295" t="s">
        <v>316</v>
      </c>
      <c r="R94" s="295" t="s">
        <v>201</v>
      </c>
      <c r="S94" s="295" t="s">
        <v>204</v>
      </c>
      <c r="T94" s="295" t="s">
        <v>201</v>
      </c>
      <c r="U94" s="295" t="s">
        <v>330</v>
      </c>
      <c r="V94" s="295" t="s">
        <v>318</v>
      </c>
      <c r="W94" s="295" t="s">
        <v>201</v>
      </c>
      <c r="X94" s="295" t="s">
        <v>331</v>
      </c>
      <c r="Y94" t="s">
        <v>164</v>
      </c>
      <c r="Z94" t="s">
        <v>164</v>
      </c>
    </row>
    <row r="95" spans="1:26" x14ac:dyDescent="0.35">
      <c r="A95" s="295" t="s">
        <v>192</v>
      </c>
      <c r="B95" s="295" t="s">
        <v>193</v>
      </c>
      <c r="C95" s="295" t="s">
        <v>194</v>
      </c>
      <c r="D95" s="295" t="s">
        <v>327</v>
      </c>
      <c r="E95" s="305">
        <v>25.44</v>
      </c>
      <c r="F95" s="305">
        <v>25.44</v>
      </c>
      <c r="G95" s="295" t="s">
        <v>196</v>
      </c>
      <c r="H95" s="417">
        <v>1</v>
      </c>
      <c r="I95" s="296">
        <v>43616</v>
      </c>
      <c r="J95" s="295">
        <v>22152</v>
      </c>
      <c r="K95" s="295">
        <v>831</v>
      </c>
      <c r="L95" s="295" t="s">
        <v>218</v>
      </c>
      <c r="M95" s="295" t="s">
        <v>328</v>
      </c>
      <c r="N95" s="295" t="s">
        <v>327</v>
      </c>
      <c r="O95" s="295" t="s">
        <v>221</v>
      </c>
      <c r="P95" s="295" t="s">
        <v>335</v>
      </c>
      <c r="Q95" s="295" t="s">
        <v>316</v>
      </c>
      <c r="R95" s="295" t="s">
        <v>201</v>
      </c>
      <c r="S95" s="295" t="s">
        <v>204</v>
      </c>
      <c r="T95" s="295" t="s">
        <v>201</v>
      </c>
      <c r="U95" s="295" t="s">
        <v>330</v>
      </c>
      <c r="V95" s="295" t="s">
        <v>318</v>
      </c>
      <c r="W95" s="295" t="s">
        <v>201</v>
      </c>
      <c r="X95" s="295" t="s">
        <v>331</v>
      </c>
      <c r="Y95" t="s">
        <v>164</v>
      </c>
      <c r="Z95" t="s">
        <v>164</v>
      </c>
    </row>
    <row r="96" spans="1:26" x14ac:dyDescent="0.35">
      <c r="A96" s="295" t="s">
        <v>192</v>
      </c>
      <c r="B96" s="295" t="s">
        <v>193</v>
      </c>
      <c r="C96" s="295" t="s">
        <v>194</v>
      </c>
      <c r="D96" s="295" t="s">
        <v>327</v>
      </c>
      <c r="E96" s="305">
        <v>77.010000000000005</v>
      </c>
      <c r="F96" s="305">
        <v>77.010000000000005</v>
      </c>
      <c r="G96" s="295" t="s">
        <v>196</v>
      </c>
      <c r="H96" s="417">
        <v>1</v>
      </c>
      <c r="I96" s="296">
        <v>43616</v>
      </c>
      <c r="J96" s="295">
        <v>22152</v>
      </c>
      <c r="K96" s="295">
        <v>877</v>
      </c>
      <c r="L96" s="295" t="s">
        <v>218</v>
      </c>
      <c r="M96" s="295" t="s">
        <v>328</v>
      </c>
      <c r="N96" s="295" t="s">
        <v>327</v>
      </c>
      <c r="O96" s="295" t="s">
        <v>200</v>
      </c>
      <c r="P96" s="295" t="s">
        <v>335</v>
      </c>
      <c r="Q96" s="295" t="s">
        <v>316</v>
      </c>
      <c r="R96" s="295" t="s">
        <v>201</v>
      </c>
      <c r="S96" s="295" t="s">
        <v>204</v>
      </c>
      <c r="T96" s="295" t="s">
        <v>201</v>
      </c>
      <c r="U96" s="295" t="s">
        <v>330</v>
      </c>
      <c r="V96" s="295" t="s">
        <v>318</v>
      </c>
      <c r="W96" s="295" t="s">
        <v>201</v>
      </c>
      <c r="X96" s="295" t="s">
        <v>331</v>
      </c>
      <c r="Y96" t="s">
        <v>164</v>
      </c>
      <c r="Z96" t="s">
        <v>164</v>
      </c>
    </row>
    <row r="97" spans="1:26" x14ac:dyDescent="0.35">
      <c r="A97" s="295" t="s">
        <v>192</v>
      </c>
      <c r="B97" s="295" t="s">
        <v>193</v>
      </c>
      <c r="C97" s="295" t="s">
        <v>194</v>
      </c>
      <c r="D97" s="295" t="s">
        <v>327</v>
      </c>
      <c r="E97" s="305">
        <v>17.87</v>
      </c>
      <c r="F97" s="305">
        <v>17.87</v>
      </c>
      <c r="G97" s="295" t="s">
        <v>196</v>
      </c>
      <c r="H97" s="417">
        <v>1</v>
      </c>
      <c r="I97" s="296">
        <v>43616</v>
      </c>
      <c r="J97" s="295">
        <v>22152</v>
      </c>
      <c r="K97" s="295">
        <v>1033</v>
      </c>
      <c r="L97" s="295" t="s">
        <v>218</v>
      </c>
      <c r="M97" s="295" t="s">
        <v>328</v>
      </c>
      <c r="N97" s="295" t="s">
        <v>327</v>
      </c>
      <c r="O97" s="295" t="s">
        <v>221</v>
      </c>
      <c r="P97" s="295" t="s">
        <v>336</v>
      </c>
      <c r="Q97" s="295" t="s">
        <v>316</v>
      </c>
      <c r="R97" s="295" t="s">
        <v>201</v>
      </c>
      <c r="S97" s="295" t="s">
        <v>204</v>
      </c>
      <c r="T97" s="295" t="s">
        <v>201</v>
      </c>
      <c r="U97" s="295" t="s">
        <v>330</v>
      </c>
      <c r="V97" s="295" t="s">
        <v>318</v>
      </c>
      <c r="W97" s="295" t="s">
        <v>201</v>
      </c>
      <c r="X97" s="295" t="s">
        <v>331</v>
      </c>
      <c r="Y97" t="s">
        <v>164</v>
      </c>
      <c r="Z97" t="s">
        <v>164</v>
      </c>
    </row>
    <row r="98" spans="1:26" x14ac:dyDescent="0.35">
      <c r="A98" s="295" t="s">
        <v>192</v>
      </c>
      <c r="B98" s="295" t="s">
        <v>193</v>
      </c>
      <c r="C98" s="295" t="s">
        <v>194</v>
      </c>
      <c r="D98" s="295" t="s">
        <v>327</v>
      </c>
      <c r="E98" s="305">
        <v>54.09</v>
      </c>
      <c r="F98" s="305">
        <v>54.09</v>
      </c>
      <c r="G98" s="295" t="s">
        <v>196</v>
      </c>
      <c r="H98" s="417">
        <v>1</v>
      </c>
      <c r="I98" s="296">
        <v>43616</v>
      </c>
      <c r="J98" s="295">
        <v>22152</v>
      </c>
      <c r="K98" s="295">
        <v>1079</v>
      </c>
      <c r="L98" s="295" t="s">
        <v>218</v>
      </c>
      <c r="M98" s="295" t="s">
        <v>328</v>
      </c>
      <c r="N98" s="295" t="s">
        <v>327</v>
      </c>
      <c r="O98" s="295" t="s">
        <v>200</v>
      </c>
      <c r="P98" s="295" t="s">
        <v>336</v>
      </c>
      <c r="Q98" s="295" t="s">
        <v>316</v>
      </c>
      <c r="R98" s="295" t="s">
        <v>201</v>
      </c>
      <c r="S98" s="295" t="s">
        <v>204</v>
      </c>
      <c r="T98" s="295" t="s">
        <v>201</v>
      </c>
      <c r="U98" s="295" t="s">
        <v>330</v>
      </c>
      <c r="V98" s="295" t="s">
        <v>318</v>
      </c>
      <c r="W98" s="295" t="s">
        <v>201</v>
      </c>
      <c r="X98" s="295" t="s">
        <v>331</v>
      </c>
      <c r="Y98" t="s">
        <v>164</v>
      </c>
      <c r="Z98" t="s">
        <v>164</v>
      </c>
    </row>
    <row r="99" spans="1:26" x14ac:dyDescent="0.35">
      <c r="A99" s="295" t="s">
        <v>192</v>
      </c>
      <c r="B99" s="295" t="s">
        <v>193</v>
      </c>
      <c r="C99" s="295" t="s">
        <v>194</v>
      </c>
      <c r="D99" s="295" t="s">
        <v>327</v>
      </c>
      <c r="E99" s="305">
        <v>8.3800000000000008</v>
      </c>
      <c r="F99" s="305">
        <v>8.3800000000000008</v>
      </c>
      <c r="G99" s="295" t="s">
        <v>196</v>
      </c>
      <c r="H99" s="417">
        <v>1</v>
      </c>
      <c r="I99" s="296">
        <v>43616</v>
      </c>
      <c r="J99" s="295">
        <v>22152</v>
      </c>
      <c r="K99" s="295">
        <v>1235</v>
      </c>
      <c r="L99" s="295" t="s">
        <v>218</v>
      </c>
      <c r="M99" s="295" t="s">
        <v>328</v>
      </c>
      <c r="N99" s="295" t="s">
        <v>327</v>
      </c>
      <c r="O99" s="295" t="s">
        <v>221</v>
      </c>
      <c r="P99" s="295" t="s">
        <v>337</v>
      </c>
      <c r="Q99" s="295" t="s">
        <v>316</v>
      </c>
      <c r="R99" s="295" t="s">
        <v>201</v>
      </c>
      <c r="S99" s="295" t="s">
        <v>204</v>
      </c>
      <c r="T99" s="295" t="s">
        <v>201</v>
      </c>
      <c r="U99" s="295" t="s">
        <v>330</v>
      </c>
      <c r="V99" s="295" t="s">
        <v>318</v>
      </c>
      <c r="W99" s="295" t="s">
        <v>201</v>
      </c>
      <c r="X99" s="295" t="s">
        <v>331</v>
      </c>
      <c r="Y99" t="s">
        <v>164</v>
      </c>
      <c r="Z99" t="s">
        <v>164</v>
      </c>
    </row>
    <row r="100" spans="1:26" x14ac:dyDescent="0.35">
      <c r="A100" s="295" t="s">
        <v>192</v>
      </c>
      <c r="B100" s="295" t="s">
        <v>193</v>
      </c>
      <c r="C100" s="295" t="s">
        <v>194</v>
      </c>
      <c r="D100" s="295" t="s">
        <v>327</v>
      </c>
      <c r="E100" s="305">
        <v>25.37</v>
      </c>
      <c r="F100" s="305">
        <v>25.37</v>
      </c>
      <c r="G100" s="295" t="s">
        <v>196</v>
      </c>
      <c r="H100" s="417">
        <v>1</v>
      </c>
      <c r="I100" s="296">
        <v>43616</v>
      </c>
      <c r="J100" s="295">
        <v>22152</v>
      </c>
      <c r="K100" s="295">
        <v>1281</v>
      </c>
      <c r="L100" s="295" t="s">
        <v>218</v>
      </c>
      <c r="M100" s="295" t="s">
        <v>328</v>
      </c>
      <c r="N100" s="295" t="s">
        <v>327</v>
      </c>
      <c r="O100" s="295" t="s">
        <v>200</v>
      </c>
      <c r="P100" s="295" t="s">
        <v>337</v>
      </c>
      <c r="Q100" s="295" t="s">
        <v>316</v>
      </c>
      <c r="R100" s="295" t="s">
        <v>201</v>
      </c>
      <c r="S100" s="295" t="s">
        <v>204</v>
      </c>
      <c r="T100" s="295" t="s">
        <v>201</v>
      </c>
      <c r="U100" s="295" t="s">
        <v>330</v>
      </c>
      <c r="V100" s="295" t="s">
        <v>318</v>
      </c>
      <c r="W100" s="295" t="s">
        <v>201</v>
      </c>
      <c r="X100" s="295" t="s">
        <v>331</v>
      </c>
      <c r="Y100" t="s">
        <v>164</v>
      </c>
      <c r="Z100" t="s">
        <v>164</v>
      </c>
    </row>
    <row r="101" spans="1:26" x14ac:dyDescent="0.35">
      <c r="A101" s="295" t="s">
        <v>192</v>
      </c>
      <c r="B101" s="295" t="s">
        <v>193</v>
      </c>
      <c r="C101" s="295" t="s">
        <v>194</v>
      </c>
      <c r="D101" s="295" t="s">
        <v>327</v>
      </c>
      <c r="E101" s="305">
        <v>33.06</v>
      </c>
      <c r="F101" s="305">
        <v>33.06</v>
      </c>
      <c r="G101" s="295" t="s">
        <v>196</v>
      </c>
      <c r="H101" s="417">
        <v>1</v>
      </c>
      <c r="I101" s="296">
        <v>43616</v>
      </c>
      <c r="J101" s="295">
        <v>22152</v>
      </c>
      <c r="K101" s="295">
        <v>1438</v>
      </c>
      <c r="L101" s="295" t="s">
        <v>218</v>
      </c>
      <c r="M101" s="295" t="s">
        <v>328</v>
      </c>
      <c r="N101" s="295" t="s">
        <v>327</v>
      </c>
      <c r="O101" s="295" t="s">
        <v>221</v>
      </c>
      <c r="P101" s="295" t="s">
        <v>338</v>
      </c>
      <c r="Q101" s="295" t="s">
        <v>316</v>
      </c>
      <c r="R101" s="295" t="s">
        <v>201</v>
      </c>
      <c r="S101" s="295" t="s">
        <v>204</v>
      </c>
      <c r="T101" s="295" t="s">
        <v>201</v>
      </c>
      <c r="U101" s="295" t="s">
        <v>330</v>
      </c>
      <c r="V101" s="295" t="s">
        <v>318</v>
      </c>
      <c r="W101" s="295" t="s">
        <v>201</v>
      </c>
      <c r="X101" s="295" t="s">
        <v>331</v>
      </c>
      <c r="Y101" t="s">
        <v>164</v>
      </c>
      <c r="Z101" t="s">
        <v>164</v>
      </c>
    </row>
    <row r="102" spans="1:26" x14ac:dyDescent="0.35">
      <c r="A102" s="295" t="s">
        <v>192</v>
      </c>
      <c r="B102" s="295" t="s">
        <v>193</v>
      </c>
      <c r="C102" s="295" t="s">
        <v>194</v>
      </c>
      <c r="D102" s="295" t="s">
        <v>327</v>
      </c>
      <c r="E102" s="305">
        <v>100.07</v>
      </c>
      <c r="F102" s="305">
        <v>100.07</v>
      </c>
      <c r="G102" s="295" t="s">
        <v>196</v>
      </c>
      <c r="H102" s="417">
        <v>1</v>
      </c>
      <c r="I102" s="296">
        <v>43616</v>
      </c>
      <c r="J102" s="295">
        <v>22152</v>
      </c>
      <c r="K102" s="295">
        <v>1484</v>
      </c>
      <c r="L102" s="295" t="s">
        <v>218</v>
      </c>
      <c r="M102" s="295" t="s">
        <v>328</v>
      </c>
      <c r="N102" s="295" t="s">
        <v>327</v>
      </c>
      <c r="O102" s="295" t="s">
        <v>200</v>
      </c>
      <c r="P102" s="295" t="s">
        <v>338</v>
      </c>
      <c r="Q102" s="295" t="s">
        <v>316</v>
      </c>
      <c r="R102" s="295" t="s">
        <v>201</v>
      </c>
      <c r="S102" s="295" t="s">
        <v>204</v>
      </c>
      <c r="T102" s="295" t="s">
        <v>201</v>
      </c>
      <c r="U102" s="295" t="s">
        <v>330</v>
      </c>
      <c r="V102" s="295" t="s">
        <v>318</v>
      </c>
      <c r="W102" s="295" t="s">
        <v>201</v>
      </c>
      <c r="X102" s="295" t="s">
        <v>331</v>
      </c>
      <c r="Y102" t="s">
        <v>164</v>
      </c>
      <c r="Z102" t="s">
        <v>164</v>
      </c>
    </row>
    <row r="103" spans="1:26" x14ac:dyDescent="0.35">
      <c r="A103" s="295" t="s">
        <v>192</v>
      </c>
      <c r="B103" s="295" t="s">
        <v>193</v>
      </c>
      <c r="C103" s="295" t="s">
        <v>194</v>
      </c>
      <c r="D103" s="295" t="s">
        <v>327</v>
      </c>
      <c r="E103" s="305">
        <v>13.04</v>
      </c>
      <c r="F103" s="305">
        <v>13.04</v>
      </c>
      <c r="G103" s="295" t="s">
        <v>196</v>
      </c>
      <c r="H103" s="417">
        <v>1</v>
      </c>
      <c r="I103" s="296">
        <v>43616</v>
      </c>
      <c r="J103" s="295">
        <v>22152</v>
      </c>
      <c r="K103" s="295">
        <v>1640</v>
      </c>
      <c r="L103" s="295" t="s">
        <v>218</v>
      </c>
      <c r="M103" s="295" t="s">
        <v>328</v>
      </c>
      <c r="N103" s="295" t="s">
        <v>327</v>
      </c>
      <c r="O103" s="295" t="s">
        <v>221</v>
      </c>
      <c r="P103" s="295" t="s">
        <v>339</v>
      </c>
      <c r="Q103" s="295" t="s">
        <v>316</v>
      </c>
      <c r="R103" s="295" t="s">
        <v>201</v>
      </c>
      <c r="S103" s="295" t="s">
        <v>204</v>
      </c>
      <c r="T103" s="295" t="s">
        <v>201</v>
      </c>
      <c r="U103" s="295" t="s">
        <v>330</v>
      </c>
      <c r="V103" s="295" t="s">
        <v>318</v>
      </c>
      <c r="W103" s="295" t="s">
        <v>201</v>
      </c>
      <c r="X103" s="295" t="s">
        <v>331</v>
      </c>
      <c r="Y103" t="s">
        <v>164</v>
      </c>
      <c r="Z103" t="s">
        <v>164</v>
      </c>
    </row>
    <row r="104" spans="1:26" x14ac:dyDescent="0.35">
      <c r="A104" s="295" t="s">
        <v>192</v>
      </c>
      <c r="B104" s="295" t="s">
        <v>193</v>
      </c>
      <c r="C104" s="295" t="s">
        <v>194</v>
      </c>
      <c r="D104" s="295" t="s">
        <v>327</v>
      </c>
      <c r="E104" s="305">
        <v>39.47</v>
      </c>
      <c r="F104" s="305">
        <v>39.47</v>
      </c>
      <c r="G104" s="295" t="s">
        <v>196</v>
      </c>
      <c r="H104" s="417">
        <v>1</v>
      </c>
      <c r="I104" s="296">
        <v>43616</v>
      </c>
      <c r="J104" s="295">
        <v>22152</v>
      </c>
      <c r="K104" s="295">
        <v>1686</v>
      </c>
      <c r="L104" s="295" t="s">
        <v>218</v>
      </c>
      <c r="M104" s="295" t="s">
        <v>328</v>
      </c>
      <c r="N104" s="295" t="s">
        <v>327</v>
      </c>
      <c r="O104" s="295" t="s">
        <v>200</v>
      </c>
      <c r="P104" s="295" t="s">
        <v>339</v>
      </c>
      <c r="Q104" s="295" t="s">
        <v>316</v>
      </c>
      <c r="R104" s="295" t="s">
        <v>201</v>
      </c>
      <c r="S104" s="295" t="s">
        <v>204</v>
      </c>
      <c r="T104" s="295" t="s">
        <v>201</v>
      </c>
      <c r="U104" s="295" t="s">
        <v>330</v>
      </c>
      <c r="V104" s="295" t="s">
        <v>318</v>
      </c>
      <c r="W104" s="295" t="s">
        <v>201</v>
      </c>
      <c r="X104" s="295" t="s">
        <v>331</v>
      </c>
      <c r="Y104" t="s">
        <v>164</v>
      </c>
      <c r="Z104" t="s">
        <v>164</v>
      </c>
    </row>
    <row r="105" spans="1:26" x14ac:dyDescent="0.35">
      <c r="A105" s="295" t="s">
        <v>192</v>
      </c>
      <c r="B105" s="295" t="s">
        <v>193</v>
      </c>
      <c r="C105" s="295" t="s">
        <v>194</v>
      </c>
      <c r="D105" s="295" t="s">
        <v>327</v>
      </c>
      <c r="E105" s="305">
        <v>50.2</v>
      </c>
      <c r="F105" s="305">
        <v>50.2</v>
      </c>
      <c r="G105" s="295" t="s">
        <v>196</v>
      </c>
      <c r="H105" s="417">
        <v>1</v>
      </c>
      <c r="I105" s="296">
        <v>43616</v>
      </c>
      <c r="J105" s="295">
        <v>22152</v>
      </c>
      <c r="K105" s="295">
        <v>1842</v>
      </c>
      <c r="L105" s="295" t="s">
        <v>218</v>
      </c>
      <c r="M105" s="295" t="s">
        <v>328</v>
      </c>
      <c r="N105" s="295" t="s">
        <v>327</v>
      </c>
      <c r="O105" s="295" t="s">
        <v>221</v>
      </c>
      <c r="P105" s="295" t="s">
        <v>340</v>
      </c>
      <c r="Q105" s="295" t="s">
        <v>316</v>
      </c>
      <c r="R105" s="295" t="s">
        <v>201</v>
      </c>
      <c r="S105" s="295" t="s">
        <v>204</v>
      </c>
      <c r="T105" s="295" t="s">
        <v>201</v>
      </c>
      <c r="U105" s="295" t="s">
        <v>330</v>
      </c>
      <c r="V105" s="295" t="s">
        <v>318</v>
      </c>
      <c r="W105" s="295" t="s">
        <v>201</v>
      </c>
      <c r="X105" s="295" t="s">
        <v>94</v>
      </c>
      <c r="Y105" t="s">
        <v>164</v>
      </c>
      <c r="Z105" t="s">
        <v>164</v>
      </c>
    </row>
    <row r="106" spans="1:26" x14ac:dyDescent="0.35">
      <c r="A106" s="295" t="s">
        <v>192</v>
      </c>
      <c r="B106" s="295" t="s">
        <v>193</v>
      </c>
      <c r="C106" s="295" t="s">
        <v>194</v>
      </c>
      <c r="D106" s="295" t="s">
        <v>327</v>
      </c>
      <c r="E106" s="305">
        <v>151.94999999999999</v>
      </c>
      <c r="F106" s="305">
        <v>151.94999999999999</v>
      </c>
      <c r="G106" s="295" t="s">
        <v>196</v>
      </c>
      <c r="H106" s="417">
        <v>1</v>
      </c>
      <c r="I106" s="296">
        <v>43616</v>
      </c>
      <c r="J106" s="295">
        <v>22152</v>
      </c>
      <c r="K106" s="295">
        <v>1888</v>
      </c>
      <c r="L106" s="295" t="s">
        <v>218</v>
      </c>
      <c r="M106" s="295" t="s">
        <v>328</v>
      </c>
      <c r="N106" s="295" t="s">
        <v>327</v>
      </c>
      <c r="O106" s="295" t="s">
        <v>200</v>
      </c>
      <c r="P106" s="295" t="s">
        <v>340</v>
      </c>
      <c r="Q106" s="295" t="s">
        <v>316</v>
      </c>
      <c r="R106" s="295" t="s">
        <v>201</v>
      </c>
      <c r="S106" s="295" t="s">
        <v>204</v>
      </c>
      <c r="T106" s="295" t="s">
        <v>201</v>
      </c>
      <c r="U106" s="295" t="s">
        <v>330</v>
      </c>
      <c r="V106" s="295" t="s">
        <v>318</v>
      </c>
      <c r="W106" s="295" t="s">
        <v>201</v>
      </c>
      <c r="X106" s="295" t="s">
        <v>94</v>
      </c>
      <c r="Y106" t="s">
        <v>164</v>
      </c>
      <c r="Z106" t="s">
        <v>164</v>
      </c>
    </row>
    <row r="107" spans="1:26" x14ac:dyDescent="0.35">
      <c r="A107" s="295" t="s">
        <v>192</v>
      </c>
      <c r="B107" s="295" t="s">
        <v>193</v>
      </c>
      <c r="C107" s="295" t="s">
        <v>194</v>
      </c>
      <c r="D107" s="295" t="s">
        <v>327</v>
      </c>
      <c r="E107" s="305">
        <v>21.49</v>
      </c>
      <c r="F107" s="305">
        <v>21.49</v>
      </c>
      <c r="G107" s="295" t="s">
        <v>196</v>
      </c>
      <c r="H107" s="417">
        <v>1</v>
      </c>
      <c r="I107" s="296">
        <v>43616</v>
      </c>
      <c r="J107" s="295">
        <v>22152</v>
      </c>
      <c r="K107" s="295">
        <v>2044</v>
      </c>
      <c r="L107" s="295" t="s">
        <v>218</v>
      </c>
      <c r="M107" s="295" t="s">
        <v>328</v>
      </c>
      <c r="N107" s="295" t="s">
        <v>327</v>
      </c>
      <c r="O107" s="295" t="s">
        <v>221</v>
      </c>
      <c r="P107" s="295" t="s">
        <v>341</v>
      </c>
      <c r="Q107" s="295" t="s">
        <v>316</v>
      </c>
      <c r="R107" s="295" t="s">
        <v>201</v>
      </c>
      <c r="S107" s="295" t="s">
        <v>204</v>
      </c>
      <c r="T107" s="295" t="s">
        <v>201</v>
      </c>
      <c r="U107" s="295" t="s">
        <v>330</v>
      </c>
      <c r="V107" s="295" t="s">
        <v>318</v>
      </c>
      <c r="W107" s="295" t="s">
        <v>201</v>
      </c>
      <c r="X107" s="295" t="s">
        <v>342</v>
      </c>
      <c r="Y107" t="s">
        <v>164</v>
      </c>
      <c r="Z107" t="s">
        <v>164</v>
      </c>
    </row>
    <row r="108" spans="1:26" x14ac:dyDescent="0.35">
      <c r="A108" s="295" t="s">
        <v>192</v>
      </c>
      <c r="B108" s="295" t="s">
        <v>193</v>
      </c>
      <c r="C108" s="295" t="s">
        <v>194</v>
      </c>
      <c r="D108" s="295" t="s">
        <v>327</v>
      </c>
      <c r="E108" s="305">
        <v>65.040000000000006</v>
      </c>
      <c r="F108" s="305">
        <v>65.040000000000006</v>
      </c>
      <c r="G108" s="295" t="s">
        <v>196</v>
      </c>
      <c r="H108" s="417">
        <v>1</v>
      </c>
      <c r="I108" s="296">
        <v>43616</v>
      </c>
      <c r="J108" s="295">
        <v>22152</v>
      </c>
      <c r="K108" s="295">
        <v>2090</v>
      </c>
      <c r="L108" s="295" t="s">
        <v>218</v>
      </c>
      <c r="M108" s="295" t="s">
        <v>328</v>
      </c>
      <c r="N108" s="295" t="s">
        <v>327</v>
      </c>
      <c r="O108" s="295" t="s">
        <v>200</v>
      </c>
      <c r="P108" s="295" t="s">
        <v>341</v>
      </c>
      <c r="Q108" s="295" t="s">
        <v>316</v>
      </c>
      <c r="R108" s="295" t="s">
        <v>201</v>
      </c>
      <c r="S108" s="295" t="s">
        <v>204</v>
      </c>
      <c r="T108" s="295" t="s">
        <v>201</v>
      </c>
      <c r="U108" s="295" t="s">
        <v>330</v>
      </c>
      <c r="V108" s="295" t="s">
        <v>318</v>
      </c>
      <c r="W108" s="295" t="s">
        <v>201</v>
      </c>
      <c r="X108" s="295" t="s">
        <v>342</v>
      </c>
      <c r="Y108" t="s">
        <v>164</v>
      </c>
      <c r="Z108" t="s">
        <v>164</v>
      </c>
    </row>
    <row r="109" spans="1:26" x14ac:dyDescent="0.35">
      <c r="A109" s="295" t="s">
        <v>192</v>
      </c>
      <c r="B109" s="295" t="s">
        <v>193</v>
      </c>
      <c r="C109" s="295" t="s">
        <v>194</v>
      </c>
      <c r="D109" s="295" t="s">
        <v>327</v>
      </c>
      <c r="E109" s="305">
        <v>21.24</v>
      </c>
      <c r="F109" s="305">
        <v>21.24</v>
      </c>
      <c r="G109" s="295" t="s">
        <v>196</v>
      </c>
      <c r="H109" s="417">
        <v>1</v>
      </c>
      <c r="I109" s="296">
        <v>43616</v>
      </c>
      <c r="J109" s="295">
        <v>22152</v>
      </c>
      <c r="K109" s="295">
        <v>2246</v>
      </c>
      <c r="L109" s="295" t="s">
        <v>218</v>
      </c>
      <c r="M109" s="295" t="s">
        <v>328</v>
      </c>
      <c r="N109" s="295" t="s">
        <v>327</v>
      </c>
      <c r="O109" s="295" t="s">
        <v>221</v>
      </c>
      <c r="P109" s="295" t="s">
        <v>343</v>
      </c>
      <c r="Q109" s="295" t="s">
        <v>316</v>
      </c>
      <c r="R109" s="295" t="s">
        <v>201</v>
      </c>
      <c r="S109" s="295" t="s">
        <v>204</v>
      </c>
      <c r="T109" s="295" t="s">
        <v>201</v>
      </c>
      <c r="U109" s="295" t="s">
        <v>330</v>
      </c>
      <c r="V109" s="295" t="s">
        <v>318</v>
      </c>
      <c r="W109" s="295" t="s">
        <v>201</v>
      </c>
      <c r="X109" s="295" t="s">
        <v>342</v>
      </c>
      <c r="Y109" t="s">
        <v>164</v>
      </c>
      <c r="Z109" t="s">
        <v>164</v>
      </c>
    </row>
    <row r="110" spans="1:26" x14ac:dyDescent="0.35">
      <c r="A110" s="295" t="s">
        <v>192</v>
      </c>
      <c r="B110" s="295" t="s">
        <v>193</v>
      </c>
      <c r="C110" s="295" t="s">
        <v>194</v>
      </c>
      <c r="D110" s="295" t="s">
        <v>327</v>
      </c>
      <c r="E110" s="305">
        <v>64.3</v>
      </c>
      <c r="F110" s="305">
        <v>64.3</v>
      </c>
      <c r="G110" s="295" t="s">
        <v>196</v>
      </c>
      <c r="H110" s="417">
        <v>1</v>
      </c>
      <c r="I110" s="296">
        <v>43616</v>
      </c>
      <c r="J110" s="295">
        <v>22152</v>
      </c>
      <c r="K110" s="295">
        <v>2292</v>
      </c>
      <c r="L110" s="295" t="s">
        <v>218</v>
      </c>
      <c r="M110" s="295" t="s">
        <v>328</v>
      </c>
      <c r="N110" s="295" t="s">
        <v>327</v>
      </c>
      <c r="O110" s="295" t="s">
        <v>200</v>
      </c>
      <c r="P110" s="295" t="s">
        <v>343</v>
      </c>
      <c r="Q110" s="295" t="s">
        <v>316</v>
      </c>
      <c r="R110" s="295" t="s">
        <v>201</v>
      </c>
      <c r="S110" s="295" t="s">
        <v>204</v>
      </c>
      <c r="T110" s="295" t="s">
        <v>201</v>
      </c>
      <c r="U110" s="295" t="s">
        <v>330</v>
      </c>
      <c r="V110" s="295" t="s">
        <v>318</v>
      </c>
      <c r="W110" s="295" t="s">
        <v>201</v>
      </c>
      <c r="X110" s="295" t="s">
        <v>342</v>
      </c>
      <c r="Y110" t="s">
        <v>164</v>
      </c>
      <c r="Z110" t="s">
        <v>164</v>
      </c>
    </row>
    <row r="111" spans="1:26" x14ac:dyDescent="0.35">
      <c r="A111" s="295" t="s">
        <v>192</v>
      </c>
      <c r="B111" s="295" t="s">
        <v>193</v>
      </c>
      <c r="C111" s="295" t="s">
        <v>194</v>
      </c>
      <c r="D111" s="295" t="s">
        <v>327</v>
      </c>
      <c r="E111" s="305">
        <v>27.03</v>
      </c>
      <c r="F111" s="305">
        <v>27.03</v>
      </c>
      <c r="G111" s="295" t="s">
        <v>196</v>
      </c>
      <c r="H111" s="417">
        <v>1</v>
      </c>
      <c r="I111" s="296">
        <v>43616</v>
      </c>
      <c r="J111" s="295">
        <v>22152</v>
      </c>
      <c r="K111" s="295">
        <v>2449</v>
      </c>
      <c r="L111" s="295" t="s">
        <v>218</v>
      </c>
      <c r="M111" s="295" t="s">
        <v>328</v>
      </c>
      <c r="N111" s="295" t="s">
        <v>327</v>
      </c>
      <c r="O111" s="295" t="s">
        <v>221</v>
      </c>
      <c r="P111" s="295" t="s">
        <v>344</v>
      </c>
      <c r="Q111" s="295" t="s">
        <v>316</v>
      </c>
      <c r="R111" s="295" t="s">
        <v>201</v>
      </c>
      <c r="S111" s="295" t="s">
        <v>204</v>
      </c>
      <c r="T111" s="295" t="s">
        <v>201</v>
      </c>
      <c r="U111" s="295" t="s">
        <v>330</v>
      </c>
      <c r="V111" s="295" t="s">
        <v>318</v>
      </c>
      <c r="W111" s="295" t="s">
        <v>201</v>
      </c>
      <c r="X111" s="295" t="s">
        <v>342</v>
      </c>
      <c r="Y111" t="s">
        <v>164</v>
      </c>
      <c r="Z111" t="s">
        <v>164</v>
      </c>
    </row>
    <row r="112" spans="1:26" x14ac:dyDescent="0.35">
      <c r="A112" s="295" t="s">
        <v>192</v>
      </c>
      <c r="B112" s="295" t="s">
        <v>193</v>
      </c>
      <c r="C112" s="295" t="s">
        <v>194</v>
      </c>
      <c r="D112" s="295" t="s">
        <v>327</v>
      </c>
      <c r="E112" s="305">
        <v>81.83</v>
      </c>
      <c r="F112" s="305">
        <v>81.83</v>
      </c>
      <c r="G112" s="295" t="s">
        <v>196</v>
      </c>
      <c r="H112" s="417">
        <v>1</v>
      </c>
      <c r="I112" s="296">
        <v>43616</v>
      </c>
      <c r="J112" s="295">
        <v>22152</v>
      </c>
      <c r="K112" s="295">
        <v>2495</v>
      </c>
      <c r="L112" s="295" t="s">
        <v>218</v>
      </c>
      <c r="M112" s="295" t="s">
        <v>328</v>
      </c>
      <c r="N112" s="295" t="s">
        <v>327</v>
      </c>
      <c r="O112" s="295" t="s">
        <v>200</v>
      </c>
      <c r="P112" s="295" t="s">
        <v>344</v>
      </c>
      <c r="Q112" s="295" t="s">
        <v>316</v>
      </c>
      <c r="R112" s="295" t="s">
        <v>201</v>
      </c>
      <c r="S112" s="295" t="s">
        <v>204</v>
      </c>
      <c r="T112" s="295" t="s">
        <v>201</v>
      </c>
      <c r="U112" s="295" t="s">
        <v>330</v>
      </c>
      <c r="V112" s="295" t="s">
        <v>318</v>
      </c>
      <c r="W112" s="295" t="s">
        <v>201</v>
      </c>
      <c r="X112" s="295" t="s">
        <v>342</v>
      </c>
      <c r="Y112" t="s">
        <v>164</v>
      </c>
      <c r="Z112" t="s">
        <v>164</v>
      </c>
    </row>
    <row r="113" spans="1:26" x14ac:dyDescent="0.35">
      <c r="A113" s="295" t="s">
        <v>192</v>
      </c>
      <c r="B113" s="295" t="s">
        <v>193</v>
      </c>
      <c r="C113" s="295" t="s">
        <v>194</v>
      </c>
      <c r="D113" s="295" t="s">
        <v>327</v>
      </c>
      <c r="E113" s="305">
        <v>14.58</v>
      </c>
      <c r="F113" s="305">
        <v>14.58</v>
      </c>
      <c r="G113" s="295" t="s">
        <v>196</v>
      </c>
      <c r="H113" s="417">
        <v>1</v>
      </c>
      <c r="I113" s="296">
        <v>43616</v>
      </c>
      <c r="J113" s="295">
        <v>22152</v>
      </c>
      <c r="K113" s="295">
        <v>2651</v>
      </c>
      <c r="L113" s="295" t="s">
        <v>218</v>
      </c>
      <c r="M113" s="295" t="s">
        <v>328</v>
      </c>
      <c r="N113" s="295" t="s">
        <v>327</v>
      </c>
      <c r="O113" s="295" t="s">
        <v>221</v>
      </c>
      <c r="P113" s="295" t="s">
        <v>345</v>
      </c>
      <c r="Q113" s="295" t="s">
        <v>316</v>
      </c>
      <c r="R113" s="295" t="s">
        <v>201</v>
      </c>
      <c r="S113" s="295" t="s">
        <v>204</v>
      </c>
      <c r="T113" s="295" t="s">
        <v>201</v>
      </c>
      <c r="U113" s="295" t="s">
        <v>330</v>
      </c>
      <c r="V113" s="295" t="s">
        <v>318</v>
      </c>
      <c r="W113" s="295" t="s">
        <v>201</v>
      </c>
      <c r="X113" s="295" t="s">
        <v>331</v>
      </c>
      <c r="Y113" t="s">
        <v>164</v>
      </c>
      <c r="Z113" t="s">
        <v>164</v>
      </c>
    </row>
    <row r="114" spans="1:26" x14ac:dyDescent="0.35">
      <c r="A114" s="295" t="s">
        <v>192</v>
      </c>
      <c r="B114" s="295" t="s">
        <v>193</v>
      </c>
      <c r="C114" s="295" t="s">
        <v>194</v>
      </c>
      <c r="D114" s="295" t="s">
        <v>327</v>
      </c>
      <c r="E114" s="305">
        <v>44.14</v>
      </c>
      <c r="F114" s="305">
        <v>44.14</v>
      </c>
      <c r="G114" s="295" t="s">
        <v>196</v>
      </c>
      <c r="H114" s="417">
        <v>1</v>
      </c>
      <c r="I114" s="296">
        <v>43616</v>
      </c>
      <c r="J114" s="295">
        <v>22152</v>
      </c>
      <c r="K114" s="295">
        <v>2697</v>
      </c>
      <c r="L114" s="295" t="s">
        <v>218</v>
      </c>
      <c r="M114" s="295" t="s">
        <v>328</v>
      </c>
      <c r="N114" s="295" t="s">
        <v>327</v>
      </c>
      <c r="O114" s="295" t="s">
        <v>200</v>
      </c>
      <c r="P114" s="295" t="s">
        <v>345</v>
      </c>
      <c r="Q114" s="295" t="s">
        <v>316</v>
      </c>
      <c r="R114" s="295" t="s">
        <v>201</v>
      </c>
      <c r="S114" s="295" t="s">
        <v>204</v>
      </c>
      <c r="T114" s="295" t="s">
        <v>201</v>
      </c>
      <c r="U114" s="295" t="s">
        <v>330</v>
      </c>
      <c r="V114" s="295" t="s">
        <v>318</v>
      </c>
      <c r="W114" s="295" t="s">
        <v>201</v>
      </c>
      <c r="X114" s="295" t="s">
        <v>331</v>
      </c>
      <c r="Y114" t="s">
        <v>164</v>
      </c>
      <c r="Z114" t="s">
        <v>164</v>
      </c>
    </row>
    <row r="115" spans="1:26" x14ac:dyDescent="0.35">
      <c r="A115" s="295" t="s">
        <v>192</v>
      </c>
      <c r="B115" s="295" t="s">
        <v>193</v>
      </c>
      <c r="C115" s="295" t="s">
        <v>194</v>
      </c>
      <c r="D115" s="295" t="s">
        <v>327</v>
      </c>
      <c r="E115" s="305">
        <v>8.74</v>
      </c>
      <c r="F115" s="305">
        <v>8.74</v>
      </c>
      <c r="G115" s="295" t="s">
        <v>196</v>
      </c>
      <c r="H115" s="417">
        <v>1</v>
      </c>
      <c r="I115" s="296">
        <v>43616</v>
      </c>
      <c r="J115" s="295">
        <v>22152</v>
      </c>
      <c r="K115" s="295">
        <v>2853</v>
      </c>
      <c r="L115" s="295" t="s">
        <v>218</v>
      </c>
      <c r="M115" s="295" t="s">
        <v>328</v>
      </c>
      <c r="N115" s="295" t="s">
        <v>327</v>
      </c>
      <c r="O115" s="295" t="s">
        <v>221</v>
      </c>
      <c r="P115" s="295" t="s">
        <v>329</v>
      </c>
      <c r="Q115" s="295" t="s">
        <v>319</v>
      </c>
      <c r="R115" s="295" t="s">
        <v>201</v>
      </c>
      <c r="S115" s="295" t="s">
        <v>204</v>
      </c>
      <c r="T115" s="295" t="s">
        <v>201</v>
      </c>
      <c r="U115" s="295" t="s">
        <v>330</v>
      </c>
      <c r="V115" s="295" t="s">
        <v>318</v>
      </c>
      <c r="W115" s="295" t="s">
        <v>201</v>
      </c>
      <c r="X115" s="295" t="s">
        <v>331</v>
      </c>
      <c r="Y115" t="s">
        <v>164</v>
      </c>
      <c r="Z115" t="s">
        <v>164</v>
      </c>
    </row>
    <row r="116" spans="1:26" x14ac:dyDescent="0.35">
      <c r="A116" s="295" t="s">
        <v>192</v>
      </c>
      <c r="B116" s="295" t="s">
        <v>193</v>
      </c>
      <c r="C116" s="295" t="s">
        <v>194</v>
      </c>
      <c r="D116" s="295" t="s">
        <v>327</v>
      </c>
      <c r="E116" s="305">
        <v>26.45</v>
      </c>
      <c r="F116" s="305">
        <v>26.45</v>
      </c>
      <c r="G116" s="295" t="s">
        <v>196</v>
      </c>
      <c r="H116" s="417">
        <v>1</v>
      </c>
      <c r="I116" s="296">
        <v>43616</v>
      </c>
      <c r="J116" s="295">
        <v>22152</v>
      </c>
      <c r="K116" s="295">
        <v>2899</v>
      </c>
      <c r="L116" s="295" t="s">
        <v>218</v>
      </c>
      <c r="M116" s="295" t="s">
        <v>328</v>
      </c>
      <c r="N116" s="295" t="s">
        <v>327</v>
      </c>
      <c r="O116" s="295" t="s">
        <v>200</v>
      </c>
      <c r="P116" s="295" t="s">
        <v>329</v>
      </c>
      <c r="Q116" s="295" t="s">
        <v>319</v>
      </c>
      <c r="R116" s="295" t="s">
        <v>201</v>
      </c>
      <c r="S116" s="295" t="s">
        <v>204</v>
      </c>
      <c r="T116" s="295" t="s">
        <v>201</v>
      </c>
      <c r="U116" s="295" t="s">
        <v>330</v>
      </c>
      <c r="V116" s="295" t="s">
        <v>318</v>
      </c>
      <c r="W116" s="295" t="s">
        <v>201</v>
      </c>
      <c r="X116" s="295" t="s">
        <v>331</v>
      </c>
      <c r="Y116" t="s">
        <v>164</v>
      </c>
      <c r="Z116" t="s">
        <v>164</v>
      </c>
    </row>
    <row r="117" spans="1:26" x14ac:dyDescent="0.35">
      <c r="A117" s="295" t="s">
        <v>192</v>
      </c>
      <c r="B117" s="295" t="s">
        <v>193</v>
      </c>
      <c r="C117" s="295" t="s">
        <v>194</v>
      </c>
      <c r="D117" s="295" t="s">
        <v>327</v>
      </c>
      <c r="E117" s="305">
        <v>1.93</v>
      </c>
      <c r="F117" s="305">
        <v>1.93</v>
      </c>
      <c r="G117" s="295" t="s">
        <v>196</v>
      </c>
      <c r="H117" s="417">
        <v>1</v>
      </c>
      <c r="I117" s="296">
        <v>43616</v>
      </c>
      <c r="J117" s="295">
        <v>22152</v>
      </c>
      <c r="K117" s="295">
        <v>3055</v>
      </c>
      <c r="L117" s="295" t="s">
        <v>218</v>
      </c>
      <c r="M117" s="295" t="s">
        <v>328</v>
      </c>
      <c r="N117" s="295" t="s">
        <v>327</v>
      </c>
      <c r="O117" s="295" t="s">
        <v>221</v>
      </c>
      <c r="P117" s="295" t="s">
        <v>332</v>
      </c>
      <c r="Q117" s="295" t="s">
        <v>319</v>
      </c>
      <c r="R117" s="295" t="s">
        <v>201</v>
      </c>
      <c r="S117" s="295" t="s">
        <v>204</v>
      </c>
      <c r="T117" s="295" t="s">
        <v>201</v>
      </c>
      <c r="U117" s="295" t="s">
        <v>330</v>
      </c>
      <c r="V117" s="295" t="s">
        <v>318</v>
      </c>
      <c r="W117" s="295" t="s">
        <v>201</v>
      </c>
      <c r="X117" s="295" t="s">
        <v>331</v>
      </c>
      <c r="Y117" t="s">
        <v>164</v>
      </c>
      <c r="Z117" t="s">
        <v>164</v>
      </c>
    </row>
    <row r="118" spans="1:26" x14ac:dyDescent="0.35">
      <c r="A118" s="295" t="s">
        <v>192</v>
      </c>
      <c r="B118" s="295" t="s">
        <v>193</v>
      </c>
      <c r="C118" s="295" t="s">
        <v>194</v>
      </c>
      <c r="D118" s="295" t="s">
        <v>327</v>
      </c>
      <c r="E118" s="305">
        <v>5.85</v>
      </c>
      <c r="F118" s="305">
        <v>5.85</v>
      </c>
      <c r="G118" s="295" t="s">
        <v>196</v>
      </c>
      <c r="H118" s="417">
        <v>1</v>
      </c>
      <c r="I118" s="296">
        <v>43616</v>
      </c>
      <c r="J118" s="295">
        <v>22152</v>
      </c>
      <c r="K118" s="295">
        <v>3101</v>
      </c>
      <c r="L118" s="295" t="s">
        <v>218</v>
      </c>
      <c r="M118" s="295" t="s">
        <v>328</v>
      </c>
      <c r="N118" s="295" t="s">
        <v>327</v>
      </c>
      <c r="O118" s="295" t="s">
        <v>200</v>
      </c>
      <c r="P118" s="295" t="s">
        <v>332</v>
      </c>
      <c r="Q118" s="295" t="s">
        <v>319</v>
      </c>
      <c r="R118" s="295" t="s">
        <v>201</v>
      </c>
      <c r="S118" s="295" t="s">
        <v>204</v>
      </c>
      <c r="T118" s="295" t="s">
        <v>201</v>
      </c>
      <c r="U118" s="295" t="s">
        <v>330</v>
      </c>
      <c r="V118" s="295" t="s">
        <v>318</v>
      </c>
      <c r="W118" s="295" t="s">
        <v>201</v>
      </c>
      <c r="X118" s="295" t="s">
        <v>331</v>
      </c>
      <c r="Y118" t="s">
        <v>164</v>
      </c>
      <c r="Z118" t="s">
        <v>164</v>
      </c>
    </row>
    <row r="119" spans="1:26" x14ac:dyDescent="0.35">
      <c r="A119" s="295" t="s">
        <v>192</v>
      </c>
      <c r="B119" s="295" t="s">
        <v>193</v>
      </c>
      <c r="C119" s="295" t="s">
        <v>194</v>
      </c>
      <c r="D119" s="295" t="s">
        <v>327</v>
      </c>
      <c r="E119" s="305">
        <v>3.53</v>
      </c>
      <c r="F119" s="305">
        <v>3.53</v>
      </c>
      <c r="G119" s="295" t="s">
        <v>196</v>
      </c>
      <c r="H119" s="417">
        <v>1</v>
      </c>
      <c r="I119" s="296">
        <v>43616</v>
      </c>
      <c r="J119" s="295">
        <v>22152</v>
      </c>
      <c r="K119" s="295">
        <v>3253</v>
      </c>
      <c r="L119" s="295" t="s">
        <v>218</v>
      </c>
      <c r="M119" s="295" t="s">
        <v>328</v>
      </c>
      <c r="N119" s="295" t="s">
        <v>327</v>
      </c>
      <c r="O119" s="295" t="s">
        <v>221</v>
      </c>
      <c r="P119" s="295" t="s">
        <v>333</v>
      </c>
      <c r="Q119" s="295" t="s">
        <v>319</v>
      </c>
      <c r="R119" s="295" t="s">
        <v>201</v>
      </c>
      <c r="S119" s="295" t="s">
        <v>204</v>
      </c>
      <c r="T119" s="295" t="s">
        <v>201</v>
      </c>
      <c r="U119" s="295" t="s">
        <v>330</v>
      </c>
      <c r="V119" s="295" t="s">
        <v>318</v>
      </c>
      <c r="W119" s="295" t="s">
        <v>201</v>
      </c>
      <c r="X119" s="295" t="s">
        <v>331</v>
      </c>
      <c r="Y119" t="s">
        <v>164</v>
      </c>
      <c r="Z119" t="s">
        <v>164</v>
      </c>
    </row>
    <row r="120" spans="1:26" x14ac:dyDescent="0.35">
      <c r="A120" s="295" t="s">
        <v>192</v>
      </c>
      <c r="B120" s="295" t="s">
        <v>193</v>
      </c>
      <c r="C120" s="295" t="s">
        <v>194</v>
      </c>
      <c r="D120" s="295" t="s">
        <v>327</v>
      </c>
      <c r="E120" s="305">
        <v>10.69</v>
      </c>
      <c r="F120" s="305">
        <v>10.69</v>
      </c>
      <c r="G120" s="295" t="s">
        <v>196</v>
      </c>
      <c r="H120" s="417">
        <v>1</v>
      </c>
      <c r="I120" s="296">
        <v>43616</v>
      </c>
      <c r="J120" s="295">
        <v>22152</v>
      </c>
      <c r="K120" s="295">
        <v>3299</v>
      </c>
      <c r="L120" s="295" t="s">
        <v>218</v>
      </c>
      <c r="M120" s="295" t="s">
        <v>328</v>
      </c>
      <c r="N120" s="295" t="s">
        <v>327</v>
      </c>
      <c r="O120" s="295" t="s">
        <v>200</v>
      </c>
      <c r="P120" s="295" t="s">
        <v>333</v>
      </c>
      <c r="Q120" s="295" t="s">
        <v>319</v>
      </c>
      <c r="R120" s="295" t="s">
        <v>201</v>
      </c>
      <c r="S120" s="295" t="s">
        <v>204</v>
      </c>
      <c r="T120" s="295" t="s">
        <v>201</v>
      </c>
      <c r="U120" s="295" t="s">
        <v>330</v>
      </c>
      <c r="V120" s="295" t="s">
        <v>318</v>
      </c>
      <c r="W120" s="295" t="s">
        <v>201</v>
      </c>
      <c r="X120" s="295" t="s">
        <v>331</v>
      </c>
      <c r="Y120" t="s">
        <v>164</v>
      </c>
      <c r="Z120" t="s">
        <v>164</v>
      </c>
    </row>
    <row r="121" spans="1:26" x14ac:dyDescent="0.35">
      <c r="A121" s="295" t="s">
        <v>192</v>
      </c>
      <c r="B121" s="295" t="s">
        <v>193</v>
      </c>
      <c r="C121" s="295" t="s">
        <v>194</v>
      </c>
      <c r="D121" s="295" t="s">
        <v>327</v>
      </c>
      <c r="E121" s="305">
        <v>8.8699999999999992</v>
      </c>
      <c r="F121" s="305">
        <v>8.8699999999999992</v>
      </c>
      <c r="G121" s="295" t="s">
        <v>196</v>
      </c>
      <c r="H121" s="417">
        <v>1</v>
      </c>
      <c r="I121" s="296">
        <v>43616</v>
      </c>
      <c r="J121" s="295">
        <v>22152</v>
      </c>
      <c r="K121" s="295">
        <v>3452</v>
      </c>
      <c r="L121" s="295" t="s">
        <v>218</v>
      </c>
      <c r="M121" s="295" t="s">
        <v>328</v>
      </c>
      <c r="N121" s="295" t="s">
        <v>327</v>
      </c>
      <c r="O121" s="295" t="s">
        <v>221</v>
      </c>
      <c r="P121" s="295" t="s">
        <v>334</v>
      </c>
      <c r="Q121" s="295" t="s">
        <v>319</v>
      </c>
      <c r="R121" s="295" t="s">
        <v>201</v>
      </c>
      <c r="S121" s="295" t="s">
        <v>204</v>
      </c>
      <c r="T121" s="295" t="s">
        <v>201</v>
      </c>
      <c r="U121" s="295" t="s">
        <v>330</v>
      </c>
      <c r="V121" s="295" t="s">
        <v>318</v>
      </c>
      <c r="W121" s="295" t="s">
        <v>201</v>
      </c>
      <c r="X121" s="295" t="s">
        <v>331</v>
      </c>
      <c r="Y121" t="s">
        <v>164</v>
      </c>
      <c r="Z121" t="s">
        <v>164</v>
      </c>
    </row>
    <row r="122" spans="1:26" x14ac:dyDescent="0.35">
      <c r="A122" s="295" t="s">
        <v>192</v>
      </c>
      <c r="B122" s="295" t="s">
        <v>193</v>
      </c>
      <c r="C122" s="295" t="s">
        <v>194</v>
      </c>
      <c r="D122" s="295" t="s">
        <v>327</v>
      </c>
      <c r="E122" s="305">
        <v>26.86</v>
      </c>
      <c r="F122" s="305">
        <v>26.86</v>
      </c>
      <c r="G122" s="295" t="s">
        <v>196</v>
      </c>
      <c r="H122" s="417">
        <v>1</v>
      </c>
      <c r="I122" s="296">
        <v>43616</v>
      </c>
      <c r="J122" s="295">
        <v>22152</v>
      </c>
      <c r="K122" s="295">
        <v>3498</v>
      </c>
      <c r="L122" s="295" t="s">
        <v>218</v>
      </c>
      <c r="M122" s="295" t="s">
        <v>328</v>
      </c>
      <c r="N122" s="295" t="s">
        <v>327</v>
      </c>
      <c r="O122" s="295" t="s">
        <v>200</v>
      </c>
      <c r="P122" s="295" t="s">
        <v>334</v>
      </c>
      <c r="Q122" s="295" t="s">
        <v>319</v>
      </c>
      <c r="R122" s="295" t="s">
        <v>201</v>
      </c>
      <c r="S122" s="295" t="s">
        <v>204</v>
      </c>
      <c r="T122" s="295" t="s">
        <v>201</v>
      </c>
      <c r="U122" s="295" t="s">
        <v>330</v>
      </c>
      <c r="V122" s="295" t="s">
        <v>318</v>
      </c>
      <c r="W122" s="295" t="s">
        <v>201</v>
      </c>
      <c r="X122" s="295" t="s">
        <v>331</v>
      </c>
      <c r="Y122" t="s">
        <v>164</v>
      </c>
      <c r="Z122" t="s">
        <v>164</v>
      </c>
    </row>
    <row r="123" spans="1:26" x14ac:dyDescent="0.35">
      <c r="A123" s="295" t="s">
        <v>192</v>
      </c>
      <c r="B123" s="295" t="s">
        <v>193</v>
      </c>
      <c r="C123" s="295" t="s">
        <v>194</v>
      </c>
      <c r="D123" s="295" t="s">
        <v>327</v>
      </c>
      <c r="E123" s="305">
        <v>7.65</v>
      </c>
      <c r="F123" s="305">
        <v>7.65</v>
      </c>
      <c r="G123" s="295" t="s">
        <v>196</v>
      </c>
      <c r="H123" s="417">
        <v>1</v>
      </c>
      <c r="I123" s="296">
        <v>43616</v>
      </c>
      <c r="J123" s="295">
        <v>22152</v>
      </c>
      <c r="K123" s="295">
        <v>3654</v>
      </c>
      <c r="L123" s="295" t="s">
        <v>218</v>
      </c>
      <c r="M123" s="295" t="s">
        <v>328</v>
      </c>
      <c r="N123" s="295" t="s">
        <v>327</v>
      </c>
      <c r="O123" s="295" t="s">
        <v>221</v>
      </c>
      <c r="P123" s="295" t="s">
        <v>335</v>
      </c>
      <c r="Q123" s="295" t="s">
        <v>319</v>
      </c>
      <c r="R123" s="295" t="s">
        <v>201</v>
      </c>
      <c r="S123" s="295" t="s">
        <v>204</v>
      </c>
      <c r="T123" s="295" t="s">
        <v>201</v>
      </c>
      <c r="U123" s="295" t="s">
        <v>330</v>
      </c>
      <c r="V123" s="295" t="s">
        <v>318</v>
      </c>
      <c r="W123" s="295" t="s">
        <v>201</v>
      </c>
      <c r="X123" s="295" t="s">
        <v>331</v>
      </c>
      <c r="Y123" t="s">
        <v>164</v>
      </c>
      <c r="Z123" t="s">
        <v>164</v>
      </c>
    </row>
    <row r="124" spans="1:26" x14ac:dyDescent="0.35">
      <c r="A124" s="295" t="s">
        <v>192</v>
      </c>
      <c r="B124" s="295" t="s">
        <v>193</v>
      </c>
      <c r="C124" s="295" t="s">
        <v>194</v>
      </c>
      <c r="D124" s="295" t="s">
        <v>327</v>
      </c>
      <c r="E124" s="305">
        <v>23.17</v>
      </c>
      <c r="F124" s="305">
        <v>23.17</v>
      </c>
      <c r="G124" s="295" t="s">
        <v>196</v>
      </c>
      <c r="H124" s="417">
        <v>1</v>
      </c>
      <c r="I124" s="296">
        <v>43616</v>
      </c>
      <c r="J124" s="295">
        <v>22152</v>
      </c>
      <c r="K124" s="295">
        <v>3700</v>
      </c>
      <c r="L124" s="295" t="s">
        <v>218</v>
      </c>
      <c r="M124" s="295" t="s">
        <v>328</v>
      </c>
      <c r="N124" s="295" t="s">
        <v>327</v>
      </c>
      <c r="O124" s="295" t="s">
        <v>200</v>
      </c>
      <c r="P124" s="295" t="s">
        <v>335</v>
      </c>
      <c r="Q124" s="295" t="s">
        <v>319</v>
      </c>
      <c r="R124" s="295" t="s">
        <v>201</v>
      </c>
      <c r="S124" s="295" t="s">
        <v>204</v>
      </c>
      <c r="T124" s="295" t="s">
        <v>201</v>
      </c>
      <c r="U124" s="295" t="s">
        <v>330</v>
      </c>
      <c r="V124" s="295" t="s">
        <v>318</v>
      </c>
      <c r="W124" s="295" t="s">
        <v>201</v>
      </c>
      <c r="X124" s="295" t="s">
        <v>331</v>
      </c>
      <c r="Y124" t="s">
        <v>164</v>
      </c>
      <c r="Z124" t="s">
        <v>164</v>
      </c>
    </row>
    <row r="125" spans="1:26" x14ac:dyDescent="0.35">
      <c r="A125" s="295" t="s">
        <v>192</v>
      </c>
      <c r="B125" s="295" t="s">
        <v>193</v>
      </c>
      <c r="C125" s="295" t="s">
        <v>194</v>
      </c>
      <c r="D125" s="295" t="s">
        <v>327</v>
      </c>
      <c r="E125" s="305">
        <v>6.51</v>
      </c>
      <c r="F125" s="305">
        <v>6.51</v>
      </c>
      <c r="G125" s="295" t="s">
        <v>196</v>
      </c>
      <c r="H125" s="417">
        <v>1</v>
      </c>
      <c r="I125" s="296">
        <v>43616</v>
      </c>
      <c r="J125" s="295">
        <v>22152</v>
      </c>
      <c r="K125" s="295">
        <v>3855</v>
      </c>
      <c r="L125" s="295" t="s">
        <v>218</v>
      </c>
      <c r="M125" s="295" t="s">
        <v>328</v>
      </c>
      <c r="N125" s="295" t="s">
        <v>327</v>
      </c>
      <c r="O125" s="295" t="s">
        <v>221</v>
      </c>
      <c r="P125" s="295" t="s">
        <v>336</v>
      </c>
      <c r="Q125" s="295" t="s">
        <v>319</v>
      </c>
      <c r="R125" s="295" t="s">
        <v>201</v>
      </c>
      <c r="S125" s="295" t="s">
        <v>204</v>
      </c>
      <c r="T125" s="295" t="s">
        <v>201</v>
      </c>
      <c r="U125" s="295" t="s">
        <v>330</v>
      </c>
      <c r="V125" s="295" t="s">
        <v>318</v>
      </c>
      <c r="W125" s="295" t="s">
        <v>201</v>
      </c>
      <c r="X125" s="295" t="s">
        <v>331</v>
      </c>
      <c r="Y125" t="s">
        <v>164</v>
      </c>
      <c r="Z125" t="s">
        <v>164</v>
      </c>
    </row>
    <row r="126" spans="1:26" x14ac:dyDescent="0.35">
      <c r="A126" s="295" t="s">
        <v>192</v>
      </c>
      <c r="B126" s="295" t="s">
        <v>193</v>
      </c>
      <c r="C126" s="295" t="s">
        <v>194</v>
      </c>
      <c r="D126" s="295" t="s">
        <v>327</v>
      </c>
      <c r="E126" s="305">
        <v>19.71</v>
      </c>
      <c r="F126" s="305">
        <v>19.71</v>
      </c>
      <c r="G126" s="295" t="s">
        <v>196</v>
      </c>
      <c r="H126" s="417">
        <v>1</v>
      </c>
      <c r="I126" s="296">
        <v>43616</v>
      </c>
      <c r="J126" s="295">
        <v>22152</v>
      </c>
      <c r="K126" s="295">
        <v>3901</v>
      </c>
      <c r="L126" s="295" t="s">
        <v>218</v>
      </c>
      <c r="M126" s="295" t="s">
        <v>328</v>
      </c>
      <c r="N126" s="295" t="s">
        <v>327</v>
      </c>
      <c r="O126" s="295" t="s">
        <v>200</v>
      </c>
      <c r="P126" s="295" t="s">
        <v>336</v>
      </c>
      <c r="Q126" s="295" t="s">
        <v>319</v>
      </c>
      <c r="R126" s="295" t="s">
        <v>201</v>
      </c>
      <c r="S126" s="295" t="s">
        <v>204</v>
      </c>
      <c r="T126" s="295" t="s">
        <v>201</v>
      </c>
      <c r="U126" s="295" t="s">
        <v>330</v>
      </c>
      <c r="V126" s="295" t="s">
        <v>318</v>
      </c>
      <c r="W126" s="295" t="s">
        <v>201</v>
      </c>
      <c r="X126" s="295" t="s">
        <v>331</v>
      </c>
      <c r="Y126" t="s">
        <v>164</v>
      </c>
      <c r="Z126" t="s">
        <v>164</v>
      </c>
    </row>
    <row r="127" spans="1:26" x14ac:dyDescent="0.35">
      <c r="A127" s="295" t="s">
        <v>192</v>
      </c>
      <c r="B127" s="295" t="s">
        <v>193</v>
      </c>
      <c r="C127" s="295" t="s">
        <v>194</v>
      </c>
      <c r="D127" s="295" t="s">
        <v>327</v>
      </c>
      <c r="E127" s="305">
        <v>1.08</v>
      </c>
      <c r="F127" s="305">
        <v>1.08</v>
      </c>
      <c r="G127" s="295" t="s">
        <v>196</v>
      </c>
      <c r="H127" s="417">
        <v>1</v>
      </c>
      <c r="I127" s="296">
        <v>43616</v>
      </c>
      <c r="J127" s="295">
        <v>22152</v>
      </c>
      <c r="K127" s="295">
        <v>4056</v>
      </c>
      <c r="L127" s="295" t="s">
        <v>218</v>
      </c>
      <c r="M127" s="295" t="s">
        <v>328</v>
      </c>
      <c r="N127" s="295" t="s">
        <v>327</v>
      </c>
      <c r="O127" s="295" t="s">
        <v>221</v>
      </c>
      <c r="P127" s="295" t="s">
        <v>337</v>
      </c>
      <c r="Q127" s="295" t="s">
        <v>319</v>
      </c>
      <c r="R127" s="295" t="s">
        <v>201</v>
      </c>
      <c r="S127" s="295" t="s">
        <v>204</v>
      </c>
      <c r="T127" s="295" t="s">
        <v>201</v>
      </c>
      <c r="U127" s="295" t="s">
        <v>330</v>
      </c>
      <c r="V127" s="295" t="s">
        <v>318</v>
      </c>
      <c r="W127" s="295" t="s">
        <v>201</v>
      </c>
      <c r="X127" s="295" t="s">
        <v>331</v>
      </c>
      <c r="Y127" t="s">
        <v>164</v>
      </c>
      <c r="Z127" t="s">
        <v>164</v>
      </c>
    </row>
    <row r="128" spans="1:26" x14ac:dyDescent="0.35">
      <c r="A128" s="295" t="s">
        <v>192</v>
      </c>
      <c r="B128" s="295" t="s">
        <v>193</v>
      </c>
      <c r="C128" s="295" t="s">
        <v>194</v>
      </c>
      <c r="D128" s="295" t="s">
        <v>327</v>
      </c>
      <c r="E128" s="305">
        <v>3.27</v>
      </c>
      <c r="F128" s="305">
        <v>3.27</v>
      </c>
      <c r="G128" s="295" t="s">
        <v>196</v>
      </c>
      <c r="H128" s="417">
        <v>1</v>
      </c>
      <c r="I128" s="296">
        <v>43616</v>
      </c>
      <c r="J128" s="295">
        <v>22152</v>
      </c>
      <c r="K128" s="295">
        <v>4102</v>
      </c>
      <c r="L128" s="295" t="s">
        <v>218</v>
      </c>
      <c r="M128" s="295" t="s">
        <v>328</v>
      </c>
      <c r="N128" s="295" t="s">
        <v>327</v>
      </c>
      <c r="O128" s="295" t="s">
        <v>200</v>
      </c>
      <c r="P128" s="295" t="s">
        <v>337</v>
      </c>
      <c r="Q128" s="295" t="s">
        <v>319</v>
      </c>
      <c r="R128" s="295" t="s">
        <v>201</v>
      </c>
      <c r="S128" s="295" t="s">
        <v>204</v>
      </c>
      <c r="T128" s="295" t="s">
        <v>201</v>
      </c>
      <c r="U128" s="295" t="s">
        <v>330</v>
      </c>
      <c r="V128" s="295" t="s">
        <v>318</v>
      </c>
      <c r="W128" s="295" t="s">
        <v>201</v>
      </c>
      <c r="X128" s="295" t="s">
        <v>331</v>
      </c>
      <c r="Y128" t="s">
        <v>164</v>
      </c>
      <c r="Z128" t="s">
        <v>164</v>
      </c>
    </row>
    <row r="129" spans="1:26" x14ac:dyDescent="0.35">
      <c r="A129" s="295" t="s">
        <v>192</v>
      </c>
      <c r="B129" s="295" t="s">
        <v>193</v>
      </c>
      <c r="C129" s="295" t="s">
        <v>194</v>
      </c>
      <c r="D129" s="295" t="s">
        <v>327</v>
      </c>
      <c r="E129" s="305">
        <v>26.41</v>
      </c>
      <c r="F129" s="305">
        <v>26.41</v>
      </c>
      <c r="G129" s="295" t="s">
        <v>196</v>
      </c>
      <c r="H129" s="417">
        <v>1</v>
      </c>
      <c r="I129" s="296">
        <v>43616</v>
      </c>
      <c r="J129" s="295">
        <v>22152</v>
      </c>
      <c r="K129" s="295">
        <v>4250</v>
      </c>
      <c r="L129" s="295" t="s">
        <v>218</v>
      </c>
      <c r="M129" s="295" t="s">
        <v>328</v>
      </c>
      <c r="N129" s="295" t="s">
        <v>327</v>
      </c>
      <c r="O129" s="295" t="s">
        <v>221</v>
      </c>
      <c r="P129" s="295" t="s">
        <v>338</v>
      </c>
      <c r="Q129" s="295" t="s">
        <v>319</v>
      </c>
      <c r="R129" s="295" t="s">
        <v>201</v>
      </c>
      <c r="S129" s="295" t="s">
        <v>204</v>
      </c>
      <c r="T129" s="295" t="s">
        <v>201</v>
      </c>
      <c r="U129" s="295" t="s">
        <v>330</v>
      </c>
      <c r="V129" s="295" t="s">
        <v>318</v>
      </c>
      <c r="W129" s="295" t="s">
        <v>201</v>
      </c>
      <c r="X129" s="295" t="s">
        <v>331</v>
      </c>
      <c r="Y129" t="s">
        <v>164</v>
      </c>
      <c r="Z129" t="s">
        <v>164</v>
      </c>
    </row>
    <row r="130" spans="1:26" x14ac:dyDescent="0.35">
      <c r="A130" s="295" t="s">
        <v>192</v>
      </c>
      <c r="B130" s="295" t="s">
        <v>193</v>
      </c>
      <c r="C130" s="295" t="s">
        <v>194</v>
      </c>
      <c r="D130" s="295" t="s">
        <v>327</v>
      </c>
      <c r="E130" s="305">
        <v>79.94</v>
      </c>
      <c r="F130" s="305">
        <v>79.94</v>
      </c>
      <c r="G130" s="295" t="s">
        <v>196</v>
      </c>
      <c r="H130" s="417">
        <v>1</v>
      </c>
      <c r="I130" s="296">
        <v>43616</v>
      </c>
      <c r="J130" s="295">
        <v>22152</v>
      </c>
      <c r="K130" s="295">
        <v>4296</v>
      </c>
      <c r="L130" s="295" t="s">
        <v>218</v>
      </c>
      <c r="M130" s="295" t="s">
        <v>328</v>
      </c>
      <c r="N130" s="295" t="s">
        <v>327</v>
      </c>
      <c r="O130" s="295" t="s">
        <v>200</v>
      </c>
      <c r="P130" s="295" t="s">
        <v>338</v>
      </c>
      <c r="Q130" s="295" t="s">
        <v>319</v>
      </c>
      <c r="R130" s="295" t="s">
        <v>201</v>
      </c>
      <c r="S130" s="295" t="s">
        <v>204</v>
      </c>
      <c r="T130" s="295" t="s">
        <v>201</v>
      </c>
      <c r="U130" s="295" t="s">
        <v>330</v>
      </c>
      <c r="V130" s="295" t="s">
        <v>318</v>
      </c>
      <c r="W130" s="295" t="s">
        <v>201</v>
      </c>
      <c r="X130" s="295" t="s">
        <v>331</v>
      </c>
      <c r="Y130" t="s">
        <v>164</v>
      </c>
      <c r="Z130" t="s">
        <v>164</v>
      </c>
    </row>
    <row r="131" spans="1:26" x14ac:dyDescent="0.35">
      <c r="A131" s="295" t="s">
        <v>192</v>
      </c>
      <c r="B131" s="295" t="s">
        <v>193</v>
      </c>
      <c r="C131" s="295" t="s">
        <v>194</v>
      </c>
      <c r="D131" s="295" t="s">
        <v>327</v>
      </c>
      <c r="E131" s="305">
        <v>4.0999999999999996</v>
      </c>
      <c r="F131" s="305">
        <v>4.0999999999999996</v>
      </c>
      <c r="G131" s="295" t="s">
        <v>196</v>
      </c>
      <c r="H131" s="417">
        <v>1</v>
      </c>
      <c r="I131" s="296">
        <v>43616</v>
      </c>
      <c r="J131" s="295">
        <v>22152</v>
      </c>
      <c r="K131" s="295">
        <v>4452</v>
      </c>
      <c r="L131" s="295" t="s">
        <v>218</v>
      </c>
      <c r="M131" s="295" t="s">
        <v>328</v>
      </c>
      <c r="N131" s="295" t="s">
        <v>327</v>
      </c>
      <c r="O131" s="295" t="s">
        <v>221</v>
      </c>
      <c r="P131" s="295" t="s">
        <v>339</v>
      </c>
      <c r="Q131" s="295" t="s">
        <v>319</v>
      </c>
      <c r="R131" s="295" t="s">
        <v>201</v>
      </c>
      <c r="S131" s="295" t="s">
        <v>204</v>
      </c>
      <c r="T131" s="295" t="s">
        <v>201</v>
      </c>
      <c r="U131" s="295" t="s">
        <v>330</v>
      </c>
      <c r="V131" s="295" t="s">
        <v>318</v>
      </c>
      <c r="W131" s="295" t="s">
        <v>201</v>
      </c>
      <c r="X131" s="295" t="s">
        <v>331</v>
      </c>
      <c r="Y131" t="s">
        <v>164</v>
      </c>
      <c r="Z131" t="s">
        <v>164</v>
      </c>
    </row>
    <row r="132" spans="1:26" x14ac:dyDescent="0.35">
      <c r="A132" s="295" t="s">
        <v>192</v>
      </c>
      <c r="B132" s="295" t="s">
        <v>193</v>
      </c>
      <c r="C132" s="295" t="s">
        <v>194</v>
      </c>
      <c r="D132" s="295" t="s">
        <v>327</v>
      </c>
      <c r="E132" s="305">
        <v>12.41</v>
      </c>
      <c r="F132" s="305">
        <v>12.41</v>
      </c>
      <c r="G132" s="295" t="s">
        <v>196</v>
      </c>
      <c r="H132" s="417">
        <v>1</v>
      </c>
      <c r="I132" s="296">
        <v>43616</v>
      </c>
      <c r="J132" s="295">
        <v>22152</v>
      </c>
      <c r="K132" s="295">
        <v>4498</v>
      </c>
      <c r="L132" s="295" t="s">
        <v>218</v>
      </c>
      <c r="M132" s="295" t="s">
        <v>328</v>
      </c>
      <c r="N132" s="295" t="s">
        <v>327</v>
      </c>
      <c r="O132" s="295" t="s">
        <v>200</v>
      </c>
      <c r="P132" s="295" t="s">
        <v>339</v>
      </c>
      <c r="Q132" s="295" t="s">
        <v>319</v>
      </c>
      <c r="R132" s="295" t="s">
        <v>201</v>
      </c>
      <c r="S132" s="295" t="s">
        <v>204</v>
      </c>
      <c r="T132" s="295" t="s">
        <v>201</v>
      </c>
      <c r="U132" s="295" t="s">
        <v>330</v>
      </c>
      <c r="V132" s="295" t="s">
        <v>318</v>
      </c>
      <c r="W132" s="295" t="s">
        <v>201</v>
      </c>
      <c r="X132" s="295" t="s">
        <v>331</v>
      </c>
      <c r="Y132" t="s">
        <v>164</v>
      </c>
      <c r="Z132" t="s">
        <v>164</v>
      </c>
    </row>
    <row r="133" spans="1:26" x14ac:dyDescent="0.35">
      <c r="A133" s="295" t="s">
        <v>192</v>
      </c>
      <c r="B133" s="295" t="s">
        <v>193</v>
      </c>
      <c r="C133" s="295" t="s">
        <v>194</v>
      </c>
      <c r="D133" s="295" t="s">
        <v>327</v>
      </c>
      <c r="E133" s="305">
        <v>17.84</v>
      </c>
      <c r="F133" s="305">
        <v>17.84</v>
      </c>
      <c r="G133" s="295" t="s">
        <v>196</v>
      </c>
      <c r="H133" s="417">
        <v>1</v>
      </c>
      <c r="I133" s="296">
        <v>43616</v>
      </c>
      <c r="J133" s="295">
        <v>22152</v>
      </c>
      <c r="K133" s="295">
        <v>4651</v>
      </c>
      <c r="L133" s="295" t="s">
        <v>218</v>
      </c>
      <c r="M133" s="295" t="s">
        <v>328</v>
      </c>
      <c r="N133" s="295" t="s">
        <v>327</v>
      </c>
      <c r="O133" s="295" t="s">
        <v>221</v>
      </c>
      <c r="P133" s="295" t="s">
        <v>340</v>
      </c>
      <c r="Q133" s="295" t="s">
        <v>319</v>
      </c>
      <c r="R133" s="295" t="s">
        <v>201</v>
      </c>
      <c r="S133" s="295" t="s">
        <v>204</v>
      </c>
      <c r="T133" s="295" t="s">
        <v>201</v>
      </c>
      <c r="U133" s="295" t="s">
        <v>330</v>
      </c>
      <c r="V133" s="295" t="s">
        <v>318</v>
      </c>
      <c r="W133" s="295" t="s">
        <v>201</v>
      </c>
      <c r="X133" s="295" t="s">
        <v>94</v>
      </c>
      <c r="Y133" t="s">
        <v>164</v>
      </c>
      <c r="Z133" t="s">
        <v>164</v>
      </c>
    </row>
    <row r="134" spans="1:26" x14ac:dyDescent="0.35">
      <c r="A134" s="295" t="s">
        <v>192</v>
      </c>
      <c r="B134" s="295" t="s">
        <v>193</v>
      </c>
      <c r="C134" s="295" t="s">
        <v>194</v>
      </c>
      <c r="D134" s="295" t="s">
        <v>327</v>
      </c>
      <c r="E134" s="305">
        <v>53.99</v>
      </c>
      <c r="F134" s="305">
        <v>53.99</v>
      </c>
      <c r="G134" s="295" t="s">
        <v>196</v>
      </c>
      <c r="H134" s="417">
        <v>1</v>
      </c>
      <c r="I134" s="296">
        <v>43616</v>
      </c>
      <c r="J134" s="295">
        <v>22152</v>
      </c>
      <c r="K134" s="295">
        <v>4697</v>
      </c>
      <c r="L134" s="295" t="s">
        <v>218</v>
      </c>
      <c r="M134" s="295" t="s">
        <v>328</v>
      </c>
      <c r="N134" s="295" t="s">
        <v>327</v>
      </c>
      <c r="O134" s="295" t="s">
        <v>200</v>
      </c>
      <c r="P134" s="295" t="s">
        <v>340</v>
      </c>
      <c r="Q134" s="295" t="s">
        <v>319</v>
      </c>
      <c r="R134" s="295" t="s">
        <v>201</v>
      </c>
      <c r="S134" s="295" t="s">
        <v>204</v>
      </c>
      <c r="T134" s="295" t="s">
        <v>201</v>
      </c>
      <c r="U134" s="295" t="s">
        <v>330</v>
      </c>
      <c r="V134" s="295" t="s">
        <v>318</v>
      </c>
      <c r="W134" s="295" t="s">
        <v>201</v>
      </c>
      <c r="X134" s="295" t="s">
        <v>94</v>
      </c>
      <c r="Y134" t="s">
        <v>164</v>
      </c>
      <c r="Z134" t="s">
        <v>164</v>
      </c>
    </row>
    <row r="135" spans="1:26" x14ac:dyDescent="0.35">
      <c r="A135" s="295" t="s">
        <v>192</v>
      </c>
      <c r="B135" s="295" t="s">
        <v>193</v>
      </c>
      <c r="C135" s="295" t="s">
        <v>194</v>
      </c>
      <c r="D135" s="295" t="s">
        <v>327</v>
      </c>
      <c r="E135" s="305">
        <v>17.78</v>
      </c>
      <c r="F135" s="305">
        <v>17.78</v>
      </c>
      <c r="G135" s="295" t="s">
        <v>196</v>
      </c>
      <c r="H135" s="417">
        <v>1</v>
      </c>
      <c r="I135" s="296">
        <v>43616</v>
      </c>
      <c r="J135" s="295">
        <v>22152</v>
      </c>
      <c r="K135" s="295">
        <v>4853</v>
      </c>
      <c r="L135" s="295" t="s">
        <v>218</v>
      </c>
      <c r="M135" s="295" t="s">
        <v>328</v>
      </c>
      <c r="N135" s="295" t="s">
        <v>327</v>
      </c>
      <c r="O135" s="295" t="s">
        <v>221</v>
      </c>
      <c r="P135" s="295" t="s">
        <v>341</v>
      </c>
      <c r="Q135" s="295" t="s">
        <v>319</v>
      </c>
      <c r="R135" s="295" t="s">
        <v>201</v>
      </c>
      <c r="S135" s="295" t="s">
        <v>204</v>
      </c>
      <c r="T135" s="295" t="s">
        <v>201</v>
      </c>
      <c r="U135" s="295" t="s">
        <v>330</v>
      </c>
      <c r="V135" s="295" t="s">
        <v>318</v>
      </c>
      <c r="W135" s="295" t="s">
        <v>201</v>
      </c>
      <c r="X135" s="295" t="s">
        <v>342</v>
      </c>
      <c r="Y135" t="s">
        <v>164</v>
      </c>
      <c r="Z135" t="s">
        <v>164</v>
      </c>
    </row>
    <row r="136" spans="1:26" x14ac:dyDescent="0.35">
      <c r="A136" s="295" t="s">
        <v>192</v>
      </c>
      <c r="B136" s="295" t="s">
        <v>193</v>
      </c>
      <c r="C136" s="295" t="s">
        <v>194</v>
      </c>
      <c r="D136" s="295" t="s">
        <v>327</v>
      </c>
      <c r="E136" s="305">
        <v>53.83</v>
      </c>
      <c r="F136" s="305">
        <v>53.83</v>
      </c>
      <c r="G136" s="295" t="s">
        <v>196</v>
      </c>
      <c r="H136" s="417">
        <v>1</v>
      </c>
      <c r="I136" s="296">
        <v>43616</v>
      </c>
      <c r="J136" s="295">
        <v>22152</v>
      </c>
      <c r="K136" s="295">
        <v>4899</v>
      </c>
      <c r="L136" s="295" t="s">
        <v>218</v>
      </c>
      <c r="M136" s="295" t="s">
        <v>328</v>
      </c>
      <c r="N136" s="295" t="s">
        <v>327</v>
      </c>
      <c r="O136" s="295" t="s">
        <v>200</v>
      </c>
      <c r="P136" s="295" t="s">
        <v>341</v>
      </c>
      <c r="Q136" s="295" t="s">
        <v>319</v>
      </c>
      <c r="R136" s="295" t="s">
        <v>201</v>
      </c>
      <c r="S136" s="295" t="s">
        <v>204</v>
      </c>
      <c r="T136" s="295" t="s">
        <v>201</v>
      </c>
      <c r="U136" s="295" t="s">
        <v>330</v>
      </c>
      <c r="V136" s="295" t="s">
        <v>318</v>
      </c>
      <c r="W136" s="295" t="s">
        <v>201</v>
      </c>
      <c r="X136" s="295" t="s">
        <v>342</v>
      </c>
      <c r="Y136" t="s">
        <v>164</v>
      </c>
      <c r="Z136" t="s">
        <v>164</v>
      </c>
    </row>
    <row r="137" spans="1:26" x14ac:dyDescent="0.35">
      <c r="A137" s="295" t="s">
        <v>192</v>
      </c>
      <c r="B137" s="295" t="s">
        <v>193</v>
      </c>
      <c r="C137" s="295" t="s">
        <v>194</v>
      </c>
      <c r="D137" s="295" t="s">
        <v>327</v>
      </c>
      <c r="E137" s="305">
        <v>13.87</v>
      </c>
      <c r="F137" s="305">
        <v>13.87</v>
      </c>
      <c r="G137" s="295" t="s">
        <v>196</v>
      </c>
      <c r="H137" s="417">
        <v>1</v>
      </c>
      <c r="I137" s="296">
        <v>43616</v>
      </c>
      <c r="J137" s="295">
        <v>22152</v>
      </c>
      <c r="K137" s="295">
        <v>5055</v>
      </c>
      <c r="L137" s="295" t="s">
        <v>218</v>
      </c>
      <c r="M137" s="295" t="s">
        <v>328</v>
      </c>
      <c r="N137" s="295" t="s">
        <v>327</v>
      </c>
      <c r="O137" s="295" t="s">
        <v>221</v>
      </c>
      <c r="P137" s="295" t="s">
        <v>343</v>
      </c>
      <c r="Q137" s="295" t="s">
        <v>319</v>
      </c>
      <c r="R137" s="295" t="s">
        <v>201</v>
      </c>
      <c r="S137" s="295" t="s">
        <v>204</v>
      </c>
      <c r="T137" s="295" t="s">
        <v>201</v>
      </c>
      <c r="U137" s="295" t="s">
        <v>330</v>
      </c>
      <c r="V137" s="295" t="s">
        <v>318</v>
      </c>
      <c r="W137" s="295" t="s">
        <v>201</v>
      </c>
      <c r="X137" s="295" t="s">
        <v>342</v>
      </c>
      <c r="Y137" t="s">
        <v>164</v>
      </c>
      <c r="Z137" t="s">
        <v>164</v>
      </c>
    </row>
    <row r="138" spans="1:26" x14ac:dyDescent="0.35">
      <c r="A138" s="295" t="s">
        <v>192</v>
      </c>
      <c r="B138" s="295" t="s">
        <v>193</v>
      </c>
      <c r="C138" s="295" t="s">
        <v>194</v>
      </c>
      <c r="D138" s="295" t="s">
        <v>327</v>
      </c>
      <c r="E138" s="305">
        <v>41.98</v>
      </c>
      <c r="F138" s="305">
        <v>41.98</v>
      </c>
      <c r="G138" s="295" t="s">
        <v>196</v>
      </c>
      <c r="H138" s="417">
        <v>1</v>
      </c>
      <c r="I138" s="296">
        <v>43616</v>
      </c>
      <c r="J138" s="295">
        <v>22152</v>
      </c>
      <c r="K138" s="295">
        <v>5101</v>
      </c>
      <c r="L138" s="295" t="s">
        <v>218</v>
      </c>
      <c r="M138" s="295" t="s">
        <v>328</v>
      </c>
      <c r="N138" s="295" t="s">
        <v>327</v>
      </c>
      <c r="O138" s="295" t="s">
        <v>200</v>
      </c>
      <c r="P138" s="295" t="s">
        <v>343</v>
      </c>
      <c r="Q138" s="295" t="s">
        <v>319</v>
      </c>
      <c r="R138" s="295" t="s">
        <v>201</v>
      </c>
      <c r="S138" s="295" t="s">
        <v>204</v>
      </c>
      <c r="T138" s="295" t="s">
        <v>201</v>
      </c>
      <c r="U138" s="295" t="s">
        <v>330</v>
      </c>
      <c r="V138" s="295" t="s">
        <v>318</v>
      </c>
      <c r="W138" s="295" t="s">
        <v>201</v>
      </c>
      <c r="X138" s="295" t="s">
        <v>342</v>
      </c>
      <c r="Y138" t="s">
        <v>164</v>
      </c>
      <c r="Z138" t="s">
        <v>164</v>
      </c>
    </row>
    <row r="139" spans="1:26" x14ac:dyDescent="0.35">
      <c r="A139" s="295" t="s">
        <v>192</v>
      </c>
      <c r="B139" s="295" t="s">
        <v>193</v>
      </c>
      <c r="C139" s="295" t="s">
        <v>194</v>
      </c>
      <c r="D139" s="295" t="s">
        <v>327</v>
      </c>
      <c r="E139" s="305">
        <v>0.03</v>
      </c>
      <c r="F139" s="305">
        <v>0.03</v>
      </c>
      <c r="G139" s="295" t="s">
        <v>196</v>
      </c>
      <c r="H139" s="417">
        <v>1</v>
      </c>
      <c r="I139" s="296">
        <v>43616</v>
      </c>
      <c r="J139" s="295">
        <v>22152</v>
      </c>
      <c r="K139" s="295">
        <v>5249</v>
      </c>
      <c r="L139" s="295" t="s">
        <v>218</v>
      </c>
      <c r="M139" s="295" t="s">
        <v>328</v>
      </c>
      <c r="N139" s="295" t="s">
        <v>327</v>
      </c>
      <c r="O139" s="295" t="s">
        <v>221</v>
      </c>
      <c r="P139" s="295" t="s">
        <v>346</v>
      </c>
      <c r="Q139" s="295" t="s">
        <v>319</v>
      </c>
      <c r="R139" s="295" t="s">
        <v>201</v>
      </c>
      <c r="S139" s="295" t="s">
        <v>204</v>
      </c>
      <c r="T139" s="295" t="s">
        <v>201</v>
      </c>
      <c r="U139" s="295" t="s">
        <v>330</v>
      </c>
      <c r="V139" s="295" t="s">
        <v>318</v>
      </c>
      <c r="W139" s="295" t="s">
        <v>201</v>
      </c>
      <c r="X139" s="295" t="s">
        <v>331</v>
      </c>
      <c r="Y139" t="s">
        <v>164</v>
      </c>
      <c r="Z139" t="s">
        <v>164</v>
      </c>
    </row>
    <row r="140" spans="1:26" x14ac:dyDescent="0.35">
      <c r="A140" s="295" t="s">
        <v>192</v>
      </c>
      <c r="B140" s="295" t="s">
        <v>193</v>
      </c>
      <c r="C140" s="295" t="s">
        <v>194</v>
      </c>
      <c r="D140" s="295" t="s">
        <v>327</v>
      </c>
      <c r="E140" s="305">
        <v>0.08</v>
      </c>
      <c r="F140" s="305">
        <v>0.08</v>
      </c>
      <c r="G140" s="295" t="s">
        <v>196</v>
      </c>
      <c r="H140" s="417">
        <v>1</v>
      </c>
      <c r="I140" s="296">
        <v>43616</v>
      </c>
      <c r="J140" s="295">
        <v>22152</v>
      </c>
      <c r="K140" s="295">
        <v>5277</v>
      </c>
      <c r="L140" s="295" t="s">
        <v>218</v>
      </c>
      <c r="M140" s="295" t="s">
        <v>328</v>
      </c>
      <c r="N140" s="295" t="s">
        <v>327</v>
      </c>
      <c r="O140" s="295" t="s">
        <v>200</v>
      </c>
      <c r="P140" s="295" t="s">
        <v>346</v>
      </c>
      <c r="Q140" s="295" t="s">
        <v>319</v>
      </c>
      <c r="R140" s="295" t="s">
        <v>201</v>
      </c>
      <c r="S140" s="295" t="s">
        <v>204</v>
      </c>
      <c r="T140" s="295" t="s">
        <v>201</v>
      </c>
      <c r="U140" s="295" t="s">
        <v>330</v>
      </c>
      <c r="V140" s="295" t="s">
        <v>318</v>
      </c>
      <c r="W140" s="295" t="s">
        <v>201</v>
      </c>
      <c r="X140" s="295" t="s">
        <v>331</v>
      </c>
      <c r="Y140" t="s">
        <v>164</v>
      </c>
      <c r="Z140" t="s">
        <v>164</v>
      </c>
    </row>
    <row r="141" spans="1:26" x14ac:dyDescent="0.35">
      <c r="A141" s="295" t="s">
        <v>192</v>
      </c>
      <c r="B141" s="295" t="s">
        <v>193</v>
      </c>
      <c r="C141" s="295" t="s">
        <v>194</v>
      </c>
      <c r="D141" s="295" t="s">
        <v>327</v>
      </c>
      <c r="E141" s="305">
        <v>20.38</v>
      </c>
      <c r="F141" s="305">
        <v>20.38</v>
      </c>
      <c r="G141" s="295" t="s">
        <v>196</v>
      </c>
      <c r="H141" s="417">
        <v>1</v>
      </c>
      <c r="I141" s="296">
        <v>43616</v>
      </c>
      <c r="J141" s="295">
        <v>22152</v>
      </c>
      <c r="K141" s="295">
        <v>5391</v>
      </c>
      <c r="L141" s="295" t="s">
        <v>218</v>
      </c>
      <c r="M141" s="295" t="s">
        <v>328</v>
      </c>
      <c r="N141" s="295" t="s">
        <v>327</v>
      </c>
      <c r="O141" s="295" t="s">
        <v>221</v>
      </c>
      <c r="P141" s="295" t="s">
        <v>344</v>
      </c>
      <c r="Q141" s="295" t="s">
        <v>319</v>
      </c>
      <c r="R141" s="295" t="s">
        <v>201</v>
      </c>
      <c r="S141" s="295" t="s">
        <v>204</v>
      </c>
      <c r="T141" s="295" t="s">
        <v>201</v>
      </c>
      <c r="U141" s="295" t="s">
        <v>330</v>
      </c>
      <c r="V141" s="295" t="s">
        <v>318</v>
      </c>
      <c r="W141" s="295" t="s">
        <v>201</v>
      </c>
      <c r="X141" s="295" t="s">
        <v>342</v>
      </c>
      <c r="Y141" t="s">
        <v>164</v>
      </c>
      <c r="Z141" t="s">
        <v>164</v>
      </c>
    </row>
    <row r="142" spans="1:26" x14ac:dyDescent="0.35">
      <c r="A142" s="295" t="s">
        <v>192</v>
      </c>
      <c r="B142" s="295" t="s">
        <v>193</v>
      </c>
      <c r="C142" s="295" t="s">
        <v>194</v>
      </c>
      <c r="D142" s="295" t="s">
        <v>327</v>
      </c>
      <c r="E142" s="305">
        <v>61.7</v>
      </c>
      <c r="F142" s="305">
        <v>61.7</v>
      </c>
      <c r="G142" s="295" t="s">
        <v>196</v>
      </c>
      <c r="H142" s="417">
        <v>1</v>
      </c>
      <c r="I142" s="296">
        <v>43616</v>
      </c>
      <c r="J142" s="295">
        <v>22152</v>
      </c>
      <c r="K142" s="295">
        <v>5437</v>
      </c>
      <c r="L142" s="295" t="s">
        <v>218</v>
      </c>
      <c r="M142" s="295" t="s">
        <v>328</v>
      </c>
      <c r="N142" s="295" t="s">
        <v>327</v>
      </c>
      <c r="O142" s="295" t="s">
        <v>200</v>
      </c>
      <c r="P142" s="295" t="s">
        <v>344</v>
      </c>
      <c r="Q142" s="295" t="s">
        <v>319</v>
      </c>
      <c r="R142" s="295" t="s">
        <v>201</v>
      </c>
      <c r="S142" s="295" t="s">
        <v>204</v>
      </c>
      <c r="T142" s="295" t="s">
        <v>201</v>
      </c>
      <c r="U142" s="295" t="s">
        <v>330</v>
      </c>
      <c r="V142" s="295" t="s">
        <v>318</v>
      </c>
      <c r="W142" s="295" t="s">
        <v>201</v>
      </c>
      <c r="X142" s="295" t="s">
        <v>342</v>
      </c>
      <c r="Y142" t="s">
        <v>164</v>
      </c>
      <c r="Z142" t="s">
        <v>164</v>
      </c>
    </row>
    <row r="143" spans="1:26" x14ac:dyDescent="0.35">
      <c r="A143" s="295" t="s">
        <v>192</v>
      </c>
      <c r="B143" s="295" t="s">
        <v>193</v>
      </c>
      <c r="C143" s="295" t="s">
        <v>194</v>
      </c>
      <c r="D143" s="295" t="s">
        <v>327</v>
      </c>
      <c r="E143" s="305">
        <v>11.93</v>
      </c>
      <c r="F143" s="305">
        <v>11.93</v>
      </c>
      <c r="G143" s="295" t="s">
        <v>196</v>
      </c>
      <c r="H143" s="417">
        <v>1</v>
      </c>
      <c r="I143" s="296">
        <v>43616</v>
      </c>
      <c r="J143" s="295">
        <v>22152</v>
      </c>
      <c r="K143" s="295">
        <v>5593</v>
      </c>
      <c r="L143" s="295" t="s">
        <v>218</v>
      </c>
      <c r="M143" s="295" t="s">
        <v>328</v>
      </c>
      <c r="N143" s="295" t="s">
        <v>327</v>
      </c>
      <c r="O143" s="295" t="s">
        <v>221</v>
      </c>
      <c r="P143" s="295" t="s">
        <v>345</v>
      </c>
      <c r="Q143" s="295" t="s">
        <v>319</v>
      </c>
      <c r="R143" s="295" t="s">
        <v>201</v>
      </c>
      <c r="S143" s="295" t="s">
        <v>204</v>
      </c>
      <c r="T143" s="295" t="s">
        <v>201</v>
      </c>
      <c r="U143" s="295" t="s">
        <v>330</v>
      </c>
      <c r="V143" s="295" t="s">
        <v>318</v>
      </c>
      <c r="W143" s="295" t="s">
        <v>201</v>
      </c>
      <c r="X143" s="295" t="s">
        <v>331</v>
      </c>
      <c r="Y143" t="s">
        <v>164</v>
      </c>
      <c r="Z143" t="s">
        <v>164</v>
      </c>
    </row>
    <row r="144" spans="1:26" x14ac:dyDescent="0.35">
      <c r="A144" s="295" t="s">
        <v>192</v>
      </c>
      <c r="B144" s="295" t="s">
        <v>193</v>
      </c>
      <c r="C144" s="295" t="s">
        <v>194</v>
      </c>
      <c r="D144" s="295" t="s">
        <v>327</v>
      </c>
      <c r="E144" s="305">
        <v>36.11</v>
      </c>
      <c r="F144" s="305">
        <v>36.11</v>
      </c>
      <c r="G144" s="295" t="s">
        <v>196</v>
      </c>
      <c r="H144" s="417">
        <v>1</v>
      </c>
      <c r="I144" s="296">
        <v>43616</v>
      </c>
      <c r="J144" s="295">
        <v>22152</v>
      </c>
      <c r="K144" s="295">
        <v>5639</v>
      </c>
      <c r="L144" s="295" t="s">
        <v>218</v>
      </c>
      <c r="M144" s="295" t="s">
        <v>328</v>
      </c>
      <c r="N144" s="295" t="s">
        <v>327</v>
      </c>
      <c r="O144" s="295" t="s">
        <v>200</v>
      </c>
      <c r="P144" s="295" t="s">
        <v>345</v>
      </c>
      <c r="Q144" s="295" t="s">
        <v>319</v>
      </c>
      <c r="R144" s="295" t="s">
        <v>201</v>
      </c>
      <c r="S144" s="295" t="s">
        <v>204</v>
      </c>
      <c r="T144" s="295" t="s">
        <v>201</v>
      </c>
      <c r="U144" s="295" t="s">
        <v>330</v>
      </c>
      <c r="V144" s="295" t="s">
        <v>318</v>
      </c>
      <c r="W144" s="295" t="s">
        <v>201</v>
      </c>
      <c r="X144" s="295" t="s">
        <v>331</v>
      </c>
      <c r="Y144" t="s">
        <v>164</v>
      </c>
      <c r="Z144" t="s">
        <v>164</v>
      </c>
    </row>
    <row r="145" spans="1:26" x14ac:dyDescent="0.35">
      <c r="A145" s="295" t="s">
        <v>192</v>
      </c>
      <c r="B145" s="295" t="s">
        <v>193</v>
      </c>
      <c r="C145" s="295" t="s">
        <v>194</v>
      </c>
      <c r="D145" s="295" t="s">
        <v>327</v>
      </c>
      <c r="E145" s="305">
        <v>0.72</v>
      </c>
      <c r="F145" s="305">
        <v>0.72</v>
      </c>
      <c r="G145" s="295" t="s">
        <v>196</v>
      </c>
      <c r="H145" s="417">
        <v>1</v>
      </c>
      <c r="I145" s="296">
        <v>43616</v>
      </c>
      <c r="J145" s="295">
        <v>22152</v>
      </c>
      <c r="K145" s="295">
        <v>5795</v>
      </c>
      <c r="L145" s="295" t="s">
        <v>218</v>
      </c>
      <c r="M145" s="295" t="s">
        <v>328</v>
      </c>
      <c r="N145" s="295" t="s">
        <v>327</v>
      </c>
      <c r="O145" s="295" t="s">
        <v>221</v>
      </c>
      <c r="P145" s="295" t="s">
        <v>334</v>
      </c>
      <c r="Q145" s="295" t="s">
        <v>347</v>
      </c>
      <c r="R145" s="295" t="s">
        <v>201</v>
      </c>
      <c r="S145" s="295" t="s">
        <v>204</v>
      </c>
      <c r="T145" s="295" t="s">
        <v>201</v>
      </c>
      <c r="U145" s="295" t="s">
        <v>330</v>
      </c>
      <c r="V145" s="295" t="s">
        <v>318</v>
      </c>
      <c r="W145" s="295" t="s">
        <v>201</v>
      </c>
      <c r="X145" s="295" t="s">
        <v>331</v>
      </c>
      <c r="Y145" t="s">
        <v>164</v>
      </c>
      <c r="Z145" t="s">
        <v>164</v>
      </c>
    </row>
    <row r="146" spans="1:26" x14ac:dyDescent="0.35">
      <c r="A146" s="295" t="s">
        <v>192</v>
      </c>
      <c r="B146" s="295" t="s">
        <v>193</v>
      </c>
      <c r="C146" s="295" t="s">
        <v>194</v>
      </c>
      <c r="D146" s="295" t="s">
        <v>327</v>
      </c>
      <c r="E146" s="305">
        <v>2.17</v>
      </c>
      <c r="F146" s="305">
        <v>2.17</v>
      </c>
      <c r="G146" s="295" t="s">
        <v>196</v>
      </c>
      <c r="H146" s="417">
        <v>1</v>
      </c>
      <c r="I146" s="296">
        <v>43616</v>
      </c>
      <c r="J146" s="295">
        <v>22152</v>
      </c>
      <c r="K146" s="295">
        <v>5841</v>
      </c>
      <c r="L146" s="295" t="s">
        <v>218</v>
      </c>
      <c r="M146" s="295" t="s">
        <v>328</v>
      </c>
      <c r="N146" s="295" t="s">
        <v>327</v>
      </c>
      <c r="O146" s="295" t="s">
        <v>200</v>
      </c>
      <c r="P146" s="295" t="s">
        <v>334</v>
      </c>
      <c r="Q146" s="295" t="s">
        <v>347</v>
      </c>
      <c r="R146" s="295" t="s">
        <v>201</v>
      </c>
      <c r="S146" s="295" t="s">
        <v>204</v>
      </c>
      <c r="T146" s="295" t="s">
        <v>201</v>
      </c>
      <c r="U146" s="295" t="s">
        <v>330</v>
      </c>
      <c r="V146" s="295" t="s">
        <v>318</v>
      </c>
      <c r="W146" s="295" t="s">
        <v>201</v>
      </c>
      <c r="X146" s="295" t="s">
        <v>331</v>
      </c>
      <c r="Y146" t="s">
        <v>164</v>
      </c>
      <c r="Z146" t="s">
        <v>164</v>
      </c>
    </row>
    <row r="147" spans="1:26" x14ac:dyDescent="0.35">
      <c r="A147" s="295" t="s">
        <v>192</v>
      </c>
      <c r="B147" s="295" t="s">
        <v>193</v>
      </c>
      <c r="C147" s="295" t="s">
        <v>194</v>
      </c>
      <c r="D147" s="295" t="s">
        <v>327</v>
      </c>
      <c r="E147" s="305">
        <v>2.64</v>
      </c>
      <c r="F147" s="305">
        <v>2.64</v>
      </c>
      <c r="G147" s="295" t="s">
        <v>196</v>
      </c>
      <c r="H147" s="417">
        <v>1</v>
      </c>
      <c r="I147" s="296">
        <v>43616</v>
      </c>
      <c r="J147" s="295">
        <v>22152</v>
      </c>
      <c r="K147" s="295">
        <v>5989</v>
      </c>
      <c r="L147" s="295" t="s">
        <v>218</v>
      </c>
      <c r="M147" s="295" t="s">
        <v>328</v>
      </c>
      <c r="N147" s="295" t="s">
        <v>327</v>
      </c>
      <c r="O147" s="295" t="s">
        <v>221</v>
      </c>
      <c r="P147" s="295" t="s">
        <v>336</v>
      </c>
      <c r="Q147" s="295" t="s">
        <v>347</v>
      </c>
      <c r="R147" s="295" t="s">
        <v>201</v>
      </c>
      <c r="S147" s="295" t="s">
        <v>204</v>
      </c>
      <c r="T147" s="295" t="s">
        <v>201</v>
      </c>
      <c r="U147" s="295" t="s">
        <v>330</v>
      </c>
      <c r="V147" s="295" t="s">
        <v>318</v>
      </c>
      <c r="W147" s="295" t="s">
        <v>201</v>
      </c>
      <c r="X147" s="295" t="s">
        <v>331</v>
      </c>
      <c r="Y147" t="s">
        <v>164</v>
      </c>
      <c r="Z147" t="s">
        <v>164</v>
      </c>
    </row>
    <row r="148" spans="1:26" x14ac:dyDescent="0.35">
      <c r="A148" s="295" t="s">
        <v>192</v>
      </c>
      <c r="B148" s="295" t="s">
        <v>193</v>
      </c>
      <c r="C148" s="295" t="s">
        <v>194</v>
      </c>
      <c r="D148" s="295" t="s">
        <v>327</v>
      </c>
      <c r="E148" s="305">
        <v>8</v>
      </c>
      <c r="F148" s="305">
        <v>8</v>
      </c>
      <c r="G148" s="295" t="s">
        <v>196</v>
      </c>
      <c r="H148" s="417">
        <v>1</v>
      </c>
      <c r="I148" s="296">
        <v>43616</v>
      </c>
      <c r="J148" s="295">
        <v>22152</v>
      </c>
      <c r="K148" s="295">
        <v>6035</v>
      </c>
      <c r="L148" s="295" t="s">
        <v>218</v>
      </c>
      <c r="M148" s="295" t="s">
        <v>328</v>
      </c>
      <c r="N148" s="295" t="s">
        <v>327</v>
      </c>
      <c r="O148" s="295" t="s">
        <v>200</v>
      </c>
      <c r="P148" s="295" t="s">
        <v>336</v>
      </c>
      <c r="Q148" s="295" t="s">
        <v>347</v>
      </c>
      <c r="R148" s="295" t="s">
        <v>201</v>
      </c>
      <c r="S148" s="295" t="s">
        <v>204</v>
      </c>
      <c r="T148" s="295" t="s">
        <v>201</v>
      </c>
      <c r="U148" s="295" t="s">
        <v>330</v>
      </c>
      <c r="V148" s="295" t="s">
        <v>318</v>
      </c>
      <c r="W148" s="295" t="s">
        <v>201</v>
      </c>
      <c r="X148" s="295" t="s">
        <v>331</v>
      </c>
      <c r="Y148" t="s">
        <v>164</v>
      </c>
      <c r="Z148" t="s">
        <v>164</v>
      </c>
    </row>
    <row r="149" spans="1:26" x14ac:dyDescent="0.35">
      <c r="A149" s="295" t="s">
        <v>192</v>
      </c>
      <c r="B149" s="295" t="s">
        <v>193</v>
      </c>
      <c r="C149" s="295" t="s">
        <v>194</v>
      </c>
      <c r="D149" s="295" t="s">
        <v>327</v>
      </c>
      <c r="E149" s="305">
        <v>0.03</v>
      </c>
      <c r="F149" s="305">
        <v>0.03</v>
      </c>
      <c r="G149" s="295" t="s">
        <v>196</v>
      </c>
      <c r="H149" s="417">
        <v>1</v>
      </c>
      <c r="I149" s="296">
        <v>43616</v>
      </c>
      <c r="J149" s="295">
        <v>22152</v>
      </c>
      <c r="K149" s="295">
        <v>6181</v>
      </c>
      <c r="L149" s="295" t="s">
        <v>218</v>
      </c>
      <c r="M149" s="295" t="s">
        <v>328</v>
      </c>
      <c r="N149" s="295" t="s">
        <v>327</v>
      </c>
      <c r="O149" s="295" t="s">
        <v>221</v>
      </c>
      <c r="P149" s="295" t="s">
        <v>339</v>
      </c>
      <c r="Q149" s="295" t="s">
        <v>347</v>
      </c>
      <c r="R149" s="295" t="s">
        <v>201</v>
      </c>
      <c r="S149" s="295" t="s">
        <v>204</v>
      </c>
      <c r="T149" s="295" t="s">
        <v>201</v>
      </c>
      <c r="U149" s="295" t="s">
        <v>330</v>
      </c>
      <c r="V149" s="295" t="s">
        <v>318</v>
      </c>
      <c r="W149" s="295" t="s">
        <v>201</v>
      </c>
      <c r="X149" s="295" t="s">
        <v>331</v>
      </c>
      <c r="Y149" t="s">
        <v>164</v>
      </c>
      <c r="Z149" t="s">
        <v>164</v>
      </c>
    </row>
    <row r="150" spans="1:26" x14ac:dyDescent="0.35">
      <c r="A150" s="295" t="s">
        <v>192</v>
      </c>
      <c r="B150" s="295" t="s">
        <v>193</v>
      </c>
      <c r="C150" s="295" t="s">
        <v>194</v>
      </c>
      <c r="D150" s="295" t="s">
        <v>327</v>
      </c>
      <c r="E150" s="305">
        <v>0.1</v>
      </c>
      <c r="F150" s="305">
        <v>0.1</v>
      </c>
      <c r="G150" s="295" t="s">
        <v>196</v>
      </c>
      <c r="H150" s="417">
        <v>1</v>
      </c>
      <c r="I150" s="296">
        <v>43616</v>
      </c>
      <c r="J150" s="295">
        <v>22152</v>
      </c>
      <c r="K150" s="295">
        <v>6210</v>
      </c>
      <c r="L150" s="295" t="s">
        <v>218</v>
      </c>
      <c r="M150" s="295" t="s">
        <v>328</v>
      </c>
      <c r="N150" s="295" t="s">
        <v>327</v>
      </c>
      <c r="O150" s="295" t="s">
        <v>200</v>
      </c>
      <c r="P150" s="295" t="s">
        <v>339</v>
      </c>
      <c r="Q150" s="295" t="s">
        <v>347</v>
      </c>
      <c r="R150" s="295" t="s">
        <v>201</v>
      </c>
      <c r="S150" s="295" t="s">
        <v>204</v>
      </c>
      <c r="T150" s="295" t="s">
        <v>201</v>
      </c>
      <c r="U150" s="295" t="s">
        <v>330</v>
      </c>
      <c r="V150" s="295" t="s">
        <v>318</v>
      </c>
      <c r="W150" s="295" t="s">
        <v>201</v>
      </c>
      <c r="X150" s="295" t="s">
        <v>331</v>
      </c>
      <c r="Y150" t="s">
        <v>164</v>
      </c>
      <c r="Z150" t="s">
        <v>164</v>
      </c>
    </row>
    <row r="151" spans="1:26" x14ac:dyDescent="0.35">
      <c r="A151" s="295" t="s">
        <v>192</v>
      </c>
      <c r="B151" s="295" t="s">
        <v>193</v>
      </c>
      <c r="C151" s="295" t="s">
        <v>194</v>
      </c>
      <c r="D151" s="295" t="s">
        <v>327</v>
      </c>
      <c r="E151" s="305">
        <v>1.63</v>
      </c>
      <c r="F151" s="305">
        <v>1.63</v>
      </c>
      <c r="G151" s="295" t="s">
        <v>196</v>
      </c>
      <c r="H151" s="417">
        <v>1</v>
      </c>
      <c r="I151" s="296">
        <v>43616</v>
      </c>
      <c r="J151" s="295">
        <v>22152</v>
      </c>
      <c r="K151" s="295">
        <v>6328</v>
      </c>
      <c r="L151" s="295" t="s">
        <v>218</v>
      </c>
      <c r="M151" s="295" t="s">
        <v>328</v>
      </c>
      <c r="N151" s="295" t="s">
        <v>327</v>
      </c>
      <c r="O151" s="295" t="s">
        <v>221</v>
      </c>
      <c r="P151" s="295" t="s">
        <v>343</v>
      </c>
      <c r="Q151" s="295" t="s">
        <v>347</v>
      </c>
      <c r="R151" s="295" t="s">
        <v>201</v>
      </c>
      <c r="S151" s="295" t="s">
        <v>204</v>
      </c>
      <c r="T151" s="295" t="s">
        <v>201</v>
      </c>
      <c r="U151" s="295" t="s">
        <v>330</v>
      </c>
      <c r="V151" s="295" t="s">
        <v>318</v>
      </c>
      <c r="W151" s="295" t="s">
        <v>201</v>
      </c>
      <c r="X151" s="295" t="s">
        <v>342</v>
      </c>
      <c r="Y151" t="s">
        <v>164</v>
      </c>
      <c r="Z151" t="s">
        <v>164</v>
      </c>
    </row>
    <row r="152" spans="1:26" x14ac:dyDescent="0.35">
      <c r="A152" s="295" t="s">
        <v>192</v>
      </c>
      <c r="B152" s="295" t="s">
        <v>193</v>
      </c>
      <c r="C152" s="295" t="s">
        <v>194</v>
      </c>
      <c r="D152" s="295" t="s">
        <v>327</v>
      </c>
      <c r="E152" s="305">
        <v>4.93</v>
      </c>
      <c r="F152" s="305">
        <v>4.93</v>
      </c>
      <c r="G152" s="295" t="s">
        <v>196</v>
      </c>
      <c r="H152" s="417">
        <v>1</v>
      </c>
      <c r="I152" s="296">
        <v>43616</v>
      </c>
      <c r="J152" s="295">
        <v>22152</v>
      </c>
      <c r="K152" s="295">
        <v>6374</v>
      </c>
      <c r="L152" s="295" t="s">
        <v>218</v>
      </c>
      <c r="M152" s="295" t="s">
        <v>328</v>
      </c>
      <c r="N152" s="295" t="s">
        <v>327</v>
      </c>
      <c r="O152" s="295" t="s">
        <v>200</v>
      </c>
      <c r="P152" s="295" t="s">
        <v>343</v>
      </c>
      <c r="Q152" s="295" t="s">
        <v>347</v>
      </c>
      <c r="R152" s="295" t="s">
        <v>201</v>
      </c>
      <c r="S152" s="295" t="s">
        <v>204</v>
      </c>
      <c r="T152" s="295" t="s">
        <v>201</v>
      </c>
      <c r="U152" s="295" t="s">
        <v>330</v>
      </c>
      <c r="V152" s="295" t="s">
        <v>318</v>
      </c>
      <c r="W152" s="295" t="s">
        <v>201</v>
      </c>
      <c r="X152" s="295" t="s">
        <v>342</v>
      </c>
      <c r="Y152" t="s">
        <v>164</v>
      </c>
      <c r="Z152" t="s">
        <v>164</v>
      </c>
    </row>
    <row r="153" spans="1:26" x14ac:dyDescent="0.35">
      <c r="A153" s="295" t="s">
        <v>192</v>
      </c>
      <c r="B153" s="295" t="s">
        <v>193</v>
      </c>
      <c r="C153" s="295" t="s">
        <v>194</v>
      </c>
      <c r="D153" s="295" t="s">
        <v>327</v>
      </c>
      <c r="E153" s="305">
        <v>5.59</v>
      </c>
      <c r="F153" s="305">
        <v>5.59</v>
      </c>
      <c r="G153" s="295" t="s">
        <v>196</v>
      </c>
      <c r="H153" s="417">
        <v>1</v>
      </c>
      <c r="I153" s="296">
        <v>43616</v>
      </c>
      <c r="J153" s="295">
        <v>22152</v>
      </c>
      <c r="K153" s="295">
        <v>6526</v>
      </c>
      <c r="L153" s="295" t="s">
        <v>218</v>
      </c>
      <c r="M153" s="295" t="s">
        <v>328</v>
      </c>
      <c r="N153" s="295" t="s">
        <v>327</v>
      </c>
      <c r="O153" s="295" t="s">
        <v>221</v>
      </c>
      <c r="P153" s="295" t="s">
        <v>346</v>
      </c>
      <c r="Q153" s="295" t="s">
        <v>347</v>
      </c>
      <c r="R153" s="295" t="s">
        <v>201</v>
      </c>
      <c r="S153" s="295" t="s">
        <v>204</v>
      </c>
      <c r="T153" s="295" t="s">
        <v>201</v>
      </c>
      <c r="U153" s="295" t="s">
        <v>330</v>
      </c>
      <c r="V153" s="295" t="s">
        <v>318</v>
      </c>
      <c r="W153" s="295" t="s">
        <v>201</v>
      </c>
      <c r="X153" s="295" t="s">
        <v>331</v>
      </c>
      <c r="Y153" t="s">
        <v>164</v>
      </c>
      <c r="Z153" t="s">
        <v>164</v>
      </c>
    </row>
    <row r="154" spans="1:26" x14ac:dyDescent="0.35">
      <c r="A154" s="295" t="s">
        <v>192</v>
      </c>
      <c r="B154" s="295" t="s">
        <v>193</v>
      </c>
      <c r="C154" s="295" t="s">
        <v>194</v>
      </c>
      <c r="D154" s="295" t="s">
        <v>327</v>
      </c>
      <c r="E154" s="305">
        <v>16.920000000000002</v>
      </c>
      <c r="F154" s="305">
        <v>16.920000000000002</v>
      </c>
      <c r="G154" s="295" t="s">
        <v>196</v>
      </c>
      <c r="H154" s="417">
        <v>1</v>
      </c>
      <c r="I154" s="296">
        <v>43616</v>
      </c>
      <c r="J154" s="295">
        <v>22152</v>
      </c>
      <c r="K154" s="295">
        <v>6572</v>
      </c>
      <c r="L154" s="295" t="s">
        <v>218</v>
      </c>
      <c r="M154" s="295" t="s">
        <v>328</v>
      </c>
      <c r="N154" s="295" t="s">
        <v>327</v>
      </c>
      <c r="O154" s="295" t="s">
        <v>200</v>
      </c>
      <c r="P154" s="295" t="s">
        <v>346</v>
      </c>
      <c r="Q154" s="295" t="s">
        <v>347</v>
      </c>
      <c r="R154" s="295" t="s">
        <v>201</v>
      </c>
      <c r="S154" s="295" t="s">
        <v>204</v>
      </c>
      <c r="T154" s="295" t="s">
        <v>201</v>
      </c>
      <c r="U154" s="295" t="s">
        <v>330</v>
      </c>
      <c r="V154" s="295" t="s">
        <v>318</v>
      </c>
      <c r="W154" s="295" t="s">
        <v>201</v>
      </c>
      <c r="X154" s="295" t="s">
        <v>331</v>
      </c>
      <c r="Y154" t="s">
        <v>164</v>
      </c>
      <c r="Z154" t="s">
        <v>164</v>
      </c>
    </row>
    <row r="155" spans="1:26" x14ac:dyDescent="0.35">
      <c r="A155" s="295" t="s">
        <v>192</v>
      </c>
      <c r="B155" s="295" t="s">
        <v>193</v>
      </c>
      <c r="C155" s="295" t="s">
        <v>194</v>
      </c>
      <c r="D155" s="295" t="s">
        <v>327</v>
      </c>
      <c r="E155" s="305">
        <v>0.33</v>
      </c>
      <c r="F155" s="305">
        <v>0.33</v>
      </c>
      <c r="G155" s="295" t="s">
        <v>196</v>
      </c>
      <c r="H155" s="417">
        <v>1</v>
      </c>
      <c r="I155" s="296">
        <v>43616</v>
      </c>
      <c r="J155" s="295">
        <v>22152</v>
      </c>
      <c r="K155" s="295">
        <v>6726</v>
      </c>
      <c r="L155" s="295" t="s">
        <v>218</v>
      </c>
      <c r="M155" s="295" t="s">
        <v>328</v>
      </c>
      <c r="N155" s="295" t="s">
        <v>327</v>
      </c>
      <c r="O155" s="295" t="s">
        <v>221</v>
      </c>
      <c r="P155" s="295" t="s">
        <v>333</v>
      </c>
      <c r="Q155" s="295" t="s">
        <v>320</v>
      </c>
      <c r="R155" s="295" t="s">
        <v>201</v>
      </c>
      <c r="S155" s="295" t="s">
        <v>204</v>
      </c>
      <c r="T155" s="295" t="s">
        <v>201</v>
      </c>
      <c r="U155" s="295" t="s">
        <v>330</v>
      </c>
      <c r="V155" s="295" t="s">
        <v>318</v>
      </c>
      <c r="W155" s="295" t="s">
        <v>201</v>
      </c>
      <c r="X155" s="295" t="s">
        <v>331</v>
      </c>
      <c r="Y155" t="s">
        <v>164</v>
      </c>
      <c r="Z155" t="s">
        <v>164</v>
      </c>
    </row>
    <row r="156" spans="1:26" x14ac:dyDescent="0.35">
      <c r="A156" s="295" t="s">
        <v>192</v>
      </c>
      <c r="B156" s="295" t="s">
        <v>193</v>
      </c>
      <c r="C156" s="295" t="s">
        <v>194</v>
      </c>
      <c r="D156" s="295" t="s">
        <v>327</v>
      </c>
      <c r="E156" s="305">
        <v>1.01</v>
      </c>
      <c r="F156" s="305">
        <v>1.01</v>
      </c>
      <c r="G156" s="295" t="s">
        <v>196</v>
      </c>
      <c r="H156" s="417">
        <v>1</v>
      </c>
      <c r="I156" s="296">
        <v>43616</v>
      </c>
      <c r="J156" s="295">
        <v>22152</v>
      </c>
      <c r="K156" s="295">
        <v>6767</v>
      </c>
      <c r="L156" s="295" t="s">
        <v>218</v>
      </c>
      <c r="M156" s="295" t="s">
        <v>328</v>
      </c>
      <c r="N156" s="295" t="s">
        <v>327</v>
      </c>
      <c r="O156" s="295" t="s">
        <v>200</v>
      </c>
      <c r="P156" s="295" t="s">
        <v>333</v>
      </c>
      <c r="Q156" s="295" t="s">
        <v>320</v>
      </c>
      <c r="R156" s="295" t="s">
        <v>201</v>
      </c>
      <c r="S156" s="295" t="s">
        <v>204</v>
      </c>
      <c r="T156" s="295" t="s">
        <v>201</v>
      </c>
      <c r="U156" s="295" t="s">
        <v>330</v>
      </c>
      <c r="V156" s="295" t="s">
        <v>318</v>
      </c>
      <c r="W156" s="295" t="s">
        <v>201</v>
      </c>
      <c r="X156" s="295" t="s">
        <v>331</v>
      </c>
      <c r="Y156" t="s">
        <v>164</v>
      </c>
      <c r="Z156" t="s">
        <v>164</v>
      </c>
    </row>
    <row r="157" spans="1:26" x14ac:dyDescent="0.35">
      <c r="A157" s="295" t="s">
        <v>192</v>
      </c>
      <c r="B157" s="295" t="s">
        <v>193</v>
      </c>
      <c r="C157" s="295" t="s">
        <v>194</v>
      </c>
      <c r="D157" s="295" t="s">
        <v>327</v>
      </c>
      <c r="E157" s="305">
        <v>0.06</v>
      </c>
      <c r="F157" s="305">
        <v>0.06</v>
      </c>
      <c r="G157" s="295" t="s">
        <v>196</v>
      </c>
      <c r="H157" s="417">
        <v>1</v>
      </c>
      <c r="I157" s="296">
        <v>43616</v>
      </c>
      <c r="J157" s="295">
        <v>22152</v>
      </c>
      <c r="K157" s="295">
        <v>6906</v>
      </c>
      <c r="L157" s="295" t="s">
        <v>218</v>
      </c>
      <c r="M157" s="295" t="s">
        <v>328</v>
      </c>
      <c r="N157" s="295" t="s">
        <v>327</v>
      </c>
      <c r="O157" s="295" t="s">
        <v>221</v>
      </c>
      <c r="P157" s="295" t="s">
        <v>336</v>
      </c>
      <c r="Q157" s="295" t="s">
        <v>320</v>
      </c>
      <c r="R157" s="295" t="s">
        <v>201</v>
      </c>
      <c r="S157" s="295" t="s">
        <v>204</v>
      </c>
      <c r="T157" s="295" t="s">
        <v>201</v>
      </c>
      <c r="U157" s="295" t="s">
        <v>330</v>
      </c>
      <c r="V157" s="295" t="s">
        <v>318</v>
      </c>
      <c r="W157" s="295" t="s">
        <v>201</v>
      </c>
      <c r="X157" s="295" t="s">
        <v>331</v>
      </c>
      <c r="Y157" t="s">
        <v>164</v>
      </c>
      <c r="Z157" t="s">
        <v>164</v>
      </c>
    </row>
    <row r="158" spans="1:26" x14ac:dyDescent="0.35">
      <c r="A158" s="295" t="s">
        <v>192</v>
      </c>
      <c r="B158" s="295" t="s">
        <v>193</v>
      </c>
      <c r="C158" s="295" t="s">
        <v>194</v>
      </c>
      <c r="D158" s="295" t="s">
        <v>327</v>
      </c>
      <c r="E158" s="305">
        <v>0.18</v>
      </c>
      <c r="F158" s="305">
        <v>0.18</v>
      </c>
      <c r="G158" s="295" t="s">
        <v>196</v>
      </c>
      <c r="H158" s="417">
        <v>1</v>
      </c>
      <c r="I158" s="296">
        <v>43616</v>
      </c>
      <c r="J158" s="295">
        <v>22152</v>
      </c>
      <c r="K158" s="295">
        <v>6940</v>
      </c>
      <c r="L158" s="295" t="s">
        <v>218</v>
      </c>
      <c r="M158" s="295" t="s">
        <v>328</v>
      </c>
      <c r="N158" s="295" t="s">
        <v>327</v>
      </c>
      <c r="O158" s="295" t="s">
        <v>200</v>
      </c>
      <c r="P158" s="295" t="s">
        <v>336</v>
      </c>
      <c r="Q158" s="295" t="s">
        <v>320</v>
      </c>
      <c r="R158" s="295" t="s">
        <v>201</v>
      </c>
      <c r="S158" s="295" t="s">
        <v>204</v>
      </c>
      <c r="T158" s="295" t="s">
        <v>201</v>
      </c>
      <c r="U158" s="295" t="s">
        <v>330</v>
      </c>
      <c r="V158" s="295" t="s">
        <v>318</v>
      </c>
      <c r="W158" s="295" t="s">
        <v>201</v>
      </c>
      <c r="X158" s="295" t="s">
        <v>331</v>
      </c>
      <c r="Y158" t="s">
        <v>164</v>
      </c>
      <c r="Z158" t="s">
        <v>164</v>
      </c>
    </row>
    <row r="159" spans="1:26" x14ac:dyDescent="0.35">
      <c r="A159" s="295" t="s">
        <v>192</v>
      </c>
      <c r="B159" s="295" t="s">
        <v>193</v>
      </c>
      <c r="C159" s="295" t="s">
        <v>194</v>
      </c>
      <c r="D159" s="295" t="s">
        <v>327</v>
      </c>
      <c r="E159" s="305">
        <v>1.2</v>
      </c>
      <c r="F159" s="305">
        <v>1.2</v>
      </c>
      <c r="G159" s="295" t="s">
        <v>196</v>
      </c>
      <c r="H159" s="417">
        <v>1</v>
      </c>
      <c r="I159" s="296">
        <v>43616</v>
      </c>
      <c r="J159" s="295">
        <v>22152</v>
      </c>
      <c r="K159" s="295">
        <v>7069</v>
      </c>
      <c r="L159" s="295" t="s">
        <v>218</v>
      </c>
      <c r="M159" s="295" t="s">
        <v>328</v>
      </c>
      <c r="N159" s="295" t="s">
        <v>327</v>
      </c>
      <c r="O159" s="295" t="s">
        <v>221</v>
      </c>
      <c r="P159" s="295" t="s">
        <v>339</v>
      </c>
      <c r="Q159" s="295" t="s">
        <v>320</v>
      </c>
      <c r="R159" s="295" t="s">
        <v>201</v>
      </c>
      <c r="S159" s="295" t="s">
        <v>204</v>
      </c>
      <c r="T159" s="295" t="s">
        <v>201</v>
      </c>
      <c r="U159" s="295" t="s">
        <v>330</v>
      </c>
      <c r="V159" s="295" t="s">
        <v>318</v>
      </c>
      <c r="W159" s="295" t="s">
        <v>201</v>
      </c>
      <c r="X159" s="295" t="s">
        <v>331</v>
      </c>
      <c r="Y159" t="s">
        <v>164</v>
      </c>
      <c r="Z159" t="s">
        <v>164</v>
      </c>
    </row>
    <row r="160" spans="1:26" x14ac:dyDescent="0.35">
      <c r="A160" s="295" t="s">
        <v>192</v>
      </c>
      <c r="B160" s="295" t="s">
        <v>193</v>
      </c>
      <c r="C160" s="295" t="s">
        <v>194</v>
      </c>
      <c r="D160" s="295" t="s">
        <v>327</v>
      </c>
      <c r="E160" s="305">
        <v>3.63</v>
      </c>
      <c r="F160" s="305">
        <v>3.63</v>
      </c>
      <c r="G160" s="295" t="s">
        <v>196</v>
      </c>
      <c r="H160" s="417">
        <v>1</v>
      </c>
      <c r="I160" s="296">
        <v>43616</v>
      </c>
      <c r="J160" s="295">
        <v>22152</v>
      </c>
      <c r="K160" s="295">
        <v>7115</v>
      </c>
      <c r="L160" s="295" t="s">
        <v>218</v>
      </c>
      <c r="M160" s="295" t="s">
        <v>328</v>
      </c>
      <c r="N160" s="295" t="s">
        <v>327</v>
      </c>
      <c r="O160" s="295" t="s">
        <v>200</v>
      </c>
      <c r="P160" s="295" t="s">
        <v>339</v>
      </c>
      <c r="Q160" s="295" t="s">
        <v>320</v>
      </c>
      <c r="R160" s="295" t="s">
        <v>201</v>
      </c>
      <c r="S160" s="295" t="s">
        <v>204</v>
      </c>
      <c r="T160" s="295" t="s">
        <v>201</v>
      </c>
      <c r="U160" s="295" t="s">
        <v>330</v>
      </c>
      <c r="V160" s="295" t="s">
        <v>318</v>
      </c>
      <c r="W160" s="295" t="s">
        <v>201</v>
      </c>
      <c r="X160" s="295" t="s">
        <v>331</v>
      </c>
      <c r="Y160" t="s">
        <v>164</v>
      </c>
      <c r="Z160" t="s">
        <v>164</v>
      </c>
    </row>
    <row r="161" spans="1:26" x14ac:dyDescent="0.35">
      <c r="A161" s="295" t="s">
        <v>192</v>
      </c>
      <c r="B161" s="295" t="s">
        <v>193</v>
      </c>
      <c r="C161" s="295" t="s">
        <v>194</v>
      </c>
      <c r="D161" s="295" t="s">
        <v>327</v>
      </c>
      <c r="E161" s="305">
        <v>2.23</v>
      </c>
      <c r="F161" s="305">
        <v>2.23</v>
      </c>
      <c r="G161" s="295" t="s">
        <v>196</v>
      </c>
      <c r="H161" s="417">
        <v>1</v>
      </c>
      <c r="I161" s="296">
        <v>43616</v>
      </c>
      <c r="J161" s="295">
        <v>22152</v>
      </c>
      <c r="K161" s="295">
        <v>7264</v>
      </c>
      <c r="L161" s="295" t="s">
        <v>218</v>
      </c>
      <c r="M161" s="295" t="s">
        <v>328</v>
      </c>
      <c r="N161" s="295" t="s">
        <v>327</v>
      </c>
      <c r="O161" s="295" t="s">
        <v>221</v>
      </c>
      <c r="P161" s="295" t="s">
        <v>341</v>
      </c>
      <c r="Q161" s="295" t="s">
        <v>320</v>
      </c>
      <c r="R161" s="295" t="s">
        <v>201</v>
      </c>
      <c r="S161" s="295" t="s">
        <v>204</v>
      </c>
      <c r="T161" s="295" t="s">
        <v>201</v>
      </c>
      <c r="U161" s="295" t="s">
        <v>330</v>
      </c>
      <c r="V161" s="295" t="s">
        <v>318</v>
      </c>
      <c r="W161" s="295" t="s">
        <v>201</v>
      </c>
      <c r="X161" s="295" t="s">
        <v>342</v>
      </c>
      <c r="Y161" t="s">
        <v>164</v>
      </c>
      <c r="Z161" t="s">
        <v>164</v>
      </c>
    </row>
    <row r="162" spans="1:26" x14ac:dyDescent="0.35">
      <c r="A162" s="295" t="s">
        <v>192</v>
      </c>
      <c r="B162" s="295" t="s">
        <v>193</v>
      </c>
      <c r="C162" s="295" t="s">
        <v>194</v>
      </c>
      <c r="D162" s="295" t="s">
        <v>327</v>
      </c>
      <c r="E162" s="305">
        <v>6.74</v>
      </c>
      <c r="F162" s="305">
        <v>6.74</v>
      </c>
      <c r="G162" s="295" t="s">
        <v>196</v>
      </c>
      <c r="H162" s="417">
        <v>1</v>
      </c>
      <c r="I162" s="296">
        <v>43616</v>
      </c>
      <c r="J162" s="295">
        <v>22152</v>
      </c>
      <c r="K162" s="295">
        <v>7310</v>
      </c>
      <c r="L162" s="295" t="s">
        <v>218</v>
      </c>
      <c r="M162" s="295" t="s">
        <v>328</v>
      </c>
      <c r="N162" s="295" t="s">
        <v>327</v>
      </c>
      <c r="O162" s="295" t="s">
        <v>200</v>
      </c>
      <c r="P162" s="295" t="s">
        <v>341</v>
      </c>
      <c r="Q162" s="295" t="s">
        <v>320</v>
      </c>
      <c r="R162" s="295" t="s">
        <v>201</v>
      </c>
      <c r="S162" s="295" t="s">
        <v>204</v>
      </c>
      <c r="T162" s="295" t="s">
        <v>201</v>
      </c>
      <c r="U162" s="295" t="s">
        <v>330</v>
      </c>
      <c r="V162" s="295" t="s">
        <v>318</v>
      </c>
      <c r="W162" s="295" t="s">
        <v>201</v>
      </c>
      <c r="X162" s="295" t="s">
        <v>342</v>
      </c>
      <c r="Y162" t="s">
        <v>164</v>
      </c>
      <c r="Z162" t="s">
        <v>164</v>
      </c>
    </row>
    <row r="163" spans="1:26" x14ac:dyDescent="0.35">
      <c r="A163" s="295" t="s">
        <v>192</v>
      </c>
      <c r="B163" s="295" t="s">
        <v>193</v>
      </c>
      <c r="C163" s="295" t="s">
        <v>194</v>
      </c>
      <c r="D163" s="295" t="s">
        <v>327</v>
      </c>
      <c r="E163" s="305">
        <v>9.68</v>
      </c>
      <c r="F163" s="305">
        <v>9.68</v>
      </c>
      <c r="G163" s="295" t="s">
        <v>196</v>
      </c>
      <c r="H163" s="417">
        <v>1</v>
      </c>
      <c r="I163" s="296">
        <v>43616</v>
      </c>
      <c r="J163" s="295">
        <v>22152</v>
      </c>
      <c r="K163" s="295">
        <v>7462</v>
      </c>
      <c r="L163" s="295" t="s">
        <v>218</v>
      </c>
      <c r="M163" s="295" t="s">
        <v>328</v>
      </c>
      <c r="N163" s="295" t="s">
        <v>327</v>
      </c>
      <c r="O163" s="295" t="s">
        <v>221</v>
      </c>
      <c r="P163" s="295" t="s">
        <v>332</v>
      </c>
      <c r="Q163" s="295" t="s">
        <v>348</v>
      </c>
      <c r="R163" s="295" t="s">
        <v>201</v>
      </c>
      <c r="S163" s="295" t="s">
        <v>204</v>
      </c>
      <c r="T163" s="295" t="s">
        <v>201</v>
      </c>
      <c r="U163" s="295" t="s">
        <v>330</v>
      </c>
      <c r="V163" s="295" t="s">
        <v>318</v>
      </c>
      <c r="W163" s="295" t="s">
        <v>201</v>
      </c>
      <c r="X163" s="295" t="s">
        <v>331</v>
      </c>
      <c r="Y163" t="s">
        <v>164</v>
      </c>
      <c r="Z163" t="s">
        <v>164</v>
      </c>
    </row>
    <row r="164" spans="1:26" x14ac:dyDescent="0.35">
      <c r="A164" s="295" t="s">
        <v>192</v>
      </c>
      <c r="B164" s="295" t="s">
        <v>193</v>
      </c>
      <c r="C164" s="295" t="s">
        <v>194</v>
      </c>
      <c r="D164" s="295" t="s">
        <v>327</v>
      </c>
      <c r="E164" s="305">
        <v>29.31</v>
      </c>
      <c r="F164" s="305">
        <v>29.31</v>
      </c>
      <c r="G164" s="295" t="s">
        <v>196</v>
      </c>
      <c r="H164" s="417">
        <v>1</v>
      </c>
      <c r="I164" s="296">
        <v>43616</v>
      </c>
      <c r="J164" s="295">
        <v>22152</v>
      </c>
      <c r="K164" s="295">
        <v>7508</v>
      </c>
      <c r="L164" s="295" t="s">
        <v>218</v>
      </c>
      <c r="M164" s="295" t="s">
        <v>328</v>
      </c>
      <c r="N164" s="295" t="s">
        <v>327</v>
      </c>
      <c r="O164" s="295" t="s">
        <v>200</v>
      </c>
      <c r="P164" s="295" t="s">
        <v>332</v>
      </c>
      <c r="Q164" s="295" t="s">
        <v>348</v>
      </c>
      <c r="R164" s="295" t="s">
        <v>201</v>
      </c>
      <c r="S164" s="295" t="s">
        <v>204</v>
      </c>
      <c r="T164" s="295" t="s">
        <v>201</v>
      </c>
      <c r="U164" s="295" t="s">
        <v>330</v>
      </c>
      <c r="V164" s="295" t="s">
        <v>318</v>
      </c>
      <c r="W164" s="295" t="s">
        <v>201</v>
      </c>
      <c r="X164" s="295" t="s">
        <v>331</v>
      </c>
      <c r="Y164" t="s">
        <v>164</v>
      </c>
      <c r="Z164" t="s">
        <v>164</v>
      </c>
    </row>
    <row r="165" spans="1:26" x14ac:dyDescent="0.35">
      <c r="A165" s="295" t="s">
        <v>192</v>
      </c>
      <c r="B165" s="295" t="s">
        <v>193</v>
      </c>
      <c r="C165" s="295" t="s">
        <v>194</v>
      </c>
      <c r="D165" s="295" t="s">
        <v>327</v>
      </c>
      <c r="E165" s="305">
        <v>2.5099999999999998</v>
      </c>
      <c r="F165" s="305">
        <v>2.5099999999999998</v>
      </c>
      <c r="G165" s="295" t="s">
        <v>196</v>
      </c>
      <c r="H165" s="417">
        <v>1</v>
      </c>
      <c r="I165" s="296">
        <v>43616</v>
      </c>
      <c r="J165" s="295">
        <v>22152</v>
      </c>
      <c r="K165" s="295">
        <v>7664</v>
      </c>
      <c r="L165" s="295" t="s">
        <v>218</v>
      </c>
      <c r="M165" s="295" t="s">
        <v>328</v>
      </c>
      <c r="N165" s="295" t="s">
        <v>327</v>
      </c>
      <c r="O165" s="295" t="s">
        <v>221</v>
      </c>
      <c r="P165" s="295" t="s">
        <v>339</v>
      </c>
      <c r="Q165" s="295" t="s">
        <v>348</v>
      </c>
      <c r="R165" s="295" t="s">
        <v>201</v>
      </c>
      <c r="S165" s="295" t="s">
        <v>204</v>
      </c>
      <c r="T165" s="295" t="s">
        <v>201</v>
      </c>
      <c r="U165" s="295" t="s">
        <v>330</v>
      </c>
      <c r="V165" s="295" t="s">
        <v>318</v>
      </c>
      <c r="W165" s="295" t="s">
        <v>201</v>
      </c>
      <c r="X165" s="295" t="s">
        <v>331</v>
      </c>
      <c r="Y165" t="s">
        <v>164</v>
      </c>
      <c r="Z165" t="s">
        <v>164</v>
      </c>
    </row>
    <row r="166" spans="1:26" x14ac:dyDescent="0.35">
      <c r="A166" s="295" t="s">
        <v>192</v>
      </c>
      <c r="B166" s="295" t="s">
        <v>193</v>
      </c>
      <c r="C166" s="295" t="s">
        <v>194</v>
      </c>
      <c r="D166" s="295" t="s">
        <v>327</v>
      </c>
      <c r="E166" s="305">
        <v>7.6</v>
      </c>
      <c r="F166" s="305">
        <v>7.6</v>
      </c>
      <c r="G166" s="295" t="s">
        <v>196</v>
      </c>
      <c r="H166" s="417">
        <v>1</v>
      </c>
      <c r="I166" s="296">
        <v>43616</v>
      </c>
      <c r="J166" s="295">
        <v>22152</v>
      </c>
      <c r="K166" s="295">
        <v>7710</v>
      </c>
      <c r="L166" s="295" t="s">
        <v>218</v>
      </c>
      <c r="M166" s="295" t="s">
        <v>328</v>
      </c>
      <c r="N166" s="295" t="s">
        <v>327</v>
      </c>
      <c r="O166" s="295" t="s">
        <v>200</v>
      </c>
      <c r="P166" s="295" t="s">
        <v>339</v>
      </c>
      <c r="Q166" s="295" t="s">
        <v>348</v>
      </c>
      <c r="R166" s="295" t="s">
        <v>201</v>
      </c>
      <c r="S166" s="295" t="s">
        <v>204</v>
      </c>
      <c r="T166" s="295" t="s">
        <v>201</v>
      </c>
      <c r="U166" s="295" t="s">
        <v>330</v>
      </c>
      <c r="V166" s="295" t="s">
        <v>318</v>
      </c>
      <c r="W166" s="295" t="s">
        <v>201</v>
      </c>
      <c r="X166" s="295" t="s">
        <v>331</v>
      </c>
      <c r="Y166" t="s">
        <v>164</v>
      </c>
      <c r="Z166" t="s">
        <v>164</v>
      </c>
    </row>
    <row r="167" spans="1:26" x14ac:dyDescent="0.35">
      <c r="A167" s="295" t="s">
        <v>192</v>
      </c>
      <c r="B167" s="295" t="s">
        <v>193</v>
      </c>
      <c r="C167" s="295" t="s">
        <v>194</v>
      </c>
      <c r="D167" s="295" t="s">
        <v>327</v>
      </c>
      <c r="E167" s="305">
        <v>13.11</v>
      </c>
      <c r="F167" s="305">
        <v>13.11</v>
      </c>
      <c r="G167" s="295" t="s">
        <v>196</v>
      </c>
      <c r="H167" s="417">
        <v>1</v>
      </c>
      <c r="I167" s="296">
        <v>43616</v>
      </c>
      <c r="J167" s="295">
        <v>22152</v>
      </c>
      <c r="K167" s="295">
        <v>7862</v>
      </c>
      <c r="L167" s="295" t="s">
        <v>218</v>
      </c>
      <c r="M167" s="295" t="s">
        <v>328</v>
      </c>
      <c r="N167" s="295" t="s">
        <v>327</v>
      </c>
      <c r="O167" s="295" t="s">
        <v>221</v>
      </c>
      <c r="P167" s="295" t="s">
        <v>329</v>
      </c>
      <c r="Q167" s="295" t="s">
        <v>321</v>
      </c>
      <c r="R167" s="295" t="s">
        <v>201</v>
      </c>
      <c r="S167" s="295" t="s">
        <v>204</v>
      </c>
      <c r="T167" s="295" t="s">
        <v>201</v>
      </c>
      <c r="U167" s="295" t="s">
        <v>330</v>
      </c>
      <c r="V167" s="295" t="s">
        <v>318</v>
      </c>
      <c r="W167" s="295" t="s">
        <v>201</v>
      </c>
      <c r="X167" s="295" t="s">
        <v>331</v>
      </c>
      <c r="Y167" t="s">
        <v>164</v>
      </c>
      <c r="Z167" t="s">
        <v>164</v>
      </c>
    </row>
    <row r="168" spans="1:26" x14ac:dyDescent="0.35">
      <c r="A168" s="295" t="s">
        <v>192</v>
      </c>
      <c r="B168" s="295" t="s">
        <v>193</v>
      </c>
      <c r="C168" s="295" t="s">
        <v>194</v>
      </c>
      <c r="D168" s="295" t="s">
        <v>327</v>
      </c>
      <c r="E168" s="305">
        <v>39.68</v>
      </c>
      <c r="F168" s="305">
        <v>39.68</v>
      </c>
      <c r="G168" s="295" t="s">
        <v>196</v>
      </c>
      <c r="H168" s="417">
        <v>1</v>
      </c>
      <c r="I168" s="296">
        <v>43616</v>
      </c>
      <c r="J168" s="295">
        <v>22152</v>
      </c>
      <c r="K168" s="295">
        <v>7908</v>
      </c>
      <c r="L168" s="295" t="s">
        <v>218</v>
      </c>
      <c r="M168" s="295" t="s">
        <v>328</v>
      </c>
      <c r="N168" s="295" t="s">
        <v>327</v>
      </c>
      <c r="O168" s="295" t="s">
        <v>200</v>
      </c>
      <c r="P168" s="295" t="s">
        <v>329</v>
      </c>
      <c r="Q168" s="295" t="s">
        <v>321</v>
      </c>
      <c r="R168" s="295" t="s">
        <v>201</v>
      </c>
      <c r="S168" s="295" t="s">
        <v>204</v>
      </c>
      <c r="T168" s="295" t="s">
        <v>201</v>
      </c>
      <c r="U168" s="295" t="s">
        <v>330</v>
      </c>
      <c r="V168" s="295" t="s">
        <v>318</v>
      </c>
      <c r="W168" s="295" t="s">
        <v>201</v>
      </c>
      <c r="X168" s="295" t="s">
        <v>331</v>
      </c>
      <c r="Y168" t="s">
        <v>164</v>
      </c>
      <c r="Z168" t="s">
        <v>164</v>
      </c>
    </row>
    <row r="169" spans="1:26" x14ac:dyDescent="0.35">
      <c r="A169" s="295" t="s">
        <v>192</v>
      </c>
      <c r="B169" s="295" t="s">
        <v>193</v>
      </c>
      <c r="C169" s="295" t="s">
        <v>194</v>
      </c>
      <c r="D169" s="295" t="s">
        <v>327</v>
      </c>
      <c r="E169" s="305">
        <v>0.33</v>
      </c>
      <c r="F169" s="305">
        <v>0.33</v>
      </c>
      <c r="G169" s="295" t="s">
        <v>196</v>
      </c>
      <c r="H169" s="417">
        <v>1</v>
      </c>
      <c r="I169" s="296">
        <v>43616</v>
      </c>
      <c r="J169" s="295">
        <v>22152</v>
      </c>
      <c r="K169" s="295">
        <v>8063</v>
      </c>
      <c r="L169" s="295" t="s">
        <v>218</v>
      </c>
      <c r="M169" s="295" t="s">
        <v>328</v>
      </c>
      <c r="N169" s="295" t="s">
        <v>327</v>
      </c>
      <c r="O169" s="295" t="s">
        <v>221</v>
      </c>
      <c r="P169" s="295" t="s">
        <v>332</v>
      </c>
      <c r="Q169" s="295" t="s">
        <v>321</v>
      </c>
      <c r="R169" s="295" t="s">
        <v>201</v>
      </c>
      <c r="S169" s="295" t="s">
        <v>204</v>
      </c>
      <c r="T169" s="295" t="s">
        <v>201</v>
      </c>
      <c r="U169" s="295" t="s">
        <v>330</v>
      </c>
      <c r="V169" s="295" t="s">
        <v>318</v>
      </c>
      <c r="W169" s="295" t="s">
        <v>201</v>
      </c>
      <c r="X169" s="295" t="s">
        <v>331</v>
      </c>
      <c r="Y169" t="s">
        <v>164</v>
      </c>
      <c r="Z169" t="s">
        <v>164</v>
      </c>
    </row>
    <row r="170" spans="1:26" x14ac:dyDescent="0.35">
      <c r="A170" s="295" t="s">
        <v>192</v>
      </c>
      <c r="B170" s="295" t="s">
        <v>193</v>
      </c>
      <c r="C170" s="295" t="s">
        <v>194</v>
      </c>
      <c r="D170" s="295" t="s">
        <v>327</v>
      </c>
      <c r="E170" s="305">
        <v>1</v>
      </c>
      <c r="F170" s="305">
        <v>1</v>
      </c>
      <c r="G170" s="295" t="s">
        <v>196</v>
      </c>
      <c r="H170" s="417">
        <v>1</v>
      </c>
      <c r="I170" s="296">
        <v>43616</v>
      </c>
      <c r="J170" s="295">
        <v>22152</v>
      </c>
      <c r="K170" s="295">
        <v>8104</v>
      </c>
      <c r="L170" s="295" t="s">
        <v>218</v>
      </c>
      <c r="M170" s="295" t="s">
        <v>328</v>
      </c>
      <c r="N170" s="295" t="s">
        <v>327</v>
      </c>
      <c r="O170" s="295" t="s">
        <v>200</v>
      </c>
      <c r="P170" s="295" t="s">
        <v>332</v>
      </c>
      <c r="Q170" s="295" t="s">
        <v>321</v>
      </c>
      <c r="R170" s="295" t="s">
        <v>201</v>
      </c>
      <c r="S170" s="295" t="s">
        <v>204</v>
      </c>
      <c r="T170" s="295" t="s">
        <v>201</v>
      </c>
      <c r="U170" s="295" t="s">
        <v>330</v>
      </c>
      <c r="V170" s="295" t="s">
        <v>318</v>
      </c>
      <c r="W170" s="295" t="s">
        <v>201</v>
      </c>
      <c r="X170" s="295" t="s">
        <v>331</v>
      </c>
      <c r="Y170" t="s">
        <v>164</v>
      </c>
      <c r="Z170" t="s">
        <v>164</v>
      </c>
    </row>
    <row r="171" spans="1:26" x14ac:dyDescent="0.35">
      <c r="A171" s="295" t="s">
        <v>192</v>
      </c>
      <c r="B171" s="295" t="s">
        <v>193</v>
      </c>
      <c r="C171" s="295" t="s">
        <v>194</v>
      </c>
      <c r="D171" s="295" t="s">
        <v>327</v>
      </c>
      <c r="E171" s="305">
        <v>1.34</v>
      </c>
      <c r="F171" s="305">
        <v>1.34</v>
      </c>
      <c r="G171" s="295" t="s">
        <v>196</v>
      </c>
      <c r="H171" s="417">
        <v>1</v>
      </c>
      <c r="I171" s="296">
        <v>43616</v>
      </c>
      <c r="J171" s="295">
        <v>22152</v>
      </c>
      <c r="K171" s="295">
        <v>8247</v>
      </c>
      <c r="L171" s="295" t="s">
        <v>218</v>
      </c>
      <c r="M171" s="295" t="s">
        <v>328</v>
      </c>
      <c r="N171" s="295" t="s">
        <v>327</v>
      </c>
      <c r="O171" s="295" t="s">
        <v>221</v>
      </c>
      <c r="P171" s="295" t="s">
        <v>333</v>
      </c>
      <c r="Q171" s="295" t="s">
        <v>321</v>
      </c>
      <c r="R171" s="295" t="s">
        <v>201</v>
      </c>
      <c r="S171" s="295" t="s">
        <v>204</v>
      </c>
      <c r="T171" s="295" t="s">
        <v>201</v>
      </c>
      <c r="U171" s="295" t="s">
        <v>330</v>
      </c>
      <c r="V171" s="295" t="s">
        <v>318</v>
      </c>
      <c r="W171" s="295" t="s">
        <v>201</v>
      </c>
      <c r="X171" s="295" t="s">
        <v>331</v>
      </c>
      <c r="Y171" t="s">
        <v>164</v>
      </c>
      <c r="Z171" t="s">
        <v>164</v>
      </c>
    </row>
    <row r="172" spans="1:26" x14ac:dyDescent="0.35">
      <c r="A172" s="295" t="s">
        <v>192</v>
      </c>
      <c r="B172" s="295" t="s">
        <v>193</v>
      </c>
      <c r="C172" s="295" t="s">
        <v>194</v>
      </c>
      <c r="D172" s="295" t="s">
        <v>327</v>
      </c>
      <c r="E172" s="305">
        <v>4.05</v>
      </c>
      <c r="F172" s="305">
        <v>4.05</v>
      </c>
      <c r="G172" s="295" t="s">
        <v>196</v>
      </c>
      <c r="H172" s="417">
        <v>1</v>
      </c>
      <c r="I172" s="296">
        <v>43616</v>
      </c>
      <c r="J172" s="295">
        <v>22152</v>
      </c>
      <c r="K172" s="295">
        <v>8293</v>
      </c>
      <c r="L172" s="295" t="s">
        <v>218</v>
      </c>
      <c r="M172" s="295" t="s">
        <v>328</v>
      </c>
      <c r="N172" s="295" t="s">
        <v>327</v>
      </c>
      <c r="O172" s="295" t="s">
        <v>200</v>
      </c>
      <c r="P172" s="295" t="s">
        <v>333</v>
      </c>
      <c r="Q172" s="295" t="s">
        <v>321</v>
      </c>
      <c r="R172" s="295" t="s">
        <v>201</v>
      </c>
      <c r="S172" s="295" t="s">
        <v>204</v>
      </c>
      <c r="T172" s="295" t="s">
        <v>201</v>
      </c>
      <c r="U172" s="295" t="s">
        <v>330</v>
      </c>
      <c r="V172" s="295" t="s">
        <v>318</v>
      </c>
      <c r="W172" s="295" t="s">
        <v>201</v>
      </c>
      <c r="X172" s="295" t="s">
        <v>331</v>
      </c>
      <c r="Y172" t="s">
        <v>164</v>
      </c>
      <c r="Z172" t="s">
        <v>164</v>
      </c>
    </row>
    <row r="173" spans="1:26" x14ac:dyDescent="0.35">
      <c r="A173" s="295" t="s">
        <v>192</v>
      </c>
      <c r="B173" s="295" t="s">
        <v>193</v>
      </c>
      <c r="C173" s="295" t="s">
        <v>194</v>
      </c>
      <c r="D173" s="295" t="s">
        <v>327</v>
      </c>
      <c r="E173" s="305">
        <v>0.41</v>
      </c>
      <c r="F173" s="305">
        <v>0.41</v>
      </c>
      <c r="G173" s="295" t="s">
        <v>196</v>
      </c>
      <c r="H173" s="417">
        <v>1</v>
      </c>
      <c r="I173" s="296">
        <v>43616</v>
      </c>
      <c r="J173" s="295">
        <v>22152</v>
      </c>
      <c r="K173" s="295">
        <v>8443</v>
      </c>
      <c r="L173" s="295" t="s">
        <v>218</v>
      </c>
      <c r="M173" s="295" t="s">
        <v>328</v>
      </c>
      <c r="N173" s="295" t="s">
        <v>327</v>
      </c>
      <c r="O173" s="295" t="s">
        <v>221</v>
      </c>
      <c r="P173" s="295" t="s">
        <v>334</v>
      </c>
      <c r="Q173" s="295" t="s">
        <v>321</v>
      </c>
      <c r="R173" s="295" t="s">
        <v>201</v>
      </c>
      <c r="S173" s="295" t="s">
        <v>204</v>
      </c>
      <c r="T173" s="295" t="s">
        <v>201</v>
      </c>
      <c r="U173" s="295" t="s">
        <v>330</v>
      </c>
      <c r="V173" s="295" t="s">
        <v>318</v>
      </c>
      <c r="W173" s="295" t="s">
        <v>201</v>
      </c>
      <c r="X173" s="295" t="s">
        <v>331</v>
      </c>
      <c r="Y173" t="s">
        <v>164</v>
      </c>
      <c r="Z173" t="s">
        <v>164</v>
      </c>
    </row>
    <row r="174" spans="1:26" x14ac:dyDescent="0.35">
      <c r="A174" s="295" t="s">
        <v>192</v>
      </c>
      <c r="B174" s="295" t="s">
        <v>193</v>
      </c>
      <c r="C174" s="295" t="s">
        <v>194</v>
      </c>
      <c r="D174" s="295" t="s">
        <v>327</v>
      </c>
      <c r="E174" s="305">
        <v>1.26</v>
      </c>
      <c r="F174" s="305">
        <v>1.26</v>
      </c>
      <c r="G174" s="295" t="s">
        <v>196</v>
      </c>
      <c r="H174" s="417">
        <v>1</v>
      </c>
      <c r="I174" s="296">
        <v>43616</v>
      </c>
      <c r="J174" s="295">
        <v>22152</v>
      </c>
      <c r="K174" s="295">
        <v>8484</v>
      </c>
      <c r="L174" s="295" t="s">
        <v>218</v>
      </c>
      <c r="M174" s="295" t="s">
        <v>328</v>
      </c>
      <c r="N174" s="295" t="s">
        <v>327</v>
      </c>
      <c r="O174" s="295" t="s">
        <v>200</v>
      </c>
      <c r="P174" s="295" t="s">
        <v>334</v>
      </c>
      <c r="Q174" s="295" t="s">
        <v>321</v>
      </c>
      <c r="R174" s="295" t="s">
        <v>201</v>
      </c>
      <c r="S174" s="295" t="s">
        <v>204</v>
      </c>
      <c r="T174" s="295" t="s">
        <v>201</v>
      </c>
      <c r="U174" s="295" t="s">
        <v>330</v>
      </c>
      <c r="V174" s="295" t="s">
        <v>318</v>
      </c>
      <c r="W174" s="295" t="s">
        <v>201</v>
      </c>
      <c r="X174" s="295" t="s">
        <v>331</v>
      </c>
      <c r="Y174" t="s">
        <v>164</v>
      </c>
      <c r="Z174" t="s">
        <v>164</v>
      </c>
    </row>
    <row r="175" spans="1:26" x14ac:dyDescent="0.35">
      <c r="A175" s="295" t="s">
        <v>192</v>
      </c>
      <c r="B175" s="295" t="s">
        <v>193</v>
      </c>
      <c r="C175" s="295" t="s">
        <v>194</v>
      </c>
      <c r="D175" s="295" t="s">
        <v>327</v>
      </c>
      <c r="E175" s="305">
        <v>2.57</v>
      </c>
      <c r="F175" s="305">
        <v>2.57</v>
      </c>
      <c r="G175" s="295" t="s">
        <v>196</v>
      </c>
      <c r="H175" s="417">
        <v>1</v>
      </c>
      <c r="I175" s="296">
        <v>43616</v>
      </c>
      <c r="J175" s="295">
        <v>22152</v>
      </c>
      <c r="K175" s="295">
        <v>8628</v>
      </c>
      <c r="L175" s="295" t="s">
        <v>218</v>
      </c>
      <c r="M175" s="295" t="s">
        <v>328</v>
      </c>
      <c r="N175" s="295" t="s">
        <v>327</v>
      </c>
      <c r="O175" s="295" t="s">
        <v>221</v>
      </c>
      <c r="P175" s="295" t="s">
        <v>335</v>
      </c>
      <c r="Q175" s="295" t="s">
        <v>321</v>
      </c>
      <c r="R175" s="295" t="s">
        <v>201</v>
      </c>
      <c r="S175" s="295" t="s">
        <v>204</v>
      </c>
      <c r="T175" s="295" t="s">
        <v>201</v>
      </c>
      <c r="U175" s="295" t="s">
        <v>330</v>
      </c>
      <c r="V175" s="295" t="s">
        <v>318</v>
      </c>
      <c r="W175" s="295" t="s">
        <v>201</v>
      </c>
      <c r="X175" s="295" t="s">
        <v>331</v>
      </c>
      <c r="Y175" t="s">
        <v>164</v>
      </c>
      <c r="Z175" t="s">
        <v>164</v>
      </c>
    </row>
    <row r="176" spans="1:26" x14ac:dyDescent="0.35">
      <c r="A176" s="295" t="s">
        <v>192</v>
      </c>
      <c r="B176" s="295" t="s">
        <v>193</v>
      </c>
      <c r="C176" s="295" t="s">
        <v>194</v>
      </c>
      <c r="D176" s="295" t="s">
        <v>327</v>
      </c>
      <c r="E176" s="305">
        <v>7.79</v>
      </c>
      <c r="F176" s="305">
        <v>7.79</v>
      </c>
      <c r="G176" s="295" t="s">
        <v>196</v>
      </c>
      <c r="H176" s="417">
        <v>1</v>
      </c>
      <c r="I176" s="296">
        <v>43616</v>
      </c>
      <c r="J176" s="295">
        <v>22152</v>
      </c>
      <c r="K176" s="295">
        <v>8674</v>
      </c>
      <c r="L176" s="295" t="s">
        <v>218</v>
      </c>
      <c r="M176" s="295" t="s">
        <v>328</v>
      </c>
      <c r="N176" s="295" t="s">
        <v>327</v>
      </c>
      <c r="O176" s="295" t="s">
        <v>200</v>
      </c>
      <c r="P176" s="295" t="s">
        <v>335</v>
      </c>
      <c r="Q176" s="295" t="s">
        <v>321</v>
      </c>
      <c r="R176" s="295" t="s">
        <v>201</v>
      </c>
      <c r="S176" s="295" t="s">
        <v>204</v>
      </c>
      <c r="T176" s="295" t="s">
        <v>201</v>
      </c>
      <c r="U176" s="295" t="s">
        <v>330</v>
      </c>
      <c r="V176" s="295" t="s">
        <v>318</v>
      </c>
      <c r="W176" s="295" t="s">
        <v>201</v>
      </c>
      <c r="X176" s="295" t="s">
        <v>331</v>
      </c>
      <c r="Y176" t="s">
        <v>164</v>
      </c>
      <c r="Z176" t="s">
        <v>164</v>
      </c>
    </row>
    <row r="177" spans="1:26" x14ac:dyDescent="0.35">
      <c r="A177" s="295" t="s">
        <v>192</v>
      </c>
      <c r="B177" s="295" t="s">
        <v>193</v>
      </c>
      <c r="C177" s="295" t="s">
        <v>194</v>
      </c>
      <c r="D177" s="295" t="s">
        <v>327</v>
      </c>
      <c r="E177" s="305">
        <v>5.12</v>
      </c>
      <c r="F177" s="305">
        <v>5.12</v>
      </c>
      <c r="G177" s="295" t="s">
        <v>196</v>
      </c>
      <c r="H177" s="417">
        <v>1</v>
      </c>
      <c r="I177" s="296">
        <v>43616</v>
      </c>
      <c r="J177" s="295">
        <v>22152</v>
      </c>
      <c r="K177" s="295">
        <v>8827</v>
      </c>
      <c r="L177" s="295" t="s">
        <v>218</v>
      </c>
      <c r="M177" s="295" t="s">
        <v>328</v>
      </c>
      <c r="N177" s="295" t="s">
        <v>327</v>
      </c>
      <c r="O177" s="295" t="s">
        <v>221</v>
      </c>
      <c r="P177" s="295" t="s">
        <v>336</v>
      </c>
      <c r="Q177" s="295" t="s">
        <v>321</v>
      </c>
      <c r="R177" s="295" t="s">
        <v>201</v>
      </c>
      <c r="S177" s="295" t="s">
        <v>204</v>
      </c>
      <c r="T177" s="295" t="s">
        <v>201</v>
      </c>
      <c r="U177" s="295" t="s">
        <v>330</v>
      </c>
      <c r="V177" s="295" t="s">
        <v>318</v>
      </c>
      <c r="W177" s="295" t="s">
        <v>201</v>
      </c>
      <c r="X177" s="295" t="s">
        <v>331</v>
      </c>
      <c r="Y177" t="s">
        <v>164</v>
      </c>
      <c r="Z177" t="s">
        <v>164</v>
      </c>
    </row>
    <row r="178" spans="1:26" x14ac:dyDescent="0.35">
      <c r="A178" s="295" t="s">
        <v>192</v>
      </c>
      <c r="B178" s="295" t="s">
        <v>193</v>
      </c>
      <c r="C178" s="295" t="s">
        <v>194</v>
      </c>
      <c r="D178" s="295" t="s">
        <v>327</v>
      </c>
      <c r="E178" s="305">
        <v>15.51</v>
      </c>
      <c r="F178" s="305">
        <v>15.51</v>
      </c>
      <c r="G178" s="295" t="s">
        <v>196</v>
      </c>
      <c r="H178" s="417">
        <v>1</v>
      </c>
      <c r="I178" s="296">
        <v>43616</v>
      </c>
      <c r="J178" s="295">
        <v>22152</v>
      </c>
      <c r="K178" s="295">
        <v>8873</v>
      </c>
      <c r="L178" s="295" t="s">
        <v>218</v>
      </c>
      <c r="M178" s="295" t="s">
        <v>328</v>
      </c>
      <c r="N178" s="295" t="s">
        <v>327</v>
      </c>
      <c r="O178" s="295" t="s">
        <v>200</v>
      </c>
      <c r="P178" s="295" t="s">
        <v>336</v>
      </c>
      <c r="Q178" s="295" t="s">
        <v>321</v>
      </c>
      <c r="R178" s="295" t="s">
        <v>201</v>
      </c>
      <c r="S178" s="295" t="s">
        <v>204</v>
      </c>
      <c r="T178" s="295" t="s">
        <v>201</v>
      </c>
      <c r="U178" s="295" t="s">
        <v>330</v>
      </c>
      <c r="V178" s="295" t="s">
        <v>318</v>
      </c>
      <c r="W178" s="295" t="s">
        <v>201</v>
      </c>
      <c r="X178" s="295" t="s">
        <v>331</v>
      </c>
      <c r="Y178" t="s">
        <v>164</v>
      </c>
      <c r="Z178" t="s">
        <v>164</v>
      </c>
    </row>
    <row r="179" spans="1:26" x14ac:dyDescent="0.35">
      <c r="A179" s="295" t="s">
        <v>192</v>
      </c>
      <c r="B179" s="295" t="s">
        <v>193</v>
      </c>
      <c r="C179" s="295" t="s">
        <v>194</v>
      </c>
      <c r="D179" s="295" t="s">
        <v>327</v>
      </c>
      <c r="E179" s="305">
        <v>5.85</v>
      </c>
      <c r="F179" s="305">
        <v>5.85</v>
      </c>
      <c r="G179" s="295" t="s">
        <v>196</v>
      </c>
      <c r="H179" s="417">
        <v>1</v>
      </c>
      <c r="I179" s="296">
        <v>43616</v>
      </c>
      <c r="J179" s="295">
        <v>22152</v>
      </c>
      <c r="K179" s="295">
        <v>9028</v>
      </c>
      <c r="L179" s="295" t="s">
        <v>218</v>
      </c>
      <c r="M179" s="295" t="s">
        <v>328</v>
      </c>
      <c r="N179" s="295" t="s">
        <v>327</v>
      </c>
      <c r="O179" s="295" t="s">
        <v>221</v>
      </c>
      <c r="P179" s="295" t="s">
        <v>337</v>
      </c>
      <c r="Q179" s="295" t="s">
        <v>321</v>
      </c>
      <c r="R179" s="295" t="s">
        <v>201</v>
      </c>
      <c r="S179" s="295" t="s">
        <v>204</v>
      </c>
      <c r="T179" s="295" t="s">
        <v>201</v>
      </c>
      <c r="U179" s="295" t="s">
        <v>330</v>
      </c>
      <c r="V179" s="295" t="s">
        <v>318</v>
      </c>
      <c r="W179" s="295" t="s">
        <v>201</v>
      </c>
      <c r="X179" s="295" t="s">
        <v>331</v>
      </c>
      <c r="Y179" t="s">
        <v>164</v>
      </c>
      <c r="Z179" t="s">
        <v>164</v>
      </c>
    </row>
    <row r="180" spans="1:26" x14ac:dyDescent="0.35">
      <c r="A180" s="295" t="s">
        <v>192</v>
      </c>
      <c r="B180" s="295" t="s">
        <v>193</v>
      </c>
      <c r="C180" s="295" t="s">
        <v>194</v>
      </c>
      <c r="D180" s="295" t="s">
        <v>327</v>
      </c>
      <c r="E180" s="305">
        <v>17.71</v>
      </c>
      <c r="F180" s="305">
        <v>17.71</v>
      </c>
      <c r="G180" s="295" t="s">
        <v>196</v>
      </c>
      <c r="H180" s="417">
        <v>1</v>
      </c>
      <c r="I180" s="296">
        <v>43616</v>
      </c>
      <c r="J180" s="295">
        <v>22152</v>
      </c>
      <c r="K180" s="295">
        <v>9074</v>
      </c>
      <c r="L180" s="295" t="s">
        <v>218</v>
      </c>
      <c r="M180" s="295" t="s">
        <v>328</v>
      </c>
      <c r="N180" s="295" t="s">
        <v>327</v>
      </c>
      <c r="O180" s="295" t="s">
        <v>200</v>
      </c>
      <c r="P180" s="295" t="s">
        <v>337</v>
      </c>
      <c r="Q180" s="295" t="s">
        <v>321</v>
      </c>
      <c r="R180" s="295" t="s">
        <v>201</v>
      </c>
      <c r="S180" s="295" t="s">
        <v>204</v>
      </c>
      <c r="T180" s="295" t="s">
        <v>201</v>
      </c>
      <c r="U180" s="295" t="s">
        <v>330</v>
      </c>
      <c r="V180" s="295" t="s">
        <v>318</v>
      </c>
      <c r="W180" s="295" t="s">
        <v>201</v>
      </c>
      <c r="X180" s="295" t="s">
        <v>331</v>
      </c>
      <c r="Y180" t="s">
        <v>164</v>
      </c>
      <c r="Z180" t="s">
        <v>164</v>
      </c>
    </row>
    <row r="181" spans="1:26" x14ac:dyDescent="0.35">
      <c r="A181" s="295" t="s">
        <v>192</v>
      </c>
      <c r="B181" s="295" t="s">
        <v>193</v>
      </c>
      <c r="C181" s="295" t="s">
        <v>194</v>
      </c>
      <c r="D181" s="295" t="s">
        <v>327</v>
      </c>
      <c r="E181" s="305">
        <v>12.38</v>
      </c>
      <c r="F181" s="305">
        <v>12.38</v>
      </c>
      <c r="G181" s="295" t="s">
        <v>196</v>
      </c>
      <c r="H181" s="417">
        <v>1</v>
      </c>
      <c r="I181" s="296">
        <v>43616</v>
      </c>
      <c r="J181" s="295">
        <v>22152</v>
      </c>
      <c r="K181" s="295">
        <v>9229</v>
      </c>
      <c r="L181" s="295" t="s">
        <v>218</v>
      </c>
      <c r="M181" s="295" t="s">
        <v>328</v>
      </c>
      <c r="N181" s="295" t="s">
        <v>327</v>
      </c>
      <c r="O181" s="295" t="s">
        <v>221</v>
      </c>
      <c r="P181" s="295" t="s">
        <v>338</v>
      </c>
      <c r="Q181" s="295" t="s">
        <v>321</v>
      </c>
      <c r="R181" s="295" t="s">
        <v>201</v>
      </c>
      <c r="S181" s="295" t="s">
        <v>204</v>
      </c>
      <c r="T181" s="295" t="s">
        <v>201</v>
      </c>
      <c r="U181" s="295" t="s">
        <v>330</v>
      </c>
      <c r="V181" s="295" t="s">
        <v>318</v>
      </c>
      <c r="W181" s="295" t="s">
        <v>201</v>
      </c>
      <c r="X181" s="295" t="s">
        <v>331</v>
      </c>
      <c r="Y181" t="s">
        <v>164</v>
      </c>
      <c r="Z181" t="s">
        <v>164</v>
      </c>
    </row>
    <row r="182" spans="1:26" x14ac:dyDescent="0.35">
      <c r="A182" s="295" t="s">
        <v>192</v>
      </c>
      <c r="B182" s="295" t="s">
        <v>193</v>
      </c>
      <c r="C182" s="295" t="s">
        <v>194</v>
      </c>
      <c r="D182" s="295" t="s">
        <v>327</v>
      </c>
      <c r="E182" s="305">
        <v>37.46</v>
      </c>
      <c r="F182" s="305">
        <v>37.46</v>
      </c>
      <c r="G182" s="295" t="s">
        <v>196</v>
      </c>
      <c r="H182" s="417">
        <v>1</v>
      </c>
      <c r="I182" s="296">
        <v>43616</v>
      </c>
      <c r="J182" s="295">
        <v>22152</v>
      </c>
      <c r="K182" s="295">
        <v>9275</v>
      </c>
      <c r="L182" s="295" t="s">
        <v>218</v>
      </c>
      <c r="M182" s="295" t="s">
        <v>328</v>
      </c>
      <c r="N182" s="295" t="s">
        <v>327</v>
      </c>
      <c r="O182" s="295" t="s">
        <v>200</v>
      </c>
      <c r="P182" s="295" t="s">
        <v>338</v>
      </c>
      <c r="Q182" s="295" t="s">
        <v>321</v>
      </c>
      <c r="R182" s="295" t="s">
        <v>201</v>
      </c>
      <c r="S182" s="295" t="s">
        <v>204</v>
      </c>
      <c r="T182" s="295" t="s">
        <v>201</v>
      </c>
      <c r="U182" s="295" t="s">
        <v>330</v>
      </c>
      <c r="V182" s="295" t="s">
        <v>318</v>
      </c>
      <c r="W182" s="295" t="s">
        <v>201</v>
      </c>
      <c r="X182" s="295" t="s">
        <v>331</v>
      </c>
      <c r="Y182" t="s">
        <v>164</v>
      </c>
      <c r="Z182" t="s">
        <v>164</v>
      </c>
    </row>
    <row r="183" spans="1:26" x14ac:dyDescent="0.35">
      <c r="A183" s="295" t="s">
        <v>192</v>
      </c>
      <c r="B183" s="295" t="s">
        <v>193</v>
      </c>
      <c r="C183" s="295" t="s">
        <v>194</v>
      </c>
      <c r="D183" s="295" t="s">
        <v>327</v>
      </c>
      <c r="E183" s="305">
        <v>14.06</v>
      </c>
      <c r="F183" s="305">
        <v>14.06</v>
      </c>
      <c r="G183" s="295" t="s">
        <v>196</v>
      </c>
      <c r="H183" s="417">
        <v>1</v>
      </c>
      <c r="I183" s="296">
        <v>43616</v>
      </c>
      <c r="J183" s="295">
        <v>22152</v>
      </c>
      <c r="K183" s="295">
        <v>9431</v>
      </c>
      <c r="L183" s="295" t="s">
        <v>218</v>
      </c>
      <c r="M183" s="295" t="s">
        <v>328</v>
      </c>
      <c r="N183" s="295" t="s">
        <v>327</v>
      </c>
      <c r="O183" s="295" t="s">
        <v>221</v>
      </c>
      <c r="P183" s="295" t="s">
        <v>339</v>
      </c>
      <c r="Q183" s="295" t="s">
        <v>321</v>
      </c>
      <c r="R183" s="295" t="s">
        <v>201</v>
      </c>
      <c r="S183" s="295" t="s">
        <v>204</v>
      </c>
      <c r="T183" s="295" t="s">
        <v>201</v>
      </c>
      <c r="U183" s="295" t="s">
        <v>330</v>
      </c>
      <c r="V183" s="295" t="s">
        <v>318</v>
      </c>
      <c r="W183" s="295" t="s">
        <v>201</v>
      </c>
      <c r="X183" s="295" t="s">
        <v>331</v>
      </c>
      <c r="Y183" t="s">
        <v>164</v>
      </c>
      <c r="Z183" t="s">
        <v>164</v>
      </c>
    </row>
    <row r="184" spans="1:26" x14ac:dyDescent="0.35">
      <c r="A184" s="295" t="s">
        <v>192</v>
      </c>
      <c r="B184" s="295" t="s">
        <v>193</v>
      </c>
      <c r="C184" s="295" t="s">
        <v>194</v>
      </c>
      <c r="D184" s="295" t="s">
        <v>327</v>
      </c>
      <c r="E184" s="305">
        <v>42.57</v>
      </c>
      <c r="F184" s="305">
        <v>42.57</v>
      </c>
      <c r="G184" s="295" t="s">
        <v>196</v>
      </c>
      <c r="H184" s="417">
        <v>1</v>
      </c>
      <c r="I184" s="296">
        <v>43616</v>
      </c>
      <c r="J184" s="295">
        <v>22152</v>
      </c>
      <c r="K184" s="295">
        <v>9477</v>
      </c>
      <c r="L184" s="295" t="s">
        <v>218</v>
      </c>
      <c r="M184" s="295" t="s">
        <v>328</v>
      </c>
      <c r="N184" s="295" t="s">
        <v>327</v>
      </c>
      <c r="O184" s="295" t="s">
        <v>200</v>
      </c>
      <c r="P184" s="295" t="s">
        <v>339</v>
      </c>
      <c r="Q184" s="295" t="s">
        <v>321</v>
      </c>
      <c r="R184" s="295" t="s">
        <v>201</v>
      </c>
      <c r="S184" s="295" t="s">
        <v>204</v>
      </c>
      <c r="T184" s="295" t="s">
        <v>201</v>
      </c>
      <c r="U184" s="295" t="s">
        <v>330</v>
      </c>
      <c r="V184" s="295" t="s">
        <v>318</v>
      </c>
      <c r="W184" s="295" t="s">
        <v>201</v>
      </c>
      <c r="X184" s="295" t="s">
        <v>331</v>
      </c>
      <c r="Y184" t="s">
        <v>164</v>
      </c>
      <c r="Z184" t="s">
        <v>164</v>
      </c>
    </row>
    <row r="185" spans="1:26" x14ac:dyDescent="0.35">
      <c r="A185" s="295" t="s">
        <v>192</v>
      </c>
      <c r="B185" s="295" t="s">
        <v>193</v>
      </c>
      <c r="C185" s="295" t="s">
        <v>194</v>
      </c>
      <c r="D185" s="295" t="s">
        <v>327</v>
      </c>
      <c r="E185" s="305">
        <v>6.43</v>
      </c>
      <c r="F185" s="305">
        <v>6.43</v>
      </c>
      <c r="G185" s="295" t="s">
        <v>196</v>
      </c>
      <c r="H185" s="417">
        <v>1</v>
      </c>
      <c r="I185" s="296">
        <v>43616</v>
      </c>
      <c r="J185" s="295">
        <v>22152</v>
      </c>
      <c r="K185" s="295">
        <v>9633</v>
      </c>
      <c r="L185" s="295" t="s">
        <v>218</v>
      </c>
      <c r="M185" s="295" t="s">
        <v>328</v>
      </c>
      <c r="N185" s="295" t="s">
        <v>327</v>
      </c>
      <c r="O185" s="295" t="s">
        <v>221</v>
      </c>
      <c r="P185" s="295" t="s">
        <v>340</v>
      </c>
      <c r="Q185" s="295" t="s">
        <v>321</v>
      </c>
      <c r="R185" s="295" t="s">
        <v>201</v>
      </c>
      <c r="S185" s="295" t="s">
        <v>204</v>
      </c>
      <c r="T185" s="295" t="s">
        <v>201</v>
      </c>
      <c r="U185" s="295" t="s">
        <v>330</v>
      </c>
      <c r="V185" s="295" t="s">
        <v>318</v>
      </c>
      <c r="W185" s="295" t="s">
        <v>201</v>
      </c>
      <c r="X185" s="295" t="s">
        <v>94</v>
      </c>
      <c r="Y185" t="s">
        <v>164</v>
      </c>
      <c r="Z185" t="s">
        <v>164</v>
      </c>
    </row>
    <row r="186" spans="1:26" x14ac:dyDescent="0.35">
      <c r="A186" s="295" t="s">
        <v>192</v>
      </c>
      <c r="B186" s="295" t="s">
        <v>193</v>
      </c>
      <c r="C186" s="295" t="s">
        <v>194</v>
      </c>
      <c r="D186" s="295" t="s">
        <v>327</v>
      </c>
      <c r="E186" s="305">
        <v>19.47</v>
      </c>
      <c r="F186" s="305">
        <v>19.47</v>
      </c>
      <c r="G186" s="295" t="s">
        <v>196</v>
      </c>
      <c r="H186" s="417">
        <v>1</v>
      </c>
      <c r="I186" s="296">
        <v>43616</v>
      </c>
      <c r="J186" s="295">
        <v>22152</v>
      </c>
      <c r="K186" s="295">
        <v>9679</v>
      </c>
      <c r="L186" s="295" t="s">
        <v>218</v>
      </c>
      <c r="M186" s="295" t="s">
        <v>328</v>
      </c>
      <c r="N186" s="295" t="s">
        <v>327</v>
      </c>
      <c r="O186" s="295" t="s">
        <v>200</v>
      </c>
      <c r="P186" s="295" t="s">
        <v>340</v>
      </c>
      <c r="Q186" s="295" t="s">
        <v>321</v>
      </c>
      <c r="R186" s="295" t="s">
        <v>201</v>
      </c>
      <c r="S186" s="295" t="s">
        <v>204</v>
      </c>
      <c r="T186" s="295" t="s">
        <v>201</v>
      </c>
      <c r="U186" s="295" t="s">
        <v>330</v>
      </c>
      <c r="V186" s="295" t="s">
        <v>318</v>
      </c>
      <c r="W186" s="295" t="s">
        <v>201</v>
      </c>
      <c r="X186" s="295" t="s">
        <v>94</v>
      </c>
      <c r="Y186" t="s">
        <v>164</v>
      </c>
      <c r="Z186" t="s">
        <v>164</v>
      </c>
    </row>
    <row r="187" spans="1:26" x14ac:dyDescent="0.35">
      <c r="A187" s="295" t="s">
        <v>192</v>
      </c>
      <c r="B187" s="295" t="s">
        <v>193</v>
      </c>
      <c r="C187" s="295" t="s">
        <v>194</v>
      </c>
      <c r="D187" s="295" t="s">
        <v>327</v>
      </c>
      <c r="E187" s="305">
        <v>2.39</v>
      </c>
      <c r="F187" s="305">
        <v>2.39</v>
      </c>
      <c r="G187" s="295" t="s">
        <v>196</v>
      </c>
      <c r="H187" s="417">
        <v>1</v>
      </c>
      <c r="I187" s="296">
        <v>43616</v>
      </c>
      <c r="J187" s="295">
        <v>22152</v>
      </c>
      <c r="K187" s="295">
        <v>9834</v>
      </c>
      <c r="L187" s="295" t="s">
        <v>218</v>
      </c>
      <c r="M187" s="295" t="s">
        <v>328</v>
      </c>
      <c r="N187" s="295" t="s">
        <v>327</v>
      </c>
      <c r="O187" s="295" t="s">
        <v>221</v>
      </c>
      <c r="P187" s="295" t="s">
        <v>341</v>
      </c>
      <c r="Q187" s="295" t="s">
        <v>321</v>
      </c>
      <c r="R187" s="295" t="s">
        <v>201</v>
      </c>
      <c r="S187" s="295" t="s">
        <v>204</v>
      </c>
      <c r="T187" s="295" t="s">
        <v>201</v>
      </c>
      <c r="U187" s="295" t="s">
        <v>330</v>
      </c>
      <c r="V187" s="295" t="s">
        <v>318</v>
      </c>
      <c r="W187" s="295" t="s">
        <v>201</v>
      </c>
      <c r="X187" s="295" t="s">
        <v>342</v>
      </c>
      <c r="Y187" t="s">
        <v>164</v>
      </c>
      <c r="Z187" t="s">
        <v>164</v>
      </c>
    </row>
    <row r="188" spans="1:26" x14ac:dyDescent="0.35">
      <c r="A188" s="295" t="s">
        <v>192</v>
      </c>
      <c r="B188" s="295" t="s">
        <v>193</v>
      </c>
      <c r="C188" s="295" t="s">
        <v>194</v>
      </c>
      <c r="D188" s="295" t="s">
        <v>327</v>
      </c>
      <c r="E188" s="305">
        <v>7.23</v>
      </c>
      <c r="F188" s="305">
        <v>7.23</v>
      </c>
      <c r="G188" s="295" t="s">
        <v>196</v>
      </c>
      <c r="H188" s="417">
        <v>1</v>
      </c>
      <c r="I188" s="296">
        <v>43616</v>
      </c>
      <c r="J188" s="295">
        <v>22152</v>
      </c>
      <c r="K188" s="295">
        <v>9880</v>
      </c>
      <c r="L188" s="295" t="s">
        <v>218</v>
      </c>
      <c r="M188" s="295" t="s">
        <v>328</v>
      </c>
      <c r="N188" s="295" t="s">
        <v>327</v>
      </c>
      <c r="O188" s="295" t="s">
        <v>200</v>
      </c>
      <c r="P188" s="295" t="s">
        <v>341</v>
      </c>
      <c r="Q188" s="295" t="s">
        <v>321</v>
      </c>
      <c r="R188" s="295" t="s">
        <v>201</v>
      </c>
      <c r="S188" s="295" t="s">
        <v>204</v>
      </c>
      <c r="T188" s="295" t="s">
        <v>201</v>
      </c>
      <c r="U188" s="295" t="s">
        <v>330</v>
      </c>
      <c r="V188" s="295" t="s">
        <v>318</v>
      </c>
      <c r="W188" s="295" t="s">
        <v>201</v>
      </c>
      <c r="X188" s="295" t="s">
        <v>342</v>
      </c>
      <c r="Y188" t="s">
        <v>164</v>
      </c>
      <c r="Z188" t="s">
        <v>164</v>
      </c>
    </row>
    <row r="189" spans="1:26" x14ac:dyDescent="0.35">
      <c r="A189" s="295" t="s">
        <v>192</v>
      </c>
      <c r="B189" s="295" t="s">
        <v>193</v>
      </c>
      <c r="C189" s="295" t="s">
        <v>194</v>
      </c>
      <c r="D189" s="295" t="s">
        <v>327</v>
      </c>
      <c r="E189" s="305">
        <v>9.09</v>
      </c>
      <c r="F189" s="305">
        <v>9.09</v>
      </c>
      <c r="G189" s="295" t="s">
        <v>196</v>
      </c>
      <c r="H189" s="417">
        <v>1</v>
      </c>
      <c r="I189" s="296">
        <v>43616</v>
      </c>
      <c r="J189" s="295">
        <v>22152</v>
      </c>
      <c r="K189" s="295">
        <v>10032</v>
      </c>
      <c r="L189" s="295" t="s">
        <v>218</v>
      </c>
      <c r="M189" s="295" t="s">
        <v>328</v>
      </c>
      <c r="N189" s="295" t="s">
        <v>327</v>
      </c>
      <c r="O189" s="295" t="s">
        <v>221</v>
      </c>
      <c r="P189" s="295" t="s">
        <v>343</v>
      </c>
      <c r="Q189" s="295" t="s">
        <v>321</v>
      </c>
      <c r="R189" s="295" t="s">
        <v>201</v>
      </c>
      <c r="S189" s="295" t="s">
        <v>204</v>
      </c>
      <c r="T189" s="295" t="s">
        <v>201</v>
      </c>
      <c r="U189" s="295" t="s">
        <v>330</v>
      </c>
      <c r="V189" s="295" t="s">
        <v>318</v>
      </c>
      <c r="W189" s="295" t="s">
        <v>201</v>
      </c>
      <c r="X189" s="295" t="s">
        <v>342</v>
      </c>
      <c r="Y189" t="s">
        <v>164</v>
      </c>
      <c r="Z189" t="s">
        <v>164</v>
      </c>
    </row>
    <row r="190" spans="1:26" x14ac:dyDescent="0.35">
      <c r="A190" s="295" t="s">
        <v>192</v>
      </c>
      <c r="B190" s="295" t="s">
        <v>193</v>
      </c>
      <c r="C190" s="295" t="s">
        <v>194</v>
      </c>
      <c r="D190" s="295" t="s">
        <v>327</v>
      </c>
      <c r="E190" s="305">
        <v>27.51</v>
      </c>
      <c r="F190" s="305">
        <v>27.51</v>
      </c>
      <c r="G190" s="295" t="s">
        <v>196</v>
      </c>
      <c r="H190" s="417">
        <v>1</v>
      </c>
      <c r="I190" s="296">
        <v>43616</v>
      </c>
      <c r="J190" s="295">
        <v>22152</v>
      </c>
      <c r="K190" s="295">
        <v>10078</v>
      </c>
      <c r="L190" s="295" t="s">
        <v>218</v>
      </c>
      <c r="M190" s="295" t="s">
        <v>328</v>
      </c>
      <c r="N190" s="295" t="s">
        <v>327</v>
      </c>
      <c r="O190" s="295" t="s">
        <v>200</v>
      </c>
      <c r="P190" s="295" t="s">
        <v>343</v>
      </c>
      <c r="Q190" s="295" t="s">
        <v>321</v>
      </c>
      <c r="R190" s="295" t="s">
        <v>201</v>
      </c>
      <c r="S190" s="295" t="s">
        <v>204</v>
      </c>
      <c r="T190" s="295" t="s">
        <v>201</v>
      </c>
      <c r="U190" s="295" t="s">
        <v>330</v>
      </c>
      <c r="V190" s="295" t="s">
        <v>318</v>
      </c>
      <c r="W190" s="295" t="s">
        <v>201</v>
      </c>
      <c r="X190" s="295" t="s">
        <v>342</v>
      </c>
      <c r="Y190" t="s">
        <v>164</v>
      </c>
      <c r="Z190" t="s">
        <v>164</v>
      </c>
    </row>
    <row r="191" spans="1:26" x14ac:dyDescent="0.35">
      <c r="A191" s="295" t="s">
        <v>192</v>
      </c>
      <c r="B191" s="295" t="s">
        <v>193</v>
      </c>
      <c r="C191" s="295" t="s">
        <v>194</v>
      </c>
      <c r="D191" s="295" t="s">
        <v>327</v>
      </c>
      <c r="E191" s="305">
        <v>7.25</v>
      </c>
      <c r="F191" s="305">
        <v>7.25</v>
      </c>
      <c r="G191" s="295" t="s">
        <v>196</v>
      </c>
      <c r="H191" s="417">
        <v>1</v>
      </c>
      <c r="I191" s="296">
        <v>43616</v>
      </c>
      <c r="J191" s="295">
        <v>22152</v>
      </c>
      <c r="K191" s="295">
        <v>10234</v>
      </c>
      <c r="L191" s="295" t="s">
        <v>218</v>
      </c>
      <c r="M191" s="295" t="s">
        <v>328</v>
      </c>
      <c r="N191" s="295" t="s">
        <v>327</v>
      </c>
      <c r="O191" s="295" t="s">
        <v>221</v>
      </c>
      <c r="P191" s="295" t="s">
        <v>346</v>
      </c>
      <c r="Q191" s="295" t="s">
        <v>321</v>
      </c>
      <c r="R191" s="295" t="s">
        <v>201</v>
      </c>
      <c r="S191" s="295" t="s">
        <v>204</v>
      </c>
      <c r="T191" s="295" t="s">
        <v>201</v>
      </c>
      <c r="U191" s="295" t="s">
        <v>330</v>
      </c>
      <c r="V191" s="295" t="s">
        <v>318</v>
      </c>
      <c r="W191" s="295" t="s">
        <v>201</v>
      </c>
      <c r="X191" s="295" t="s">
        <v>331</v>
      </c>
      <c r="Y191" t="s">
        <v>164</v>
      </c>
      <c r="Z191" t="s">
        <v>164</v>
      </c>
    </row>
    <row r="192" spans="1:26" x14ac:dyDescent="0.35">
      <c r="A192" s="295" t="s">
        <v>192</v>
      </c>
      <c r="B192" s="295" t="s">
        <v>193</v>
      </c>
      <c r="C192" s="295" t="s">
        <v>194</v>
      </c>
      <c r="D192" s="295" t="s">
        <v>327</v>
      </c>
      <c r="E192" s="305">
        <v>21.96</v>
      </c>
      <c r="F192" s="305">
        <v>21.96</v>
      </c>
      <c r="G192" s="295" t="s">
        <v>196</v>
      </c>
      <c r="H192" s="417">
        <v>1</v>
      </c>
      <c r="I192" s="296">
        <v>43616</v>
      </c>
      <c r="J192" s="295">
        <v>22152</v>
      </c>
      <c r="K192" s="295">
        <v>10280</v>
      </c>
      <c r="L192" s="295" t="s">
        <v>218</v>
      </c>
      <c r="M192" s="295" t="s">
        <v>328</v>
      </c>
      <c r="N192" s="295" t="s">
        <v>327</v>
      </c>
      <c r="O192" s="295" t="s">
        <v>200</v>
      </c>
      <c r="P192" s="295" t="s">
        <v>346</v>
      </c>
      <c r="Q192" s="295" t="s">
        <v>321</v>
      </c>
      <c r="R192" s="295" t="s">
        <v>201</v>
      </c>
      <c r="S192" s="295" t="s">
        <v>204</v>
      </c>
      <c r="T192" s="295" t="s">
        <v>201</v>
      </c>
      <c r="U192" s="295" t="s">
        <v>330</v>
      </c>
      <c r="V192" s="295" t="s">
        <v>318</v>
      </c>
      <c r="W192" s="295" t="s">
        <v>201</v>
      </c>
      <c r="X192" s="295" t="s">
        <v>331</v>
      </c>
      <c r="Y192" t="s">
        <v>164</v>
      </c>
      <c r="Z192" t="s">
        <v>164</v>
      </c>
    </row>
    <row r="193" spans="1:26" x14ac:dyDescent="0.35">
      <c r="A193" s="295" t="s">
        <v>192</v>
      </c>
      <c r="B193" s="295" t="s">
        <v>193</v>
      </c>
      <c r="C193" s="295" t="s">
        <v>194</v>
      </c>
      <c r="D193" s="295" t="s">
        <v>327</v>
      </c>
      <c r="E193" s="305">
        <v>11.24</v>
      </c>
      <c r="F193" s="305">
        <v>11.24</v>
      </c>
      <c r="G193" s="295" t="s">
        <v>196</v>
      </c>
      <c r="H193" s="417">
        <v>1</v>
      </c>
      <c r="I193" s="296">
        <v>43616</v>
      </c>
      <c r="J193" s="295">
        <v>22152</v>
      </c>
      <c r="K193" s="295">
        <v>10435</v>
      </c>
      <c r="L193" s="295" t="s">
        <v>218</v>
      </c>
      <c r="M193" s="295" t="s">
        <v>328</v>
      </c>
      <c r="N193" s="295" t="s">
        <v>327</v>
      </c>
      <c r="O193" s="295" t="s">
        <v>221</v>
      </c>
      <c r="P193" s="295" t="s">
        <v>344</v>
      </c>
      <c r="Q193" s="295" t="s">
        <v>321</v>
      </c>
      <c r="R193" s="295" t="s">
        <v>201</v>
      </c>
      <c r="S193" s="295" t="s">
        <v>204</v>
      </c>
      <c r="T193" s="295" t="s">
        <v>201</v>
      </c>
      <c r="U193" s="295" t="s">
        <v>330</v>
      </c>
      <c r="V193" s="295" t="s">
        <v>318</v>
      </c>
      <c r="W193" s="295" t="s">
        <v>201</v>
      </c>
      <c r="X193" s="295" t="s">
        <v>342</v>
      </c>
      <c r="Y193" t="s">
        <v>164</v>
      </c>
      <c r="Z193" t="s">
        <v>164</v>
      </c>
    </row>
    <row r="194" spans="1:26" x14ac:dyDescent="0.35">
      <c r="A194" s="295" t="s">
        <v>192</v>
      </c>
      <c r="B194" s="295" t="s">
        <v>193</v>
      </c>
      <c r="C194" s="295" t="s">
        <v>194</v>
      </c>
      <c r="D194" s="295" t="s">
        <v>327</v>
      </c>
      <c r="E194" s="305">
        <v>34.020000000000003</v>
      </c>
      <c r="F194" s="305">
        <v>34.020000000000003</v>
      </c>
      <c r="G194" s="295" t="s">
        <v>196</v>
      </c>
      <c r="H194" s="417">
        <v>1</v>
      </c>
      <c r="I194" s="296">
        <v>43616</v>
      </c>
      <c r="J194" s="295">
        <v>22152</v>
      </c>
      <c r="K194" s="295">
        <v>10481</v>
      </c>
      <c r="L194" s="295" t="s">
        <v>218</v>
      </c>
      <c r="M194" s="295" t="s">
        <v>328</v>
      </c>
      <c r="N194" s="295" t="s">
        <v>327</v>
      </c>
      <c r="O194" s="295" t="s">
        <v>200</v>
      </c>
      <c r="P194" s="295" t="s">
        <v>344</v>
      </c>
      <c r="Q194" s="295" t="s">
        <v>321</v>
      </c>
      <c r="R194" s="295" t="s">
        <v>201</v>
      </c>
      <c r="S194" s="295" t="s">
        <v>204</v>
      </c>
      <c r="T194" s="295" t="s">
        <v>201</v>
      </c>
      <c r="U194" s="295" t="s">
        <v>330</v>
      </c>
      <c r="V194" s="295" t="s">
        <v>318</v>
      </c>
      <c r="W194" s="295" t="s">
        <v>201</v>
      </c>
      <c r="X194" s="295" t="s">
        <v>342</v>
      </c>
      <c r="Y194" t="s">
        <v>164</v>
      </c>
      <c r="Z194" t="s">
        <v>164</v>
      </c>
    </row>
    <row r="195" spans="1:26" x14ac:dyDescent="0.35">
      <c r="A195" s="295" t="s">
        <v>192</v>
      </c>
      <c r="B195" s="295" t="s">
        <v>193</v>
      </c>
      <c r="C195" s="295" t="s">
        <v>194</v>
      </c>
      <c r="D195" s="295" t="s">
        <v>327</v>
      </c>
      <c r="E195" s="305">
        <v>1.39</v>
      </c>
      <c r="F195" s="305">
        <v>1.39</v>
      </c>
      <c r="G195" s="295" t="s">
        <v>196</v>
      </c>
      <c r="H195" s="417">
        <v>1</v>
      </c>
      <c r="I195" s="296">
        <v>43616</v>
      </c>
      <c r="J195" s="295">
        <v>22152</v>
      </c>
      <c r="K195" s="295">
        <v>10637</v>
      </c>
      <c r="L195" s="295" t="s">
        <v>218</v>
      </c>
      <c r="M195" s="295" t="s">
        <v>328</v>
      </c>
      <c r="N195" s="295" t="s">
        <v>327</v>
      </c>
      <c r="O195" s="295" t="s">
        <v>221</v>
      </c>
      <c r="P195" s="295" t="s">
        <v>345</v>
      </c>
      <c r="Q195" s="295" t="s">
        <v>321</v>
      </c>
      <c r="R195" s="295" t="s">
        <v>201</v>
      </c>
      <c r="S195" s="295" t="s">
        <v>204</v>
      </c>
      <c r="T195" s="295" t="s">
        <v>201</v>
      </c>
      <c r="U195" s="295" t="s">
        <v>330</v>
      </c>
      <c r="V195" s="295" t="s">
        <v>318</v>
      </c>
      <c r="W195" s="295" t="s">
        <v>201</v>
      </c>
      <c r="X195" s="295" t="s">
        <v>331</v>
      </c>
      <c r="Y195" t="s">
        <v>164</v>
      </c>
      <c r="Z195" t="s">
        <v>164</v>
      </c>
    </row>
    <row r="196" spans="1:26" x14ac:dyDescent="0.35">
      <c r="A196" s="295" t="s">
        <v>192</v>
      </c>
      <c r="B196" s="295" t="s">
        <v>193</v>
      </c>
      <c r="C196" s="295" t="s">
        <v>194</v>
      </c>
      <c r="D196" s="295" t="s">
        <v>327</v>
      </c>
      <c r="E196" s="305">
        <v>4.2</v>
      </c>
      <c r="F196" s="305">
        <v>4.2</v>
      </c>
      <c r="G196" s="295" t="s">
        <v>196</v>
      </c>
      <c r="H196" s="417">
        <v>1</v>
      </c>
      <c r="I196" s="296">
        <v>43616</v>
      </c>
      <c r="J196" s="295">
        <v>22152</v>
      </c>
      <c r="K196" s="295">
        <v>10683</v>
      </c>
      <c r="L196" s="295" t="s">
        <v>218</v>
      </c>
      <c r="M196" s="295" t="s">
        <v>328</v>
      </c>
      <c r="N196" s="295" t="s">
        <v>327</v>
      </c>
      <c r="O196" s="295" t="s">
        <v>200</v>
      </c>
      <c r="P196" s="295" t="s">
        <v>345</v>
      </c>
      <c r="Q196" s="295" t="s">
        <v>321</v>
      </c>
      <c r="R196" s="295" t="s">
        <v>201</v>
      </c>
      <c r="S196" s="295" t="s">
        <v>204</v>
      </c>
      <c r="T196" s="295" t="s">
        <v>201</v>
      </c>
      <c r="U196" s="295" t="s">
        <v>330</v>
      </c>
      <c r="V196" s="295" t="s">
        <v>318</v>
      </c>
      <c r="W196" s="295" t="s">
        <v>201</v>
      </c>
      <c r="X196" s="295" t="s">
        <v>331</v>
      </c>
      <c r="Y196" t="s">
        <v>164</v>
      </c>
      <c r="Z196" t="s">
        <v>164</v>
      </c>
    </row>
    <row r="197" spans="1:26" x14ac:dyDescent="0.35">
      <c r="A197" s="295" t="s">
        <v>192</v>
      </c>
      <c r="B197" s="295" t="s">
        <v>193</v>
      </c>
      <c r="C197" s="295" t="s">
        <v>194</v>
      </c>
      <c r="D197" s="295" t="s">
        <v>327</v>
      </c>
      <c r="E197" s="305">
        <v>0.1</v>
      </c>
      <c r="F197" s="305">
        <v>0.1</v>
      </c>
      <c r="G197" s="295" t="s">
        <v>196</v>
      </c>
      <c r="H197" s="417">
        <v>1</v>
      </c>
      <c r="I197" s="296">
        <v>43616</v>
      </c>
      <c r="J197" s="295">
        <v>22152</v>
      </c>
      <c r="K197" s="295">
        <v>10830</v>
      </c>
      <c r="L197" s="295" t="s">
        <v>218</v>
      </c>
      <c r="M197" s="295" t="s">
        <v>328</v>
      </c>
      <c r="N197" s="295" t="s">
        <v>327</v>
      </c>
      <c r="O197" s="295" t="s">
        <v>221</v>
      </c>
      <c r="P197" s="295" t="s">
        <v>334</v>
      </c>
      <c r="Q197" s="295" t="s">
        <v>322</v>
      </c>
      <c r="R197" s="295" t="s">
        <v>201</v>
      </c>
      <c r="S197" s="295" t="s">
        <v>204</v>
      </c>
      <c r="T197" s="295" t="s">
        <v>201</v>
      </c>
      <c r="U197" s="295" t="s">
        <v>330</v>
      </c>
      <c r="V197" s="295" t="s">
        <v>318</v>
      </c>
      <c r="W197" s="295" t="s">
        <v>201</v>
      </c>
      <c r="X197" s="295" t="s">
        <v>331</v>
      </c>
      <c r="Y197" t="s">
        <v>164</v>
      </c>
      <c r="Z197" t="s">
        <v>164</v>
      </c>
    </row>
    <row r="198" spans="1:26" x14ac:dyDescent="0.35">
      <c r="A198" s="295" t="s">
        <v>192</v>
      </c>
      <c r="B198" s="295" t="s">
        <v>193</v>
      </c>
      <c r="C198" s="295" t="s">
        <v>194</v>
      </c>
      <c r="D198" s="295" t="s">
        <v>327</v>
      </c>
      <c r="E198" s="305">
        <v>0.3</v>
      </c>
      <c r="F198" s="305">
        <v>0.3</v>
      </c>
      <c r="G198" s="295" t="s">
        <v>196</v>
      </c>
      <c r="H198" s="417">
        <v>1</v>
      </c>
      <c r="I198" s="296">
        <v>43616</v>
      </c>
      <c r="J198" s="295">
        <v>22152</v>
      </c>
      <c r="K198" s="295">
        <v>10866</v>
      </c>
      <c r="L198" s="295" t="s">
        <v>218</v>
      </c>
      <c r="M198" s="295" t="s">
        <v>328</v>
      </c>
      <c r="N198" s="295" t="s">
        <v>327</v>
      </c>
      <c r="O198" s="295" t="s">
        <v>200</v>
      </c>
      <c r="P198" s="295" t="s">
        <v>334</v>
      </c>
      <c r="Q198" s="295" t="s">
        <v>322</v>
      </c>
      <c r="R198" s="295" t="s">
        <v>201</v>
      </c>
      <c r="S198" s="295" t="s">
        <v>204</v>
      </c>
      <c r="T198" s="295" t="s">
        <v>201</v>
      </c>
      <c r="U198" s="295" t="s">
        <v>330</v>
      </c>
      <c r="V198" s="295" t="s">
        <v>318</v>
      </c>
      <c r="W198" s="295" t="s">
        <v>201</v>
      </c>
      <c r="X198" s="295" t="s">
        <v>331</v>
      </c>
      <c r="Y198" t="s">
        <v>164</v>
      </c>
      <c r="Z198" t="s">
        <v>164</v>
      </c>
    </row>
    <row r="199" spans="1:26" x14ac:dyDescent="0.35">
      <c r="A199" s="295" t="s">
        <v>192</v>
      </c>
      <c r="B199" s="295" t="s">
        <v>193</v>
      </c>
      <c r="C199" s="295" t="s">
        <v>194</v>
      </c>
      <c r="D199" s="295" t="s">
        <v>327</v>
      </c>
      <c r="E199" s="305">
        <v>0.76</v>
      </c>
      <c r="F199" s="305">
        <v>0.76</v>
      </c>
      <c r="G199" s="295" t="s">
        <v>196</v>
      </c>
      <c r="H199" s="417">
        <v>1</v>
      </c>
      <c r="I199" s="296">
        <v>43616</v>
      </c>
      <c r="J199" s="295">
        <v>22152</v>
      </c>
      <c r="K199" s="295">
        <v>11002</v>
      </c>
      <c r="L199" s="295" t="s">
        <v>218</v>
      </c>
      <c r="M199" s="295" t="s">
        <v>328</v>
      </c>
      <c r="N199" s="295" t="s">
        <v>327</v>
      </c>
      <c r="O199" s="295" t="s">
        <v>221</v>
      </c>
      <c r="P199" s="295" t="s">
        <v>345</v>
      </c>
      <c r="Q199" s="295" t="s">
        <v>322</v>
      </c>
      <c r="R199" s="295" t="s">
        <v>201</v>
      </c>
      <c r="S199" s="295" t="s">
        <v>204</v>
      </c>
      <c r="T199" s="295" t="s">
        <v>201</v>
      </c>
      <c r="U199" s="295" t="s">
        <v>330</v>
      </c>
      <c r="V199" s="295" t="s">
        <v>318</v>
      </c>
      <c r="W199" s="295" t="s">
        <v>201</v>
      </c>
      <c r="X199" s="295" t="s">
        <v>331</v>
      </c>
      <c r="Y199" t="s">
        <v>164</v>
      </c>
      <c r="Z199" t="s">
        <v>164</v>
      </c>
    </row>
    <row r="200" spans="1:26" x14ac:dyDescent="0.35">
      <c r="A200" s="295" t="s">
        <v>192</v>
      </c>
      <c r="B200" s="295" t="s">
        <v>193</v>
      </c>
      <c r="C200" s="295" t="s">
        <v>194</v>
      </c>
      <c r="D200" s="295" t="s">
        <v>327</v>
      </c>
      <c r="E200" s="305">
        <v>2.2999999999999998</v>
      </c>
      <c r="F200" s="305">
        <v>2.2999999999999998</v>
      </c>
      <c r="G200" s="295" t="s">
        <v>196</v>
      </c>
      <c r="H200" s="417">
        <v>1</v>
      </c>
      <c r="I200" s="296">
        <v>43616</v>
      </c>
      <c r="J200" s="295">
        <v>22152</v>
      </c>
      <c r="K200" s="295">
        <v>11048</v>
      </c>
      <c r="L200" s="295" t="s">
        <v>218</v>
      </c>
      <c r="M200" s="295" t="s">
        <v>328</v>
      </c>
      <c r="N200" s="295" t="s">
        <v>327</v>
      </c>
      <c r="O200" s="295" t="s">
        <v>200</v>
      </c>
      <c r="P200" s="295" t="s">
        <v>345</v>
      </c>
      <c r="Q200" s="295" t="s">
        <v>322</v>
      </c>
      <c r="R200" s="295" t="s">
        <v>201</v>
      </c>
      <c r="S200" s="295" t="s">
        <v>204</v>
      </c>
      <c r="T200" s="295" t="s">
        <v>201</v>
      </c>
      <c r="U200" s="295" t="s">
        <v>330</v>
      </c>
      <c r="V200" s="295" t="s">
        <v>318</v>
      </c>
      <c r="W200" s="295" t="s">
        <v>201</v>
      </c>
      <c r="X200" s="295" t="s">
        <v>331</v>
      </c>
      <c r="Y200" t="s">
        <v>164</v>
      </c>
      <c r="Z200" t="s">
        <v>164</v>
      </c>
    </row>
    <row r="201" spans="1:26" x14ac:dyDescent="0.35">
      <c r="A201" s="295" t="s">
        <v>192</v>
      </c>
      <c r="B201" s="295" t="s">
        <v>193</v>
      </c>
      <c r="C201" s="295" t="s">
        <v>194</v>
      </c>
      <c r="D201" s="295" t="s">
        <v>327</v>
      </c>
      <c r="E201" s="305">
        <v>0.3</v>
      </c>
      <c r="F201" s="305">
        <v>0.3</v>
      </c>
      <c r="G201" s="295" t="s">
        <v>196</v>
      </c>
      <c r="H201" s="417">
        <v>1</v>
      </c>
      <c r="I201" s="296">
        <v>43616</v>
      </c>
      <c r="J201" s="295">
        <v>22152</v>
      </c>
      <c r="K201" s="295">
        <v>11195</v>
      </c>
      <c r="L201" s="295" t="s">
        <v>218</v>
      </c>
      <c r="M201" s="295" t="s">
        <v>328</v>
      </c>
      <c r="N201" s="295" t="s">
        <v>327</v>
      </c>
      <c r="O201" s="295" t="s">
        <v>221</v>
      </c>
      <c r="P201" s="295" t="s">
        <v>333</v>
      </c>
      <c r="Q201" s="295" t="s">
        <v>324</v>
      </c>
      <c r="R201" s="295" t="s">
        <v>201</v>
      </c>
      <c r="S201" s="295" t="s">
        <v>204</v>
      </c>
      <c r="T201" s="295" t="s">
        <v>201</v>
      </c>
      <c r="U201" s="295" t="s">
        <v>330</v>
      </c>
      <c r="V201" s="295" t="s">
        <v>318</v>
      </c>
      <c r="W201" s="295" t="s">
        <v>201</v>
      </c>
      <c r="X201" s="295" t="s">
        <v>331</v>
      </c>
      <c r="Y201" t="s">
        <v>164</v>
      </c>
      <c r="Z201" t="s">
        <v>164</v>
      </c>
    </row>
    <row r="202" spans="1:26" x14ac:dyDescent="0.35">
      <c r="A202" s="295" t="s">
        <v>192</v>
      </c>
      <c r="B202" s="295" t="s">
        <v>193</v>
      </c>
      <c r="C202" s="295" t="s">
        <v>194</v>
      </c>
      <c r="D202" s="295" t="s">
        <v>327</v>
      </c>
      <c r="E202" s="305">
        <v>0.89</v>
      </c>
      <c r="F202" s="305">
        <v>0.89</v>
      </c>
      <c r="G202" s="295" t="s">
        <v>196</v>
      </c>
      <c r="H202" s="417">
        <v>1</v>
      </c>
      <c r="I202" s="296">
        <v>43616</v>
      </c>
      <c r="J202" s="295">
        <v>22152</v>
      </c>
      <c r="K202" s="295">
        <v>11235</v>
      </c>
      <c r="L202" s="295" t="s">
        <v>218</v>
      </c>
      <c r="M202" s="295" t="s">
        <v>328</v>
      </c>
      <c r="N202" s="295" t="s">
        <v>327</v>
      </c>
      <c r="O202" s="295" t="s">
        <v>200</v>
      </c>
      <c r="P202" s="295" t="s">
        <v>333</v>
      </c>
      <c r="Q202" s="295" t="s">
        <v>324</v>
      </c>
      <c r="R202" s="295" t="s">
        <v>201</v>
      </c>
      <c r="S202" s="295" t="s">
        <v>204</v>
      </c>
      <c r="T202" s="295" t="s">
        <v>201</v>
      </c>
      <c r="U202" s="295" t="s">
        <v>330</v>
      </c>
      <c r="V202" s="295" t="s">
        <v>318</v>
      </c>
      <c r="W202" s="295" t="s">
        <v>201</v>
      </c>
      <c r="X202" s="295" t="s">
        <v>331</v>
      </c>
      <c r="Y202" t="s">
        <v>164</v>
      </c>
      <c r="Z202" t="s">
        <v>164</v>
      </c>
    </row>
    <row r="203" spans="1:26" x14ac:dyDescent="0.35">
      <c r="A203" s="295" t="s">
        <v>192</v>
      </c>
      <c r="B203" s="295" t="s">
        <v>193</v>
      </c>
      <c r="C203" s="295" t="s">
        <v>194</v>
      </c>
      <c r="D203" s="295" t="s">
        <v>327</v>
      </c>
      <c r="E203" s="305">
        <v>21.65</v>
      </c>
      <c r="F203" s="305">
        <v>21.65</v>
      </c>
      <c r="G203" s="295" t="s">
        <v>196</v>
      </c>
      <c r="H203" s="417">
        <v>1</v>
      </c>
      <c r="I203" s="296">
        <v>43616</v>
      </c>
      <c r="J203" s="295">
        <v>22152</v>
      </c>
      <c r="K203" s="295">
        <v>11378</v>
      </c>
      <c r="L203" s="295" t="s">
        <v>218</v>
      </c>
      <c r="M203" s="295" t="s">
        <v>328</v>
      </c>
      <c r="N203" s="295" t="s">
        <v>327</v>
      </c>
      <c r="O203" s="295" t="s">
        <v>221</v>
      </c>
      <c r="P203" s="295" t="s">
        <v>338</v>
      </c>
      <c r="Q203" s="295" t="s">
        <v>324</v>
      </c>
      <c r="R203" s="295" t="s">
        <v>201</v>
      </c>
      <c r="S203" s="295" t="s">
        <v>204</v>
      </c>
      <c r="T203" s="295" t="s">
        <v>201</v>
      </c>
      <c r="U203" s="295" t="s">
        <v>330</v>
      </c>
      <c r="V203" s="295" t="s">
        <v>318</v>
      </c>
      <c r="W203" s="295" t="s">
        <v>201</v>
      </c>
      <c r="X203" s="295" t="s">
        <v>331</v>
      </c>
      <c r="Y203" t="s">
        <v>164</v>
      </c>
      <c r="Z203" t="s">
        <v>164</v>
      </c>
    </row>
    <row r="204" spans="1:26" x14ac:dyDescent="0.35">
      <c r="A204" s="295" t="s">
        <v>192</v>
      </c>
      <c r="B204" s="295" t="s">
        <v>193</v>
      </c>
      <c r="C204" s="295" t="s">
        <v>194</v>
      </c>
      <c r="D204" s="295" t="s">
        <v>327</v>
      </c>
      <c r="E204" s="305">
        <v>65.53</v>
      </c>
      <c r="F204" s="305">
        <v>65.53</v>
      </c>
      <c r="G204" s="295" t="s">
        <v>196</v>
      </c>
      <c r="H204" s="417">
        <v>1</v>
      </c>
      <c r="I204" s="296">
        <v>43616</v>
      </c>
      <c r="J204" s="295">
        <v>22152</v>
      </c>
      <c r="K204" s="295">
        <v>11424</v>
      </c>
      <c r="L204" s="295" t="s">
        <v>218</v>
      </c>
      <c r="M204" s="295" t="s">
        <v>328</v>
      </c>
      <c r="N204" s="295" t="s">
        <v>327</v>
      </c>
      <c r="O204" s="295" t="s">
        <v>200</v>
      </c>
      <c r="P204" s="295" t="s">
        <v>338</v>
      </c>
      <c r="Q204" s="295" t="s">
        <v>324</v>
      </c>
      <c r="R204" s="295" t="s">
        <v>201</v>
      </c>
      <c r="S204" s="295" t="s">
        <v>204</v>
      </c>
      <c r="T204" s="295" t="s">
        <v>201</v>
      </c>
      <c r="U204" s="295" t="s">
        <v>330</v>
      </c>
      <c r="V204" s="295" t="s">
        <v>318</v>
      </c>
      <c r="W204" s="295" t="s">
        <v>201</v>
      </c>
      <c r="X204" s="295" t="s">
        <v>331</v>
      </c>
      <c r="Y204" t="s">
        <v>164</v>
      </c>
      <c r="Z204" t="s">
        <v>164</v>
      </c>
    </row>
    <row r="205" spans="1:26" x14ac:dyDescent="0.35">
      <c r="A205" s="295" t="s">
        <v>192</v>
      </c>
      <c r="B205" s="295" t="s">
        <v>193</v>
      </c>
      <c r="C205" s="295" t="s">
        <v>194</v>
      </c>
      <c r="D205" s="295" t="s">
        <v>327</v>
      </c>
      <c r="E205" s="305">
        <v>4.12</v>
      </c>
      <c r="F205" s="305">
        <v>4.12</v>
      </c>
      <c r="G205" s="295" t="s">
        <v>196</v>
      </c>
      <c r="H205" s="417">
        <v>1</v>
      </c>
      <c r="I205" s="296">
        <v>43616</v>
      </c>
      <c r="J205" s="295">
        <v>22152</v>
      </c>
      <c r="K205" s="295">
        <v>11580</v>
      </c>
      <c r="L205" s="295" t="s">
        <v>218</v>
      </c>
      <c r="M205" s="295" t="s">
        <v>328</v>
      </c>
      <c r="N205" s="295" t="s">
        <v>327</v>
      </c>
      <c r="O205" s="295" t="s">
        <v>221</v>
      </c>
      <c r="P205" s="295" t="s">
        <v>340</v>
      </c>
      <c r="Q205" s="295" t="s">
        <v>324</v>
      </c>
      <c r="R205" s="295" t="s">
        <v>201</v>
      </c>
      <c r="S205" s="295" t="s">
        <v>204</v>
      </c>
      <c r="T205" s="295" t="s">
        <v>201</v>
      </c>
      <c r="U205" s="295" t="s">
        <v>330</v>
      </c>
      <c r="V205" s="295" t="s">
        <v>318</v>
      </c>
      <c r="W205" s="295" t="s">
        <v>201</v>
      </c>
      <c r="X205" s="295" t="s">
        <v>94</v>
      </c>
      <c r="Y205" t="s">
        <v>164</v>
      </c>
      <c r="Z205" t="s">
        <v>164</v>
      </c>
    </row>
    <row r="206" spans="1:26" x14ac:dyDescent="0.35">
      <c r="A206" s="295" t="s">
        <v>192</v>
      </c>
      <c r="B206" s="295" t="s">
        <v>193</v>
      </c>
      <c r="C206" s="295" t="s">
        <v>194</v>
      </c>
      <c r="D206" s="295" t="s">
        <v>327</v>
      </c>
      <c r="E206" s="305">
        <v>12.48</v>
      </c>
      <c r="F206" s="305">
        <v>12.48</v>
      </c>
      <c r="G206" s="295" t="s">
        <v>196</v>
      </c>
      <c r="H206" s="417">
        <v>1</v>
      </c>
      <c r="I206" s="296">
        <v>43616</v>
      </c>
      <c r="J206" s="295">
        <v>22152</v>
      </c>
      <c r="K206" s="295">
        <v>11626</v>
      </c>
      <c r="L206" s="295" t="s">
        <v>218</v>
      </c>
      <c r="M206" s="295" t="s">
        <v>328</v>
      </c>
      <c r="N206" s="295" t="s">
        <v>327</v>
      </c>
      <c r="O206" s="295" t="s">
        <v>200</v>
      </c>
      <c r="P206" s="295" t="s">
        <v>340</v>
      </c>
      <c r="Q206" s="295" t="s">
        <v>324</v>
      </c>
      <c r="R206" s="295" t="s">
        <v>201</v>
      </c>
      <c r="S206" s="295" t="s">
        <v>204</v>
      </c>
      <c r="T206" s="295" t="s">
        <v>201</v>
      </c>
      <c r="U206" s="295" t="s">
        <v>330</v>
      </c>
      <c r="V206" s="295" t="s">
        <v>318</v>
      </c>
      <c r="W206" s="295" t="s">
        <v>201</v>
      </c>
      <c r="X206" s="295" t="s">
        <v>94</v>
      </c>
      <c r="Y206" t="s">
        <v>164</v>
      </c>
      <c r="Z206" t="s">
        <v>164</v>
      </c>
    </row>
    <row r="207" spans="1:26" x14ac:dyDescent="0.35">
      <c r="A207" s="295" t="s">
        <v>192</v>
      </c>
      <c r="B207" s="295" t="s">
        <v>193</v>
      </c>
      <c r="C207" s="295" t="s">
        <v>194</v>
      </c>
      <c r="D207" s="295" t="s">
        <v>327</v>
      </c>
      <c r="E207" s="305">
        <v>0.22</v>
      </c>
      <c r="F207" s="305">
        <v>0.22</v>
      </c>
      <c r="G207" s="295" t="s">
        <v>196</v>
      </c>
      <c r="H207" s="417">
        <v>1</v>
      </c>
      <c r="I207" s="296">
        <v>43616</v>
      </c>
      <c r="J207" s="295">
        <v>22152</v>
      </c>
      <c r="K207" s="295">
        <v>11777</v>
      </c>
      <c r="L207" s="295" t="s">
        <v>218</v>
      </c>
      <c r="M207" s="295" t="s">
        <v>328</v>
      </c>
      <c r="N207" s="295" t="s">
        <v>327</v>
      </c>
      <c r="O207" s="295" t="s">
        <v>221</v>
      </c>
      <c r="P207" s="295" t="s">
        <v>343</v>
      </c>
      <c r="Q207" s="295" t="s">
        <v>324</v>
      </c>
      <c r="R207" s="295" t="s">
        <v>201</v>
      </c>
      <c r="S207" s="295" t="s">
        <v>204</v>
      </c>
      <c r="T207" s="295" t="s">
        <v>201</v>
      </c>
      <c r="U207" s="295" t="s">
        <v>330</v>
      </c>
      <c r="V207" s="295" t="s">
        <v>318</v>
      </c>
      <c r="W207" s="295" t="s">
        <v>201</v>
      </c>
      <c r="X207" s="295" t="s">
        <v>342</v>
      </c>
      <c r="Y207" t="s">
        <v>164</v>
      </c>
      <c r="Z207" t="s">
        <v>164</v>
      </c>
    </row>
    <row r="208" spans="1:26" x14ac:dyDescent="0.35">
      <c r="A208" s="295" t="s">
        <v>192</v>
      </c>
      <c r="B208" s="295" t="s">
        <v>193</v>
      </c>
      <c r="C208" s="295" t="s">
        <v>194</v>
      </c>
      <c r="D208" s="295" t="s">
        <v>327</v>
      </c>
      <c r="E208" s="305">
        <v>0.66</v>
      </c>
      <c r="F208" s="305">
        <v>0.66</v>
      </c>
      <c r="G208" s="295" t="s">
        <v>196</v>
      </c>
      <c r="H208" s="417">
        <v>1</v>
      </c>
      <c r="I208" s="296">
        <v>43616</v>
      </c>
      <c r="J208" s="295">
        <v>22152</v>
      </c>
      <c r="K208" s="295">
        <v>11816</v>
      </c>
      <c r="L208" s="295" t="s">
        <v>218</v>
      </c>
      <c r="M208" s="295" t="s">
        <v>328</v>
      </c>
      <c r="N208" s="295" t="s">
        <v>327</v>
      </c>
      <c r="O208" s="295" t="s">
        <v>200</v>
      </c>
      <c r="P208" s="295" t="s">
        <v>343</v>
      </c>
      <c r="Q208" s="295" t="s">
        <v>324</v>
      </c>
      <c r="R208" s="295" t="s">
        <v>201</v>
      </c>
      <c r="S208" s="295" t="s">
        <v>204</v>
      </c>
      <c r="T208" s="295" t="s">
        <v>201</v>
      </c>
      <c r="U208" s="295" t="s">
        <v>330</v>
      </c>
      <c r="V208" s="295" t="s">
        <v>318</v>
      </c>
      <c r="W208" s="295" t="s">
        <v>201</v>
      </c>
      <c r="X208" s="295" t="s">
        <v>342</v>
      </c>
      <c r="Y208" t="s">
        <v>164</v>
      </c>
      <c r="Z208" t="s">
        <v>164</v>
      </c>
    </row>
    <row r="209" spans="1:26" x14ac:dyDescent="0.35">
      <c r="A209" s="295" t="s">
        <v>192</v>
      </c>
      <c r="B209" s="295" t="s">
        <v>193</v>
      </c>
      <c r="C209" s="295" t="s">
        <v>194</v>
      </c>
      <c r="D209" s="295" t="s">
        <v>327</v>
      </c>
      <c r="E209" s="305">
        <v>0.89</v>
      </c>
      <c r="F209" s="305">
        <v>0.89</v>
      </c>
      <c r="G209" s="295" t="s">
        <v>196</v>
      </c>
      <c r="H209" s="417">
        <v>1</v>
      </c>
      <c r="I209" s="296">
        <v>43616</v>
      </c>
      <c r="J209" s="295">
        <v>22152</v>
      </c>
      <c r="K209" s="295">
        <v>11957</v>
      </c>
      <c r="L209" s="295" t="s">
        <v>218</v>
      </c>
      <c r="M209" s="295" t="s">
        <v>328</v>
      </c>
      <c r="N209" s="295" t="s">
        <v>327</v>
      </c>
      <c r="O209" s="295" t="s">
        <v>221</v>
      </c>
      <c r="P209" s="295" t="s">
        <v>344</v>
      </c>
      <c r="Q209" s="295" t="s">
        <v>324</v>
      </c>
      <c r="R209" s="295" t="s">
        <v>201</v>
      </c>
      <c r="S209" s="295" t="s">
        <v>204</v>
      </c>
      <c r="T209" s="295" t="s">
        <v>201</v>
      </c>
      <c r="U209" s="295" t="s">
        <v>330</v>
      </c>
      <c r="V209" s="295" t="s">
        <v>318</v>
      </c>
      <c r="W209" s="295" t="s">
        <v>201</v>
      </c>
      <c r="X209" s="295" t="s">
        <v>342</v>
      </c>
      <c r="Y209" t="s">
        <v>164</v>
      </c>
      <c r="Z209" t="s">
        <v>164</v>
      </c>
    </row>
    <row r="210" spans="1:26" x14ac:dyDescent="0.35">
      <c r="A210" s="295" t="s">
        <v>192</v>
      </c>
      <c r="B210" s="295" t="s">
        <v>193</v>
      </c>
      <c r="C210" s="295" t="s">
        <v>194</v>
      </c>
      <c r="D210" s="295" t="s">
        <v>327</v>
      </c>
      <c r="E210" s="305">
        <v>2.68</v>
      </c>
      <c r="F210" s="305">
        <v>2.68</v>
      </c>
      <c r="G210" s="295" t="s">
        <v>196</v>
      </c>
      <c r="H210" s="417">
        <v>1</v>
      </c>
      <c r="I210" s="296">
        <v>43616</v>
      </c>
      <c r="J210" s="295">
        <v>22152</v>
      </c>
      <c r="K210" s="295">
        <v>12003</v>
      </c>
      <c r="L210" s="295" t="s">
        <v>218</v>
      </c>
      <c r="M210" s="295" t="s">
        <v>328</v>
      </c>
      <c r="N210" s="295" t="s">
        <v>327</v>
      </c>
      <c r="O210" s="295" t="s">
        <v>200</v>
      </c>
      <c r="P210" s="295" t="s">
        <v>344</v>
      </c>
      <c r="Q210" s="295" t="s">
        <v>324</v>
      </c>
      <c r="R210" s="295" t="s">
        <v>201</v>
      </c>
      <c r="S210" s="295" t="s">
        <v>204</v>
      </c>
      <c r="T210" s="295" t="s">
        <v>201</v>
      </c>
      <c r="U210" s="295" t="s">
        <v>330</v>
      </c>
      <c r="V210" s="295" t="s">
        <v>318</v>
      </c>
      <c r="W210" s="295" t="s">
        <v>201</v>
      </c>
      <c r="X210" s="295" t="s">
        <v>342</v>
      </c>
      <c r="Y210" t="s">
        <v>164</v>
      </c>
      <c r="Z210" t="s">
        <v>164</v>
      </c>
    </row>
    <row r="211" spans="1:26" x14ac:dyDescent="0.35">
      <c r="A211" s="295" t="s">
        <v>192</v>
      </c>
      <c r="B211" s="295" t="s">
        <v>193</v>
      </c>
      <c r="C211" s="295" t="s">
        <v>194</v>
      </c>
      <c r="D211" s="295" t="s">
        <v>327</v>
      </c>
      <c r="E211" s="305">
        <v>1.48</v>
      </c>
      <c r="F211" s="305">
        <v>1.48</v>
      </c>
      <c r="G211" s="295" t="s">
        <v>196</v>
      </c>
      <c r="H211" s="417">
        <v>1</v>
      </c>
      <c r="I211" s="296">
        <v>43616</v>
      </c>
      <c r="J211" s="295">
        <v>22152</v>
      </c>
      <c r="K211" s="295">
        <v>12151</v>
      </c>
      <c r="L211" s="295" t="s">
        <v>218</v>
      </c>
      <c r="M211" s="295" t="s">
        <v>328</v>
      </c>
      <c r="N211" s="295" t="s">
        <v>327</v>
      </c>
      <c r="O211" s="295" t="s">
        <v>221</v>
      </c>
      <c r="P211" s="295" t="s">
        <v>345</v>
      </c>
      <c r="Q211" s="295" t="s">
        <v>324</v>
      </c>
      <c r="R211" s="295" t="s">
        <v>201</v>
      </c>
      <c r="S211" s="295" t="s">
        <v>204</v>
      </c>
      <c r="T211" s="295" t="s">
        <v>201</v>
      </c>
      <c r="U211" s="295" t="s">
        <v>330</v>
      </c>
      <c r="V211" s="295" t="s">
        <v>318</v>
      </c>
      <c r="W211" s="295" t="s">
        <v>201</v>
      </c>
      <c r="X211" s="295" t="s">
        <v>331</v>
      </c>
      <c r="Y211" t="s">
        <v>164</v>
      </c>
      <c r="Z211" t="s">
        <v>164</v>
      </c>
    </row>
    <row r="212" spans="1:26" x14ac:dyDescent="0.35">
      <c r="A212" s="295" t="s">
        <v>192</v>
      </c>
      <c r="B212" s="295" t="s">
        <v>193</v>
      </c>
      <c r="C212" s="295" t="s">
        <v>194</v>
      </c>
      <c r="D212" s="295" t="s">
        <v>327</v>
      </c>
      <c r="E212" s="305">
        <v>4.47</v>
      </c>
      <c r="F212" s="305">
        <v>4.47</v>
      </c>
      <c r="G212" s="295" t="s">
        <v>196</v>
      </c>
      <c r="H212" s="417">
        <v>1</v>
      </c>
      <c r="I212" s="296">
        <v>43616</v>
      </c>
      <c r="J212" s="295">
        <v>22152</v>
      </c>
      <c r="K212" s="295">
        <v>12197</v>
      </c>
      <c r="L212" s="295" t="s">
        <v>218</v>
      </c>
      <c r="M212" s="295" t="s">
        <v>328</v>
      </c>
      <c r="N212" s="295" t="s">
        <v>327</v>
      </c>
      <c r="O212" s="295" t="s">
        <v>200</v>
      </c>
      <c r="P212" s="295" t="s">
        <v>345</v>
      </c>
      <c r="Q212" s="295" t="s">
        <v>324</v>
      </c>
      <c r="R212" s="295" t="s">
        <v>201</v>
      </c>
      <c r="S212" s="295" t="s">
        <v>204</v>
      </c>
      <c r="T212" s="295" t="s">
        <v>201</v>
      </c>
      <c r="U212" s="295" t="s">
        <v>330</v>
      </c>
      <c r="V212" s="295" t="s">
        <v>318</v>
      </c>
      <c r="W212" s="295" t="s">
        <v>201</v>
      </c>
      <c r="X212" s="295" t="s">
        <v>331</v>
      </c>
      <c r="Y212" t="s">
        <v>164</v>
      </c>
      <c r="Z212" t="s">
        <v>164</v>
      </c>
    </row>
    <row r="213" spans="1:26" x14ac:dyDescent="0.35">
      <c r="A213" s="295" t="s">
        <v>192</v>
      </c>
      <c r="B213" s="295" t="s">
        <v>193</v>
      </c>
      <c r="C213" s="295" t="s">
        <v>194</v>
      </c>
      <c r="D213" s="295" t="s">
        <v>327</v>
      </c>
      <c r="E213" s="305">
        <v>0.46</v>
      </c>
      <c r="F213" s="305">
        <v>0.46</v>
      </c>
      <c r="G213" s="295" t="s">
        <v>196</v>
      </c>
      <c r="H213" s="417">
        <v>1</v>
      </c>
      <c r="I213" s="296">
        <v>43616</v>
      </c>
      <c r="J213" s="295">
        <v>22152</v>
      </c>
      <c r="K213" s="295">
        <v>12348</v>
      </c>
      <c r="L213" s="295" t="s">
        <v>218</v>
      </c>
      <c r="M213" s="295" t="s">
        <v>328</v>
      </c>
      <c r="N213" s="295" t="s">
        <v>327</v>
      </c>
      <c r="O213" s="295" t="s">
        <v>221</v>
      </c>
      <c r="P213" s="295" t="s">
        <v>329</v>
      </c>
      <c r="Q213" s="295" t="s">
        <v>325</v>
      </c>
      <c r="R213" s="295" t="s">
        <v>201</v>
      </c>
      <c r="S213" s="295" t="s">
        <v>204</v>
      </c>
      <c r="T213" s="295" t="s">
        <v>201</v>
      </c>
      <c r="U213" s="295" t="s">
        <v>330</v>
      </c>
      <c r="V213" s="295" t="s">
        <v>318</v>
      </c>
      <c r="W213" s="295" t="s">
        <v>201</v>
      </c>
      <c r="X213" s="295" t="s">
        <v>331</v>
      </c>
      <c r="Y213" t="s">
        <v>164</v>
      </c>
      <c r="Z213" t="s">
        <v>164</v>
      </c>
    </row>
    <row r="214" spans="1:26" x14ac:dyDescent="0.35">
      <c r="A214" s="295" t="s">
        <v>192</v>
      </c>
      <c r="B214" s="295" t="s">
        <v>193</v>
      </c>
      <c r="C214" s="295" t="s">
        <v>194</v>
      </c>
      <c r="D214" s="295" t="s">
        <v>327</v>
      </c>
      <c r="E214" s="305">
        <v>1.38</v>
      </c>
      <c r="F214" s="305">
        <v>1.38</v>
      </c>
      <c r="G214" s="295" t="s">
        <v>196</v>
      </c>
      <c r="H214" s="417">
        <v>1</v>
      </c>
      <c r="I214" s="296">
        <v>43616</v>
      </c>
      <c r="J214" s="295">
        <v>22152</v>
      </c>
      <c r="K214" s="295">
        <v>12390</v>
      </c>
      <c r="L214" s="295" t="s">
        <v>218</v>
      </c>
      <c r="M214" s="295" t="s">
        <v>328</v>
      </c>
      <c r="N214" s="295" t="s">
        <v>327</v>
      </c>
      <c r="O214" s="295" t="s">
        <v>200</v>
      </c>
      <c r="P214" s="295" t="s">
        <v>329</v>
      </c>
      <c r="Q214" s="295" t="s">
        <v>325</v>
      </c>
      <c r="R214" s="295" t="s">
        <v>201</v>
      </c>
      <c r="S214" s="295" t="s">
        <v>204</v>
      </c>
      <c r="T214" s="295" t="s">
        <v>201</v>
      </c>
      <c r="U214" s="295" t="s">
        <v>330</v>
      </c>
      <c r="V214" s="295" t="s">
        <v>318</v>
      </c>
      <c r="W214" s="295" t="s">
        <v>201</v>
      </c>
      <c r="X214" s="295" t="s">
        <v>331</v>
      </c>
      <c r="Y214" t="s">
        <v>164</v>
      </c>
      <c r="Z214" t="s">
        <v>164</v>
      </c>
    </row>
    <row r="215" spans="1:26" x14ac:dyDescent="0.35">
      <c r="A215" s="295" t="s">
        <v>192</v>
      </c>
      <c r="B215" s="295" t="s">
        <v>193</v>
      </c>
      <c r="C215" s="295" t="s">
        <v>194</v>
      </c>
      <c r="D215" s="295" t="s">
        <v>327</v>
      </c>
      <c r="E215" s="305">
        <v>0.55000000000000004</v>
      </c>
      <c r="F215" s="305">
        <v>0.55000000000000004</v>
      </c>
      <c r="G215" s="295" t="s">
        <v>196</v>
      </c>
      <c r="H215" s="417">
        <v>1</v>
      </c>
      <c r="I215" s="296">
        <v>43616</v>
      </c>
      <c r="J215" s="295">
        <v>22152</v>
      </c>
      <c r="K215" s="295">
        <v>12535</v>
      </c>
      <c r="L215" s="295" t="s">
        <v>218</v>
      </c>
      <c r="M215" s="295" t="s">
        <v>328</v>
      </c>
      <c r="N215" s="295" t="s">
        <v>327</v>
      </c>
      <c r="O215" s="295" t="s">
        <v>221</v>
      </c>
      <c r="P215" s="295" t="s">
        <v>332</v>
      </c>
      <c r="Q215" s="295" t="s">
        <v>325</v>
      </c>
      <c r="R215" s="295" t="s">
        <v>201</v>
      </c>
      <c r="S215" s="295" t="s">
        <v>204</v>
      </c>
      <c r="T215" s="295" t="s">
        <v>201</v>
      </c>
      <c r="U215" s="295" t="s">
        <v>330</v>
      </c>
      <c r="V215" s="295" t="s">
        <v>318</v>
      </c>
      <c r="W215" s="295" t="s">
        <v>201</v>
      </c>
      <c r="X215" s="295" t="s">
        <v>331</v>
      </c>
      <c r="Y215" t="s">
        <v>164</v>
      </c>
      <c r="Z215" t="s">
        <v>164</v>
      </c>
    </row>
    <row r="216" spans="1:26" x14ac:dyDescent="0.35">
      <c r="A216" s="295" t="s">
        <v>192</v>
      </c>
      <c r="B216" s="295" t="s">
        <v>193</v>
      </c>
      <c r="C216" s="295" t="s">
        <v>194</v>
      </c>
      <c r="D216" s="295" t="s">
        <v>327</v>
      </c>
      <c r="E216" s="305">
        <v>1.65</v>
      </c>
      <c r="F216" s="305">
        <v>1.65</v>
      </c>
      <c r="G216" s="295" t="s">
        <v>196</v>
      </c>
      <c r="H216" s="417">
        <v>1</v>
      </c>
      <c r="I216" s="296">
        <v>43616</v>
      </c>
      <c r="J216" s="295">
        <v>22152</v>
      </c>
      <c r="K216" s="295">
        <v>12579</v>
      </c>
      <c r="L216" s="295" t="s">
        <v>218</v>
      </c>
      <c r="M216" s="295" t="s">
        <v>328</v>
      </c>
      <c r="N216" s="295" t="s">
        <v>327</v>
      </c>
      <c r="O216" s="295" t="s">
        <v>200</v>
      </c>
      <c r="P216" s="295" t="s">
        <v>332</v>
      </c>
      <c r="Q216" s="295" t="s">
        <v>325</v>
      </c>
      <c r="R216" s="295" t="s">
        <v>201</v>
      </c>
      <c r="S216" s="295" t="s">
        <v>204</v>
      </c>
      <c r="T216" s="295" t="s">
        <v>201</v>
      </c>
      <c r="U216" s="295" t="s">
        <v>330</v>
      </c>
      <c r="V216" s="295" t="s">
        <v>318</v>
      </c>
      <c r="W216" s="295" t="s">
        <v>201</v>
      </c>
      <c r="X216" s="295" t="s">
        <v>331</v>
      </c>
      <c r="Y216" t="s">
        <v>164</v>
      </c>
      <c r="Z216" t="s">
        <v>164</v>
      </c>
    </row>
    <row r="217" spans="1:26" x14ac:dyDescent="0.35">
      <c r="A217" s="295" t="s">
        <v>192</v>
      </c>
      <c r="B217" s="295" t="s">
        <v>193</v>
      </c>
      <c r="C217" s="295" t="s">
        <v>194</v>
      </c>
      <c r="D217" s="295" t="s">
        <v>327</v>
      </c>
      <c r="E217" s="305">
        <v>0.8</v>
      </c>
      <c r="F217" s="305">
        <v>0.8</v>
      </c>
      <c r="G217" s="295" t="s">
        <v>196</v>
      </c>
      <c r="H217" s="417">
        <v>1</v>
      </c>
      <c r="I217" s="296">
        <v>43616</v>
      </c>
      <c r="J217" s="295">
        <v>22152</v>
      </c>
      <c r="K217" s="295">
        <v>12726</v>
      </c>
      <c r="L217" s="295" t="s">
        <v>218</v>
      </c>
      <c r="M217" s="295" t="s">
        <v>328</v>
      </c>
      <c r="N217" s="295" t="s">
        <v>327</v>
      </c>
      <c r="O217" s="295" t="s">
        <v>221</v>
      </c>
      <c r="P217" s="295" t="s">
        <v>333</v>
      </c>
      <c r="Q217" s="295" t="s">
        <v>325</v>
      </c>
      <c r="R217" s="295" t="s">
        <v>201</v>
      </c>
      <c r="S217" s="295" t="s">
        <v>204</v>
      </c>
      <c r="T217" s="295" t="s">
        <v>201</v>
      </c>
      <c r="U217" s="295" t="s">
        <v>330</v>
      </c>
      <c r="V217" s="295" t="s">
        <v>318</v>
      </c>
      <c r="W217" s="295" t="s">
        <v>201</v>
      </c>
      <c r="X217" s="295" t="s">
        <v>331</v>
      </c>
      <c r="Y217" t="s">
        <v>164</v>
      </c>
      <c r="Z217" t="s">
        <v>164</v>
      </c>
    </row>
    <row r="218" spans="1:26" x14ac:dyDescent="0.35">
      <c r="A218" s="295" t="s">
        <v>192</v>
      </c>
      <c r="B218" s="295" t="s">
        <v>193</v>
      </c>
      <c r="C218" s="295" t="s">
        <v>194</v>
      </c>
      <c r="D218" s="295" t="s">
        <v>327</v>
      </c>
      <c r="E218" s="305">
        <v>2.42</v>
      </c>
      <c r="F218" s="305">
        <v>2.42</v>
      </c>
      <c r="G218" s="295" t="s">
        <v>196</v>
      </c>
      <c r="H218" s="417">
        <v>1</v>
      </c>
      <c r="I218" s="296">
        <v>43616</v>
      </c>
      <c r="J218" s="295">
        <v>22152</v>
      </c>
      <c r="K218" s="295">
        <v>12772</v>
      </c>
      <c r="L218" s="295" t="s">
        <v>218</v>
      </c>
      <c r="M218" s="295" t="s">
        <v>328</v>
      </c>
      <c r="N218" s="295" t="s">
        <v>327</v>
      </c>
      <c r="O218" s="295" t="s">
        <v>200</v>
      </c>
      <c r="P218" s="295" t="s">
        <v>333</v>
      </c>
      <c r="Q218" s="295" t="s">
        <v>325</v>
      </c>
      <c r="R218" s="295" t="s">
        <v>201</v>
      </c>
      <c r="S218" s="295" t="s">
        <v>204</v>
      </c>
      <c r="T218" s="295" t="s">
        <v>201</v>
      </c>
      <c r="U218" s="295" t="s">
        <v>330</v>
      </c>
      <c r="V218" s="295" t="s">
        <v>318</v>
      </c>
      <c r="W218" s="295" t="s">
        <v>201</v>
      </c>
      <c r="X218" s="295" t="s">
        <v>331</v>
      </c>
      <c r="Y218" t="s">
        <v>164</v>
      </c>
      <c r="Z218" t="s">
        <v>164</v>
      </c>
    </row>
    <row r="219" spans="1:26" x14ac:dyDescent="0.35">
      <c r="A219" s="295" t="s">
        <v>192</v>
      </c>
      <c r="B219" s="295" t="s">
        <v>193</v>
      </c>
      <c r="C219" s="295" t="s">
        <v>194</v>
      </c>
      <c r="D219" s="295" t="s">
        <v>327</v>
      </c>
      <c r="E219" s="305">
        <v>0.46</v>
      </c>
      <c r="F219" s="305">
        <v>0.46</v>
      </c>
      <c r="G219" s="295" t="s">
        <v>196</v>
      </c>
      <c r="H219" s="417">
        <v>1</v>
      </c>
      <c r="I219" s="296">
        <v>43616</v>
      </c>
      <c r="J219" s="295">
        <v>22152</v>
      </c>
      <c r="K219" s="295">
        <v>12920</v>
      </c>
      <c r="L219" s="295" t="s">
        <v>218</v>
      </c>
      <c r="M219" s="295" t="s">
        <v>328</v>
      </c>
      <c r="N219" s="295" t="s">
        <v>327</v>
      </c>
      <c r="O219" s="295" t="s">
        <v>221</v>
      </c>
      <c r="P219" s="295" t="s">
        <v>334</v>
      </c>
      <c r="Q219" s="295" t="s">
        <v>325</v>
      </c>
      <c r="R219" s="295" t="s">
        <v>201</v>
      </c>
      <c r="S219" s="295" t="s">
        <v>204</v>
      </c>
      <c r="T219" s="295" t="s">
        <v>201</v>
      </c>
      <c r="U219" s="295" t="s">
        <v>330</v>
      </c>
      <c r="V219" s="295" t="s">
        <v>318</v>
      </c>
      <c r="W219" s="295" t="s">
        <v>201</v>
      </c>
      <c r="X219" s="295" t="s">
        <v>331</v>
      </c>
      <c r="Y219" t="s">
        <v>164</v>
      </c>
      <c r="Z219" t="s">
        <v>164</v>
      </c>
    </row>
    <row r="220" spans="1:26" x14ac:dyDescent="0.35">
      <c r="A220" s="295" t="s">
        <v>192</v>
      </c>
      <c r="B220" s="295" t="s">
        <v>193</v>
      </c>
      <c r="C220" s="295" t="s">
        <v>194</v>
      </c>
      <c r="D220" s="295" t="s">
        <v>327</v>
      </c>
      <c r="E220" s="305">
        <v>1.39</v>
      </c>
      <c r="F220" s="305">
        <v>1.39</v>
      </c>
      <c r="G220" s="295" t="s">
        <v>196</v>
      </c>
      <c r="H220" s="417">
        <v>1</v>
      </c>
      <c r="I220" s="296">
        <v>43616</v>
      </c>
      <c r="J220" s="295">
        <v>22152</v>
      </c>
      <c r="K220" s="295">
        <v>12962</v>
      </c>
      <c r="L220" s="295" t="s">
        <v>218</v>
      </c>
      <c r="M220" s="295" t="s">
        <v>328</v>
      </c>
      <c r="N220" s="295" t="s">
        <v>327</v>
      </c>
      <c r="O220" s="295" t="s">
        <v>200</v>
      </c>
      <c r="P220" s="295" t="s">
        <v>334</v>
      </c>
      <c r="Q220" s="295" t="s">
        <v>325</v>
      </c>
      <c r="R220" s="295" t="s">
        <v>201</v>
      </c>
      <c r="S220" s="295" t="s">
        <v>204</v>
      </c>
      <c r="T220" s="295" t="s">
        <v>201</v>
      </c>
      <c r="U220" s="295" t="s">
        <v>330</v>
      </c>
      <c r="V220" s="295" t="s">
        <v>318</v>
      </c>
      <c r="W220" s="295" t="s">
        <v>201</v>
      </c>
      <c r="X220" s="295" t="s">
        <v>331</v>
      </c>
      <c r="Y220" t="s">
        <v>164</v>
      </c>
      <c r="Z220" t="s">
        <v>164</v>
      </c>
    </row>
    <row r="221" spans="1:26" x14ac:dyDescent="0.35">
      <c r="A221" s="295" t="s">
        <v>192</v>
      </c>
      <c r="B221" s="295" t="s">
        <v>193</v>
      </c>
      <c r="C221" s="295" t="s">
        <v>194</v>
      </c>
      <c r="D221" s="295" t="s">
        <v>327</v>
      </c>
      <c r="E221" s="305">
        <v>0.85</v>
      </c>
      <c r="F221" s="305">
        <v>0.85</v>
      </c>
      <c r="G221" s="295" t="s">
        <v>196</v>
      </c>
      <c r="H221" s="417">
        <v>1</v>
      </c>
      <c r="I221" s="296">
        <v>43616</v>
      </c>
      <c r="J221" s="295">
        <v>22152</v>
      </c>
      <c r="K221" s="295">
        <v>13107</v>
      </c>
      <c r="L221" s="295" t="s">
        <v>218</v>
      </c>
      <c r="M221" s="295" t="s">
        <v>328</v>
      </c>
      <c r="N221" s="295" t="s">
        <v>327</v>
      </c>
      <c r="O221" s="295" t="s">
        <v>221</v>
      </c>
      <c r="P221" s="295" t="s">
        <v>335</v>
      </c>
      <c r="Q221" s="295" t="s">
        <v>325</v>
      </c>
      <c r="R221" s="295" t="s">
        <v>201</v>
      </c>
      <c r="S221" s="295" t="s">
        <v>204</v>
      </c>
      <c r="T221" s="295" t="s">
        <v>201</v>
      </c>
      <c r="U221" s="295" t="s">
        <v>330</v>
      </c>
      <c r="V221" s="295" t="s">
        <v>318</v>
      </c>
      <c r="W221" s="295" t="s">
        <v>201</v>
      </c>
      <c r="X221" s="295" t="s">
        <v>331</v>
      </c>
      <c r="Y221" t="s">
        <v>164</v>
      </c>
      <c r="Z221" t="s">
        <v>164</v>
      </c>
    </row>
    <row r="222" spans="1:26" x14ac:dyDescent="0.35">
      <c r="A222" s="295" t="s">
        <v>192</v>
      </c>
      <c r="B222" s="295" t="s">
        <v>193</v>
      </c>
      <c r="C222" s="295" t="s">
        <v>194</v>
      </c>
      <c r="D222" s="295" t="s">
        <v>327</v>
      </c>
      <c r="E222" s="305">
        <v>2.57</v>
      </c>
      <c r="F222" s="305">
        <v>2.57</v>
      </c>
      <c r="G222" s="295" t="s">
        <v>196</v>
      </c>
      <c r="H222" s="417">
        <v>1</v>
      </c>
      <c r="I222" s="296">
        <v>43616</v>
      </c>
      <c r="J222" s="295">
        <v>22152</v>
      </c>
      <c r="K222" s="295">
        <v>13153</v>
      </c>
      <c r="L222" s="295" t="s">
        <v>218</v>
      </c>
      <c r="M222" s="295" t="s">
        <v>328</v>
      </c>
      <c r="N222" s="295" t="s">
        <v>327</v>
      </c>
      <c r="O222" s="295" t="s">
        <v>200</v>
      </c>
      <c r="P222" s="295" t="s">
        <v>335</v>
      </c>
      <c r="Q222" s="295" t="s">
        <v>325</v>
      </c>
      <c r="R222" s="295" t="s">
        <v>201</v>
      </c>
      <c r="S222" s="295" t="s">
        <v>204</v>
      </c>
      <c r="T222" s="295" t="s">
        <v>201</v>
      </c>
      <c r="U222" s="295" t="s">
        <v>330</v>
      </c>
      <c r="V222" s="295" t="s">
        <v>318</v>
      </c>
      <c r="W222" s="295" t="s">
        <v>201</v>
      </c>
      <c r="X222" s="295" t="s">
        <v>331</v>
      </c>
      <c r="Y222" t="s">
        <v>164</v>
      </c>
      <c r="Z222" t="s">
        <v>164</v>
      </c>
    </row>
    <row r="223" spans="1:26" x14ac:dyDescent="0.35">
      <c r="A223" s="295" t="s">
        <v>192</v>
      </c>
      <c r="B223" s="295" t="s">
        <v>193</v>
      </c>
      <c r="C223" s="295" t="s">
        <v>194</v>
      </c>
      <c r="D223" s="295" t="s">
        <v>327</v>
      </c>
      <c r="E223" s="305">
        <v>0.39</v>
      </c>
      <c r="F223" s="305">
        <v>0.39</v>
      </c>
      <c r="G223" s="295" t="s">
        <v>196</v>
      </c>
      <c r="H223" s="417">
        <v>1</v>
      </c>
      <c r="I223" s="296">
        <v>43616</v>
      </c>
      <c r="J223" s="295">
        <v>22152</v>
      </c>
      <c r="K223" s="295">
        <v>13301</v>
      </c>
      <c r="L223" s="295" t="s">
        <v>218</v>
      </c>
      <c r="M223" s="295" t="s">
        <v>328</v>
      </c>
      <c r="N223" s="295" t="s">
        <v>327</v>
      </c>
      <c r="O223" s="295" t="s">
        <v>221</v>
      </c>
      <c r="P223" s="295" t="s">
        <v>336</v>
      </c>
      <c r="Q223" s="295" t="s">
        <v>325</v>
      </c>
      <c r="R223" s="295" t="s">
        <v>201</v>
      </c>
      <c r="S223" s="295" t="s">
        <v>204</v>
      </c>
      <c r="T223" s="295" t="s">
        <v>201</v>
      </c>
      <c r="U223" s="295" t="s">
        <v>330</v>
      </c>
      <c r="V223" s="295" t="s">
        <v>318</v>
      </c>
      <c r="W223" s="295" t="s">
        <v>201</v>
      </c>
      <c r="X223" s="295" t="s">
        <v>331</v>
      </c>
      <c r="Y223" t="s">
        <v>164</v>
      </c>
      <c r="Z223" t="s">
        <v>164</v>
      </c>
    </row>
    <row r="224" spans="1:26" x14ac:dyDescent="0.35">
      <c r="A224" s="295" t="s">
        <v>192</v>
      </c>
      <c r="B224" s="295" t="s">
        <v>193</v>
      </c>
      <c r="C224" s="295" t="s">
        <v>194</v>
      </c>
      <c r="D224" s="295" t="s">
        <v>327</v>
      </c>
      <c r="E224" s="305">
        <v>1.19</v>
      </c>
      <c r="F224" s="305">
        <v>1.19</v>
      </c>
      <c r="G224" s="295" t="s">
        <v>196</v>
      </c>
      <c r="H224" s="417">
        <v>1</v>
      </c>
      <c r="I224" s="296">
        <v>43616</v>
      </c>
      <c r="J224" s="295">
        <v>22152</v>
      </c>
      <c r="K224" s="295">
        <v>13342</v>
      </c>
      <c r="L224" s="295" t="s">
        <v>218</v>
      </c>
      <c r="M224" s="295" t="s">
        <v>328</v>
      </c>
      <c r="N224" s="295" t="s">
        <v>327</v>
      </c>
      <c r="O224" s="295" t="s">
        <v>200</v>
      </c>
      <c r="P224" s="295" t="s">
        <v>336</v>
      </c>
      <c r="Q224" s="295" t="s">
        <v>325</v>
      </c>
      <c r="R224" s="295" t="s">
        <v>201</v>
      </c>
      <c r="S224" s="295" t="s">
        <v>204</v>
      </c>
      <c r="T224" s="295" t="s">
        <v>201</v>
      </c>
      <c r="U224" s="295" t="s">
        <v>330</v>
      </c>
      <c r="V224" s="295" t="s">
        <v>318</v>
      </c>
      <c r="W224" s="295" t="s">
        <v>201</v>
      </c>
      <c r="X224" s="295" t="s">
        <v>331</v>
      </c>
      <c r="Y224" t="s">
        <v>164</v>
      </c>
      <c r="Z224" t="s">
        <v>164</v>
      </c>
    </row>
    <row r="225" spans="1:26" x14ac:dyDescent="0.35">
      <c r="A225" s="295" t="s">
        <v>192</v>
      </c>
      <c r="B225" s="295" t="s">
        <v>193</v>
      </c>
      <c r="C225" s="295" t="s">
        <v>194</v>
      </c>
      <c r="D225" s="295" t="s">
        <v>327</v>
      </c>
      <c r="E225" s="305">
        <v>0.46</v>
      </c>
      <c r="F225" s="305">
        <v>0.46</v>
      </c>
      <c r="G225" s="295" t="s">
        <v>196</v>
      </c>
      <c r="H225" s="417">
        <v>1</v>
      </c>
      <c r="I225" s="296">
        <v>43616</v>
      </c>
      <c r="J225" s="295">
        <v>22152</v>
      </c>
      <c r="K225" s="295">
        <v>13486</v>
      </c>
      <c r="L225" s="295" t="s">
        <v>218</v>
      </c>
      <c r="M225" s="295" t="s">
        <v>328</v>
      </c>
      <c r="N225" s="295" t="s">
        <v>327</v>
      </c>
      <c r="O225" s="295" t="s">
        <v>221</v>
      </c>
      <c r="P225" s="295" t="s">
        <v>337</v>
      </c>
      <c r="Q225" s="295" t="s">
        <v>325</v>
      </c>
      <c r="R225" s="295" t="s">
        <v>201</v>
      </c>
      <c r="S225" s="295" t="s">
        <v>204</v>
      </c>
      <c r="T225" s="295" t="s">
        <v>201</v>
      </c>
      <c r="U225" s="295" t="s">
        <v>330</v>
      </c>
      <c r="V225" s="295" t="s">
        <v>318</v>
      </c>
      <c r="W225" s="295" t="s">
        <v>201</v>
      </c>
      <c r="X225" s="295" t="s">
        <v>331</v>
      </c>
      <c r="Y225" t="s">
        <v>164</v>
      </c>
      <c r="Z225" t="s">
        <v>164</v>
      </c>
    </row>
    <row r="226" spans="1:26" x14ac:dyDescent="0.35">
      <c r="A226" s="295" t="s">
        <v>192</v>
      </c>
      <c r="B226" s="295" t="s">
        <v>193</v>
      </c>
      <c r="C226" s="295" t="s">
        <v>194</v>
      </c>
      <c r="D226" s="295" t="s">
        <v>327</v>
      </c>
      <c r="E226" s="305">
        <v>1.41</v>
      </c>
      <c r="F226" s="305">
        <v>1.41</v>
      </c>
      <c r="G226" s="295" t="s">
        <v>196</v>
      </c>
      <c r="H226" s="417">
        <v>1</v>
      </c>
      <c r="I226" s="296">
        <v>43616</v>
      </c>
      <c r="J226" s="295">
        <v>22152</v>
      </c>
      <c r="K226" s="295">
        <v>13528</v>
      </c>
      <c r="L226" s="295" t="s">
        <v>218</v>
      </c>
      <c r="M226" s="295" t="s">
        <v>328</v>
      </c>
      <c r="N226" s="295" t="s">
        <v>327</v>
      </c>
      <c r="O226" s="295" t="s">
        <v>200</v>
      </c>
      <c r="P226" s="295" t="s">
        <v>337</v>
      </c>
      <c r="Q226" s="295" t="s">
        <v>325</v>
      </c>
      <c r="R226" s="295" t="s">
        <v>201</v>
      </c>
      <c r="S226" s="295" t="s">
        <v>204</v>
      </c>
      <c r="T226" s="295" t="s">
        <v>201</v>
      </c>
      <c r="U226" s="295" t="s">
        <v>330</v>
      </c>
      <c r="V226" s="295" t="s">
        <v>318</v>
      </c>
      <c r="W226" s="295" t="s">
        <v>201</v>
      </c>
      <c r="X226" s="295" t="s">
        <v>331</v>
      </c>
      <c r="Y226" t="s">
        <v>164</v>
      </c>
      <c r="Z226" t="s">
        <v>164</v>
      </c>
    </row>
    <row r="227" spans="1:26" x14ac:dyDescent="0.35">
      <c r="A227" s="295" t="s">
        <v>192</v>
      </c>
      <c r="B227" s="295" t="s">
        <v>193</v>
      </c>
      <c r="C227" s="295" t="s">
        <v>194</v>
      </c>
      <c r="D227" s="295" t="s">
        <v>327</v>
      </c>
      <c r="E227" s="305">
        <v>0.9</v>
      </c>
      <c r="F227" s="305">
        <v>0.9</v>
      </c>
      <c r="G227" s="295" t="s">
        <v>196</v>
      </c>
      <c r="H227" s="417">
        <v>1</v>
      </c>
      <c r="I227" s="296">
        <v>43616</v>
      </c>
      <c r="J227" s="295">
        <v>22152</v>
      </c>
      <c r="K227" s="295">
        <v>13673</v>
      </c>
      <c r="L227" s="295" t="s">
        <v>218</v>
      </c>
      <c r="M227" s="295" t="s">
        <v>328</v>
      </c>
      <c r="N227" s="295" t="s">
        <v>327</v>
      </c>
      <c r="O227" s="295" t="s">
        <v>221</v>
      </c>
      <c r="P227" s="295" t="s">
        <v>338</v>
      </c>
      <c r="Q227" s="295" t="s">
        <v>325</v>
      </c>
      <c r="R227" s="295" t="s">
        <v>201</v>
      </c>
      <c r="S227" s="295" t="s">
        <v>204</v>
      </c>
      <c r="T227" s="295" t="s">
        <v>201</v>
      </c>
      <c r="U227" s="295" t="s">
        <v>330</v>
      </c>
      <c r="V227" s="295" t="s">
        <v>318</v>
      </c>
      <c r="W227" s="295" t="s">
        <v>201</v>
      </c>
      <c r="X227" s="295" t="s">
        <v>331</v>
      </c>
      <c r="Y227" t="s">
        <v>164</v>
      </c>
      <c r="Z227" t="s">
        <v>164</v>
      </c>
    </row>
    <row r="228" spans="1:26" x14ac:dyDescent="0.35">
      <c r="A228" s="295" t="s">
        <v>192</v>
      </c>
      <c r="B228" s="295" t="s">
        <v>193</v>
      </c>
      <c r="C228" s="295" t="s">
        <v>194</v>
      </c>
      <c r="D228" s="295" t="s">
        <v>327</v>
      </c>
      <c r="E228" s="305">
        <v>2.72</v>
      </c>
      <c r="F228" s="305">
        <v>2.72</v>
      </c>
      <c r="G228" s="295" t="s">
        <v>196</v>
      </c>
      <c r="H228" s="417">
        <v>1</v>
      </c>
      <c r="I228" s="296">
        <v>43616</v>
      </c>
      <c r="J228" s="295">
        <v>22152</v>
      </c>
      <c r="K228" s="295">
        <v>13719</v>
      </c>
      <c r="L228" s="295" t="s">
        <v>218</v>
      </c>
      <c r="M228" s="295" t="s">
        <v>328</v>
      </c>
      <c r="N228" s="295" t="s">
        <v>327</v>
      </c>
      <c r="O228" s="295" t="s">
        <v>200</v>
      </c>
      <c r="P228" s="295" t="s">
        <v>338</v>
      </c>
      <c r="Q228" s="295" t="s">
        <v>325</v>
      </c>
      <c r="R228" s="295" t="s">
        <v>201</v>
      </c>
      <c r="S228" s="295" t="s">
        <v>204</v>
      </c>
      <c r="T228" s="295" t="s">
        <v>201</v>
      </c>
      <c r="U228" s="295" t="s">
        <v>330</v>
      </c>
      <c r="V228" s="295" t="s">
        <v>318</v>
      </c>
      <c r="W228" s="295" t="s">
        <v>201</v>
      </c>
      <c r="X228" s="295" t="s">
        <v>331</v>
      </c>
      <c r="Y228" t="s">
        <v>164</v>
      </c>
      <c r="Z228" t="s">
        <v>164</v>
      </c>
    </row>
    <row r="229" spans="1:26" x14ac:dyDescent="0.35">
      <c r="A229" s="295" t="s">
        <v>192</v>
      </c>
      <c r="B229" s="295" t="s">
        <v>193</v>
      </c>
      <c r="C229" s="295" t="s">
        <v>194</v>
      </c>
      <c r="D229" s="295" t="s">
        <v>327</v>
      </c>
      <c r="E229" s="305">
        <v>0.45</v>
      </c>
      <c r="F229" s="305">
        <v>0.45</v>
      </c>
      <c r="G229" s="295" t="s">
        <v>196</v>
      </c>
      <c r="H229" s="417">
        <v>1</v>
      </c>
      <c r="I229" s="296">
        <v>43616</v>
      </c>
      <c r="J229" s="295">
        <v>22152</v>
      </c>
      <c r="K229" s="295">
        <v>13867</v>
      </c>
      <c r="L229" s="295" t="s">
        <v>218</v>
      </c>
      <c r="M229" s="295" t="s">
        <v>328</v>
      </c>
      <c r="N229" s="295" t="s">
        <v>327</v>
      </c>
      <c r="O229" s="295" t="s">
        <v>221</v>
      </c>
      <c r="P229" s="295" t="s">
        <v>339</v>
      </c>
      <c r="Q229" s="295" t="s">
        <v>325</v>
      </c>
      <c r="R229" s="295" t="s">
        <v>201</v>
      </c>
      <c r="S229" s="295" t="s">
        <v>204</v>
      </c>
      <c r="T229" s="295" t="s">
        <v>201</v>
      </c>
      <c r="U229" s="295" t="s">
        <v>330</v>
      </c>
      <c r="V229" s="295" t="s">
        <v>318</v>
      </c>
      <c r="W229" s="295" t="s">
        <v>201</v>
      </c>
      <c r="X229" s="295" t="s">
        <v>331</v>
      </c>
      <c r="Y229" t="s">
        <v>164</v>
      </c>
      <c r="Z229" t="s">
        <v>164</v>
      </c>
    </row>
    <row r="230" spans="1:26" x14ac:dyDescent="0.35">
      <c r="A230" s="295" t="s">
        <v>192</v>
      </c>
      <c r="B230" s="295" t="s">
        <v>193</v>
      </c>
      <c r="C230" s="295" t="s">
        <v>194</v>
      </c>
      <c r="D230" s="295" t="s">
        <v>327</v>
      </c>
      <c r="E230" s="305">
        <v>1.37</v>
      </c>
      <c r="F230" s="305">
        <v>1.37</v>
      </c>
      <c r="G230" s="295" t="s">
        <v>196</v>
      </c>
      <c r="H230" s="417">
        <v>1</v>
      </c>
      <c r="I230" s="296">
        <v>43616</v>
      </c>
      <c r="J230" s="295">
        <v>22152</v>
      </c>
      <c r="K230" s="295">
        <v>13908</v>
      </c>
      <c r="L230" s="295" t="s">
        <v>218</v>
      </c>
      <c r="M230" s="295" t="s">
        <v>328</v>
      </c>
      <c r="N230" s="295" t="s">
        <v>327</v>
      </c>
      <c r="O230" s="295" t="s">
        <v>200</v>
      </c>
      <c r="P230" s="295" t="s">
        <v>339</v>
      </c>
      <c r="Q230" s="295" t="s">
        <v>325</v>
      </c>
      <c r="R230" s="295" t="s">
        <v>201</v>
      </c>
      <c r="S230" s="295" t="s">
        <v>204</v>
      </c>
      <c r="T230" s="295" t="s">
        <v>201</v>
      </c>
      <c r="U230" s="295" t="s">
        <v>330</v>
      </c>
      <c r="V230" s="295" t="s">
        <v>318</v>
      </c>
      <c r="W230" s="295" t="s">
        <v>201</v>
      </c>
      <c r="X230" s="295" t="s">
        <v>331</v>
      </c>
      <c r="Y230" t="s">
        <v>164</v>
      </c>
      <c r="Z230" t="s">
        <v>164</v>
      </c>
    </row>
    <row r="231" spans="1:26" x14ac:dyDescent="0.35">
      <c r="A231" s="295" t="s">
        <v>192</v>
      </c>
      <c r="B231" s="295" t="s">
        <v>193</v>
      </c>
      <c r="C231" s="295" t="s">
        <v>194</v>
      </c>
      <c r="D231" s="295" t="s">
        <v>327</v>
      </c>
      <c r="E231" s="305">
        <v>1.28</v>
      </c>
      <c r="F231" s="305">
        <v>1.28</v>
      </c>
      <c r="G231" s="295" t="s">
        <v>196</v>
      </c>
      <c r="H231" s="417">
        <v>1</v>
      </c>
      <c r="I231" s="296">
        <v>43616</v>
      </c>
      <c r="J231" s="295">
        <v>22152</v>
      </c>
      <c r="K231" s="295">
        <v>14053</v>
      </c>
      <c r="L231" s="295" t="s">
        <v>218</v>
      </c>
      <c r="M231" s="295" t="s">
        <v>328</v>
      </c>
      <c r="N231" s="295" t="s">
        <v>327</v>
      </c>
      <c r="O231" s="295" t="s">
        <v>221</v>
      </c>
      <c r="P231" s="295" t="s">
        <v>340</v>
      </c>
      <c r="Q231" s="295" t="s">
        <v>325</v>
      </c>
      <c r="R231" s="295" t="s">
        <v>201</v>
      </c>
      <c r="S231" s="295" t="s">
        <v>204</v>
      </c>
      <c r="T231" s="295" t="s">
        <v>201</v>
      </c>
      <c r="U231" s="295" t="s">
        <v>330</v>
      </c>
      <c r="V231" s="295" t="s">
        <v>318</v>
      </c>
      <c r="W231" s="295" t="s">
        <v>201</v>
      </c>
      <c r="X231" s="295" t="s">
        <v>94</v>
      </c>
      <c r="Y231" t="s">
        <v>164</v>
      </c>
      <c r="Z231" t="s">
        <v>164</v>
      </c>
    </row>
    <row r="232" spans="1:26" x14ac:dyDescent="0.35">
      <c r="A232" s="295" t="s">
        <v>192</v>
      </c>
      <c r="B232" s="295" t="s">
        <v>193</v>
      </c>
      <c r="C232" s="295" t="s">
        <v>194</v>
      </c>
      <c r="D232" s="295" t="s">
        <v>327</v>
      </c>
      <c r="E232" s="305">
        <v>3.87</v>
      </c>
      <c r="F232" s="305">
        <v>3.87</v>
      </c>
      <c r="G232" s="295" t="s">
        <v>196</v>
      </c>
      <c r="H232" s="417">
        <v>1</v>
      </c>
      <c r="I232" s="296">
        <v>43616</v>
      </c>
      <c r="J232" s="295">
        <v>22152</v>
      </c>
      <c r="K232" s="295">
        <v>14099</v>
      </c>
      <c r="L232" s="295" t="s">
        <v>218</v>
      </c>
      <c r="M232" s="295" t="s">
        <v>328</v>
      </c>
      <c r="N232" s="295" t="s">
        <v>327</v>
      </c>
      <c r="O232" s="295" t="s">
        <v>200</v>
      </c>
      <c r="P232" s="295" t="s">
        <v>340</v>
      </c>
      <c r="Q232" s="295" t="s">
        <v>325</v>
      </c>
      <c r="R232" s="295" t="s">
        <v>201</v>
      </c>
      <c r="S232" s="295" t="s">
        <v>204</v>
      </c>
      <c r="T232" s="295" t="s">
        <v>201</v>
      </c>
      <c r="U232" s="295" t="s">
        <v>330</v>
      </c>
      <c r="V232" s="295" t="s">
        <v>318</v>
      </c>
      <c r="W232" s="295" t="s">
        <v>201</v>
      </c>
      <c r="X232" s="295" t="s">
        <v>94</v>
      </c>
      <c r="Y232" t="s">
        <v>164</v>
      </c>
      <c r="Z232" t="s">
        <v>164</v>
      </c>
    </row>
    <row r="233" spans="1:26" x14ac:dyDescent="0.35">
      <c r="A233" s="295" t="s">
        <v>192</v>
      </c>
      <c r="B233" s="295" t="s">
        <v>193</v>
      </c>
      <c r="C233" s="295" t="s">
        <v>194</v>
      </c>
      <c r="D233" s="295" t="s">
        <v>327</v>
      </c>
      <c r="E233" s="305">
        <v>0.47</v>
      </c>
      <c r="F233" s="305">
        <v>0.47</v>
      </c>
      <c r="G233" s="295" t="s">
        <v>196</v>
      </c>
      <c r="H233" s="417">
        <v>1</v>
      </c>
      <c r="I233" s="296">
        <v>43616</v>
      </c>
      <c r="J233" s="295">
        <v>22152</v>
      </c>
      <c r="K233" s="295">
        <v>14249</v>
      </c>
      <c r="L233" s="295" t="s">
        <v>218</v>
      </c>
      <c r="M233" s="295" t="s">
        <v>328</v>
      </c>
      <c r="N233" s="295" t="s">
        <v>327</v>
      </c>
      <c r="O233" s="295" t="s">
        <v>221</v>
      </c>
      <c r="P233" s="295" t="s">
        <v>341</v>
      </c>
      <c r="Q233" s="295" t="s">
        <v>325</v>
      </c>
      <c r="R233" s="295" t="s">
        <v>201</v>
      </c>
      <c r="S233" s="295" t="s">
        <v>204</v>
      </c>
      <c r="T233" s="295" t="s">
        <v>201</v>
      </c>
      <c r="U233" s="295" t="s">
        <v>330</v>
      </c>
      <c r="V233" s="295" t="s">
        <v>318</v>
      </c>
      <c r="W233" s="295" t="s">
        <v>201</v>
      </c>
      <c r="X233" s="295" t="s">
        <v>342</v>
      </c>
      <c r="Y233" t="s">
        <v>164</v>
      </c>
      <c r="Z233" t="s">
        <v>164</v>
      </c>
    </row>
    <row r="234" spans="1:26" x14ac:dyDescent="0.35">
      <c r="A234" s="295" t="s">
        <v>192</v>
      </c>
      <c r="B234" s="295" t="s">
        <v>193</v>
      </c>
      <c r="C234" s="295" t="s">
        <v>194</v>
      </c>
      <c r="D234" s="295" t="s">
        <v>327</v>
      </c>
      <c r="E234" s="305">
        <v>1.41</v>
      </c>
      <c r="F234" s="305">
        <v>1.41</v>
      </c>
      <c r="G234" s="295" t="s">
        <v>196</v>
      </c>
      <c r="H234" s="417">
        <v>1</v>
      </c>
      <c r="I234" s="296">
        <v>43616</v>
      </c>
      <c r="J234" s="295">
        <v>22152</v>
      </c>
      <c r="K234" s="295">
        <v>14291</v>
      </c>
      <c r="L234" s="295" t="s">
        <v>218</v>
      </c>
      <c r="M234" s="295" t="s">
        <v>328</v>
      </c>
      <c r="N234" s="295" t="s">
        <v>327</v>
      </c>
      <c r="O234" s="295" t="s">
        <v>200</v>
      </c>
      <c r="P234" s="295" t="s">
        <v>341</v>
      </c>
      <c r="Q234" s="295" t="s">
        <v>325</v>
      </c>
      <c r="R234" s="295" t="s">
        <v>201</v>
      </c>
      <c r="S234" s="295" t="s">
        <v>204</v>
      </c>
      <c r="T234" s="295" t="s">
        <v>201</v>
      </c>
      <c r="U234" s="295" t="s">
        <v>330</v>
      </c>
      <c r="V234" s="295" t="s">
        <v>318</v>
      </c>
      <c r="W234" s="295" t="s">
        <v>201</v>
      </c>
      <c r="X234" s="295" t="s">
        <v>342</v>
      </c>
      <c r="Y234" t="s">
        <v>164</v>
      </c>
      <c r="Z234" t="s">
        <v>164</v>
      </c>
    </row>
    <row r="235" spans="1:26" x14ac:dyDescent="0.35">
      <c r="A235" s="295" t="s">
        <v>192</v>
      </c>
      <c r="B235" s="295" t="s">
        <v>193</v>
      </c>
      <c r="C235" s="295" t="s">
        <v>194</v>
      </c>
      <c r="D235" s="295" t="s">
        <v>327</v>
      </c>
      <c r="E235" s="305">
        <v>0.42</v>
      </c>
      <c r="F235" s="305">
        <v>0.42</v>
      </c>
      <c r="G235" s="295" t="s">
        <v>196</v>
      </c>
      <c r="H235" s="417">
        <v>1</v>
      </c>
      <c r="I235" s="296">
        <v>43616</v>
      </c>
      <c r="J235" s="295">
        <v>22152</v>
      </c>
      <c r="K235" s="295">
        <v>14436</v>
      </c>
      <c r="L235" s="295" t="s">
        <v>218</v>
      </c>
      <c r="M235" s="295" t="s">
        <v>328</v>
      </c>
      <c r="N235" s="295" t="s">
        <v>327</v>
      </c>
      <c r="O235" s="295" t="s">
        <v>221</v>
      </c>
      <c r="P235" s="295" t="s">
        <v>343</v>
      </c>
      <c r="Q235" s="295" t="s">
        <v>325</v>
      </c>
      <c r="R235" s="295" t="s">
        <v>201</v>
      </c>
      <c r="S235" s="295" t="s">
        <v>204</v>
      </c>
      <c r="T235" s="295" t="s">
        <v>201</v>
      </c>
      <c r="U235" s="295" t="s">
        <v>330</v>
      </c>
      <c r="V235" s="295" t="s">
        <v>318</v>
      </c>
      <c r="W235" s="295" t="s">
        <v>201</v>
      </c>
      <c r="X235" s="295" t="s">
        <v>342</v>
      </c>
      <c r="Y235" t="s">
        <v>164</v>
      </c>
      <c r="Z235" t="s">
        <v>164</v>
      </c>
    </row>
    <row r="236" spans="1:26" x14ac:dyDescent="0.35">
      <c r="A236" s="295" t="s">
        <v>192</v>
      </c>
      <c r="B236" s="295" t="s">
        <v>193</v>
      </c>
      <c r="C236" s="295" t="s">
        <v>194</v>
      </c>
      <c r="D236" s="295" t="s">
        <v>327</v>
      </c>
      <c r="E236" s="305">
        <v>1.28</v>
      </c>
      <c r="F236" s="305">
        <v>1.28</v>
      </c>
      <c r="G236" s="295" t="s">
        <v>196</v>
      </c>
      <c r="H236" s="417">
        <v>1</v>
      </c>
      <c r="I236" s="296">
        <v>43616</v>
      </c>
      <c r="J236" s="295">
        <v>22152</v>
      </c>
      <c r="K236" s="295">
        <v>14477</v>
      </c>
      <c r="L236" s="295" t="s">
        <v>218</v>
      </c>
      <c r="M236" s="295" t="s">
        <v>328</v>
      </c>
      <c r="N236" s="295" t="s">
        <v>327</v>
      </c>
      <c r="O236" s="295" t="s">
        <v>200</v>
      </c>
      <c r="P236" s="295" t="s">
        <v>343</v>
      </c>
      <c r="Q236" s="295" t="s">
        <v>325</v>
      </c>
      <c r="R236" s="295" t="s">
        <v>201</v>
      </c>
      <c r="S236" s="295" t="s">
        <v>204</v>
      </c>
      <c r="T236" s="295" t="s">
        <v>201</v>
      </c>
      <c r="U236" s="295" t="s">
        <v>330</v>
      </c>
      <c r="V236" s="295" t="s">
        <v>318</v>
      </c>
      <c r="W236" s="295" t="s">
        <v>201</v>
      </c>
      <c r="X236" s="295" t="s">
        <v>342</v>
      </c>
      <c r="Y236" t="s">
        <v>164</v>
      </c>
      <c r="Z236" t="s">
        <v>164</v>
      </c>
    </row>
    <row r="237" spans="1:26" x14ac:dyDescent="0.35">
      <c r="A237" s="295" t="s">
        <v>192</v>
      </c>
      <c r="B237" s="295" t="s">
        <v>193</v>
      </c>
      <c r="C237" s="295" t="s">
        <v>194</v>
      </c>
      <c r="D237" s="295" t="s">
        <v>327</v>
      </c>
      <c r="E237" s="305">
        <v>2.04</v>
      </c>
      <c r="F237" s="305">
        <v>2.04</v>
      </c>
      <c r="G237" s="295" t="s">
        <v>196</v>
      </c>
      <c r="H237" s="417">
        <v>1</v>
      </c>
      <c r="I237" s="296">
        <v>43616</v>
      </c>
      <c r="J237" s="295">
        <v>22152</v>
      </c>
      <c r="K237" s="295">
        <v>14621</v>
      </c>
      <c r="L237" s="295" t="s">
        <v>218</v>
      </c>
      <c r="M237" s="295" t="s">
        <v>328</v>
      </c>
      <c r="N237" s="295" t="s">
        <v>327</v>
      </c>
      <c r="O237" s="295" t="s">
        <v>221</v>
      </c>
      <c r="P237" s="295" t="s">
        <v>346</v>
      </c>
      <c r="Q237" s="295" t="s">
        <v>325</v>
      </c>
      <c r="R237" s="295" t="s">
        <v>201</v>
      </c>
      <c r="S237" s="295" t="s">
        <v>204</v>
      </c>
      <c r="T237" s="295" t="s">
        <v>201</v>
      </c>
      <c r="U237" s="295" t="s">
        <v>330</v>
      </c>
      <c r="V237" s="295" t="s">
        <v>318</v>
      </c>
      <c r="W237" s="295" t="s">
        <v>201</v>
      </c>
      <c r="X237" s="295" t="s">
        <v>331</v>
      </c>
      <c r="Y237" t="s">
        <v>164</v>
      </c>
      <c r="Z237" t="s">
        <v>164</v>
      </c>
    </row>
    <row r="238" spans="1:26" x14ac:dyDescent="0.35">
      <c r="A238" s="295" t="s">
        <v>192</v>
      </c>
      <c r="B238" s="295" t="s">
        <v>193</v>
      </c>
      <c r="C238" s="295" t="s">
        <v>194</v>
      </c>
      <c r="D238" s="295" t="s">
        <v>327</v>
      </c>
      <c r="E238" s="305">
        <v>6.17</v>
      </c>
      <c r="F238" s="305">
        <v>6.17</v>
      </c>
      <c r="G238" s="295" t="s">
        <v>196</v>
      </c>
      <c r="H238" s="417">
        <v>1</v>
      </c>
      <c r="I238" s="296">
        <v>43616</v>
      </c>
      <c r="J238" s="295">
        <v>22152</v>
      </c>
      <c r="K238" s="295">
        <v>14667</v>
      </c>
      <c r="L238" s="295" t="s">
        <v>218</v>
      </c>
      <c r="M238" s="295" t="s">
        <v>328</v>
      </c>
      <c r="N238" s="295" t="s">
        <v>327</v>
      </c>
      <c r="O238" s="295" t="s">
        <v>200</v>
      </c>
      <c r="P238" s="295" t="s">
        <v>346</v>
      </c>
      <c r="Q238" s="295" t="s">
        <v>325</v>
      </c>
      <c r="R238" s="295" t="s">
        <v>201</v>
      </c>
      <c r="S238" s="295" t="s">
        <v>204</v>
      </c>
      <c r="T238" s="295" t="s">
        <v>201</v>
      </c>
      <c r="U238" s="295" t="s">
        <v>330</v>
      </c>
      <c r="V238" s="295" t="s">
        <v>318</v>
      </c>
      <c r="W238" s="295" t="s">
        <v>201</v>
      </c>
      <c r="X238" s="295" t="s">
        <v>331</v>
      </c>
      <c r="Y238" t="s">
        <v>164</v>
      </c>
      <c r="Z238" t="s">
        <v>164</v>
      </c>
    </row>
    <row r="239" spans="1:26" x14ac:dyDescent="0.35">
      <c r="A239" s="295" t="s">
        <v>192</v>
      </c>
      <c r="B239" s="295" t="s">
        <v>193</v>
      </c>
      <c r="C239" s="295" t="s">
        <v>194</v>
      </c>
      <c r="D239" s="295" t="s">
        <v>327</v>
      </c>
      <c r="E239" s="305">
        <v>0.72</v>
      </c>
      <c r="F239" s="305">
        <v>0.72</v>
      </c>
      <c r="G239" s="295" t="s">
        <v>196</v>
      </c>
      <c r="H239" s="417">
        <v>1</v>
      </c>
      <c r="I239" s="296">
        <v>43616</v>
      </c>
      <c r="J239" s="295">
        <v>22152</v>
      </c>
      <c r="K239" s="295">
        <v>14819</v>
      </c>
      <c r="L239" s="295" t="s">
        <v>218</v>
      </c>
      <c r="M239" s="295" t="s">
        <v>328</v>
      </c>
      <c r="N239" s="295" t="s">
        <v>327</v>
      </c>
      <c r="O239" s="295" t="s">
        <v>221</v>
      </c>
      <c r="P239" s="295" t="s">
        <v>344</v>
      </c>
      <c r="Q239" s="295" t="s">
        <v>325</v>
      </c>
      <c r="R239" s="295" t="s">
        <v>201</v>
      </c>
      <c r="S239" s="295" t="s">
        <v>204</v>
      </c>
      <c r="T239" s="295" t="s">
        <v>201</v>
      </c>
      <c r="U239" s="295" t="s">
        <v>330</v>
      </c>
      <c r="V239" s="295" t="s">
        <v>318</v>
      </c>
      <c r="W239" s="295" t="s">
        <v>201</v>
      </c>
      <c r="X239" s="295" t="s">
        <v>342</v>
      </c>
      <c r="Y239" t="s">
        <v>164</v>
      </c>
      <c r="Z239" t="s">
        <v>164</v>
      </c>
    </row>
    <row r="240" spans="1:26" x14ac:dyDescent="0.35">
      <c r="A240" s="295" t="s">
        <v>192</v>
      </c>
      <c r="B240" s="295" t="s">
        <v>193</v>
      </c>
      <c r="C240" s="295" t="s">
        <v>194</v>
      </c>
      <c r="D240" s="295" t="s">
        <v>327</v>
      </c>
      <c r="E240" s="305">
        <v>2.1800000000000002</v>
      </c>
      <c r="F240" s="305">
        <v>2.1800000000000002</v>
      </c>
      <c r="G240" s="295" t="s">
        <v>196</v>
      </c>
      <c r="H240" s="417">
        <v>1</v>
      </c>
      <c r="I240" s="296">
        <v>43616</v>
      </c>
      <c r="J240" s="295">
        <v>22152</v>
      </c>
      <c r="K240" s="295">
        <v>14865</v>
      </c>
      <c r="L240" s="295" t="s">
        <v>218</v>
      </c>
      <c r="M240" s="295" t="s">
        <v>328</v>
      </c>
      <c r="N240" s="295" t="s">
        <v>327</v>
      </c>
      <c r="O240" s="295" t="s">
        <v>200</v>
      </c>
      <c r="P240" s="295" t="s">
        <v>344</v>
      </c>
      <c r="Q240" s="295" t="s">
        <v>325</v>
      </c>
      <c r="R240" s="295" t="s">
        <v>201</v>
      </c>
      <c r="S240" s="295" t="s">
        <v>204</v>
      </c>
      <c r="T240" s="295" t="s">
        <v>201</v>
      </c>
      <c r="U240" s="295" t="s">
        <v>330</v>
      </c>
      <c r="V240" s="295" t="s">
        <v>318</v>
      </c>
      <c r="W240" s="295" t="s">
        <v>201</v>
      </c>
      <c r="X240" s="295" t="s">
        <v>342</v>
      </c>
      <c r="Y240" t="s">
        <v>164</v>
      </c>
      <c r="Z240" t="s">
        <v>164</v>
      </c>
    </row>
    <row r="241" spans="1:26" x14ac:dyDescent="0.35">
      <c r="A241" s="295" t="s">
        <v>192</v>
      </c>
      <c r="B241" s="295" t="s">
        <v>193</v>
      </c>
      <c r="C241" s="295" t="s">
        <v>194</v>
      </c>
      <c r="D241" s="295" t="s">
        <v>327</v>
      </c>
      <c r="E241" s="305">
        <v>1.97</v>
      </c>
      <c r="F241" s="305">
        <v>1.97</v>
      </c>
      <c r="G241" s="295" t="s">
        <v>196</v>
      </c>
      <c r="H241" s="417">
        <v>1</v>
      </c>
      <c r="I241" s="296">
        <v>43616</v>
      </c>
      <c r="J241" s="295">
        <v>22152</v>
      </c>
      <c r="K241" s="295">
        <v>15013</v>
      </c>
      <c r="L241" s="295" t="s">
        <v>218</v>
      </c>
      <c r="M241" s="295" t="s">
        <v>328</v>
      </c>
      <c r="N241" s="295" t="s">
        <v>327</v>
      </c>
      <c r="O241" s="295" t="s">
        <v>221</v>
      </c>
      <c r="P241" s="295" t="s">
        <v>345</v>
      </c>
      <c r="Q241" s="295" t="s">
        <v>325</v>
      </c>
      <c r="R241" s="295" t="s">
        <v>201</v>
      </c>
      <c r="S241" s="295" t="s">
        <v>204</v>
      </c>
      <c r="T241" s="295" t="s">
        <v>201</v>
      </c>
      <c r="U241" s="295" t="s">
        <v>330</v>
      </c>
      <c r="V241" s="295" t="s">
        <v>318</v>
      </c>
      <c r="W241" s="295" t="s">
        <v>201</v>
      </c>
      <c r="X241" s="295" t="s">
        <v>331</v>
      </c>
      <c r="Y241" t="s">
        <v>164</v>
      </c>
      <c r="Z241" t="s">
        <v>164</v>
      </c>
    </row>
    <row r="242" spans="1:26" x14ac:dyDescent="0.35">
      <c r="A242" s="295" t="s">
        <v>192</v>
      </c>
      <c r="B242" s="295" t="s">
        <v>193</v>
      </c>
      <c r="C242" s="295" t="s">
        <v>194</v>
      </c>
      <c r="D242" s="295" t="s">
        <v>327</v>
      </c>
      <c r="E242" s="305">
        <v>5.98</v>
      </c>
      <c r="F242" s="305">
        <v>5.98</v>
      </c>
      <c r="G242" s="295" t="s">
        <v>196</v>
      </c>
      <c r="H242" s="417">
        <v>1</v>
      </c>
      <c r="I242" s="296">
        <v>43616</v>
      </c>
      <c r="J242" s="295">
        <v>22152</v>
      </c>
      <c r="K242" s="295">
        <v>15059</v>
      </c>
      <c r="L242" s="295" t="s">
        <v>218</v>
      </c>
      <c r="M242" s="295" t="s">
        <v>328</v>
      </c>
      <c r="N242" s="295" t="s">
        <v>327</v>
      </c>
      <c r="O242" s="295" t="s">
        <v>200</v>
      </c>
      <c r="P242" s="295" t="s">
        <v>345</v>
      </c>
      <c r="Q242" s="295" t="s">
        <v>325</v>
      </c>
      <c r="R242" s="295" t="s">
        <v>201</v>
      </c>
      <c r="S242" s="295" t="s">
        <v>204</v>
      </c>
      <c r="T242" s="295" t="s">
        <v>201</v>
      </c>
      <c r="U242" s="295" t="s">
        <v>330</v>
      </c>
      <c r="V242" s="295" t="s">
        <v>318</v>
      </c>
      <c r="W242" s="295" t="s">
        <v>201</v>
      </c>
      <c r="X242" s="295" t="s">
        <v>331</v>
      </c>
      <c r="Y242" t="s">
        <v>164</v>
      </c>
      <c r="Z242" t="s">
        <v>164</v>
      </c>
    </row>
    <row r="243" spans="1:26" x14ac:dyDescent="0.35">
      <c r="A243" s="295" t="s">
        <v>192</v>
      </c>
      <c r="B243" s="295" t="s">
        <v>193</v>
      </c>
      <c r="C243" s="295" t="s">
        <v>194</v>
      </c>
      <c r="D243" s="295" t="s">
        <v>327</v>
      </c>
      <c r="E243" s="305">
        <v>-0.4</v>
      </c>
      <c r="F243" s="305">
        <v>-0.4</v>
      </c>
      <c r="G243" s="295" t="s">
        <v>196</v>
      </c>
      <c r="H243" s="417">
        <v>1</v>
      </c>
      <c r="I243" s="296">
        <v>43616</v>
      </c>
      <c r="J243" s="295">
        <v>22152</v>
      </c>
      <c r="K243" s="295">
        <v>15211</v>
      </c>
      <c r="L243" s="295" t="s">
        <v>218</v>
      </c>
      <c r="M243" s="295" t="s">
        <v>328</v>
      </c>
      <c r="N243" s="295" t="s">
        <v>327</v>
      </c>
      <c r="O243" s="295" t="s">
        <v>221</v>
      </c>
      <c r="P243" s="295" t="s">
        <v>349</v>
      </c>
      <c r="Q243" s="295" t="s">
        <v>350</v>
      </c>
      <c r="R243" s="295" t="s">
        <v>201</v>
      </c>
      <c r="S243" s="295" t="s">
        <v>204</v>
      </c>
      <c r="T243" s="295" t="s">
        <v>201</v>
      </c>
      <c r="U243" s="295" t="s">
        <v>330</v>
      </c>
      <c r="V243" s="295" t="s">
        <v>318</v>
      </c>
      <c r="W243" s="295" t="s">
        <v>201</v>
      </c>
      <c r="X243" s="295" t="s">
        <v>331</v>
      </c>
      <c r="Y243" t="s">
        <v>164</v>
      </c>
      <c r="Z243" t="s">
        <v>164</v>
      </c>
    </row>
    <row r="244" spans="1:26" x14ac:dyDescent="0.35">
      <c r="A244" s="295" t="s">
        <v>192</v>
      </c>
      <c r="B244" s="295" t="s">
        <v>193</v>
      </c>
      <c r="C244" s="295" t="s">
        <v>194</v>
      </c>
      <c r="D244" s="295" t="s">
        <v>327</v>
      </c>
      <c r="E244" s="305">
        <v>-1.23</v>
      </c>
      <c r="F244" s="305">
        <v>-1.23</v>
      </c>
      <c r="G244" s="295" t="s">
        <v>196</v>
      </c>
      <c r="H244" s="417">
        <v>1</v>
      </c>
      <c r="I244" s="296">
        <v>43616</v>
      </c>
      <c r="J244" s="295">
        <v>22152</v>
      </c>
      <c r="K244" s="295">
        <v>15252</v>
      </c>
      <c r="L244" s="295" t="s">
        <v>218</v>
      </c>
      <c r="M244" s="295" t="s">
        <v>328</v>
      </c>
      <c r="N244" s="295" t="s">
        <v>327</v>
      </c>
      <c r="O244" s="295" t="s">
        <v>200</v>
      </c>
      <c r="P244" s="295" t="s">
        <v>349</v>
      </c>
      <c r="Q244" s="295" t="s">
        <v>350</v>
      </c>
      <c r="R244" s="295" t="s">
        <v>201</v>
      </c>
      <c r="S244" s="295" t="s">
        <v>204</v>
      </c>
      <c r="T244" s="295" t="s">
        <v>201</v>
      </c>
      <c r="U244" s="295" t="s">
        <v>330</v>
      </c>
      <c r="V244" s="295" t="s">
        <v>318</v>
      </c>
      <c r="W244" s="295" t="s">
        <v>201</v>
      </c>
      <c r="X244" s="295" t="s">
        <v>331</v>
      </c>
      <c r="Y244" t="s">
        <v>164</v>
      </c>
      <c r="Z244" t="s">
        <v>164</v>
      </c>
    </row>
    <row r="245" spans="1:26" x14ac:dyDescent="0.35">
      <c r="A245" s="295" t="s">
        <v>192</v>
      </c>
      <c r="B245" s="295" t="s">
        <v>193</v>
      </c>
      <c r="C245" s="295" t="s">
        <v>194</v>
      </c>
      <c r="D245" s="295" t="s">
        <v>327</v>
      </c>
      <c r="E245" s="305">
        <v>7.0000000000000007E-2</v>
      </c>
      <c r="F245" s="305">
        <v>7.0000000000000007E-2</v>
      </c>
      <c r="G245" s="295" t="s">
        <v>196</v>
      </c>
      <c r="H245" s="417">
        <v>1</v>
      </c>
      <c r="I245" s="296">
        <v>43616</v>
      </c>
      <c r="J245" s="295">
        <v>22152</v>
      </c>
      <c r="K245" s="295">
        <v>15393</v>
      </c>
      <c r="L245" s="295" t="s">
        <v>218</v>
      </c>
      <c r="M245" s="295" t="s">
        <v>328</v>
      </c>
      <c r="N245" s="295" t="s">
        <v>327</v>
      </c>
      <c r="O245" s="295" t="s">
        <v>221</v>
      </c>
      <c r="P245" s="295" t="s">
        <v>329</v>
      </c>
      <c r="Q245" s="295" t="s">
        <v>351</v>
      </c>
      <c r="R245" s="295" t="s">
        <v>201</v>
      </c>
      <c r="S245" s="295" t="s">
        <v>204</v>
      </c>
      <c r="T245" s="295" t="s">
        <v>201</v>
      </c>
      <c r="U245" s="295" t="s">
        <v>330</v>
      </c>
      <c r="V245" s="295" t="s">
        <v>318</v>
      </c>
      <c r="W245" s="295" t="s">
        <v>201</v>
      </c>
      <c r="X245" s="295" t="s">
        <v>331</v>
      </c>
      <c r="Y245" t="s">
        <v>164</v>
      </c>
      <c r="Z245" t="s">
        <v>164</v>
      </c>
    </row>
    <row r="246" spans="1:26" x14ac:dyDescent="0.35">
      <c r="A246" s="295" t="s">
        <v>192</v>
      </c>
      <c r="B246" s="295" t="s">
        <v>193</v>
      </c>
      <c r="C246" s="295" t="s">
        <v>194</v>
      </c>
      <c r="D246" s="295" t="s">
        <v>327</v>
      </c>
      <c r="E246" s="305">
        <v>0.21</v>
      </c>
      <c r="F246" s="305">
        <v>0.21</v>
      </c>
      <c r="G246" s="295" t="s">
        <v>196</v>
      </c>
      <c r="H246" s="417">
        <v>1</v>
      </c>
      <c r="I246" s="296">
        <v>43616</v>
      </c>
      <c r="J246" s="295">
        <v>22152</v>
      </c>
      <c r="K246" s="295">
        <v>15427</v>
      </c>
      <c r="L246" s="295" t="s">
        <v>218</v>
      </c>
      <c r="M246" s="295" t="s">
        <v>328</v>
      </c>
      <c r="N246" s="295" t="s">
        <v>327</v>
      </c>
      <c r="O246" s="295" t="s">
        <v>200</v>
      </c>
      <c r="P246" s="295" t="s">
        <v>329</v>
      </c>
      <c r="Q246" s="295" t="s">
        <v>351</v>
      </c>
      <c r="R246" s="295" t="s">
        <v>201</v>
      </c>
      <c r="S246" s="295" t="s">
        <v>204</v>
      </c>
      <c r="T246" s="295" t="s">
        <v>201</v>
      </c>
      <c r="U246" s="295" t="s">
        <v>330</v>
      </c>
      <c r="V246" s="295" t="s">
        <v>318</v>
      </c>
      <c r="W246" s="295" t="s">
        <v>201</v>
      </c>
      <c r="X246" s="295" t="s">
        <v>331</v>
      </c>
      <c r="Y246" t="s">
        <v>164</v>
      </c>
      <c r="Z246" t="s">
        <v>164</v>
      </c>
    </row>
    <row r="247" spans="1:26" x14ac:dyDescent="0.35">
      <c r="A247" s="295" t="s">
        <v>192</v>
      </c>
      <c r="B247" s="295" t="s">
        <v>193</v>
      </c>
      <c r="C247" s="295" t="s">
        <v>194</v>
      </c>
      <c r="D247" s="295" t="s">
        <v>327</v>
      </c>
      <c r="E247" s="305">
        <v>0.19</v>
      </c>
      <c r="F247" s="305">
        <v>0.19</v>
      </c>
      <c r="G247" s="295" t="s">
        <v>196</v>
      </c>
      <c r="H247" s="417">
        <v>1</v>
      </c>
      <c r="I247" s="296">
        <v>43616</v>
      </c>
      <c r="J247" s="295">
        <v>22152</v>
      </c>
      <c r="K247" s="295">
        <v>15556</v>
      </c>
      <c r="L247" s="295" t="s">
        <v>218</v>
      </c>
      <c r="M247" s="295" t="s">
        <v>328</v>
      </c>
      <c r="N247" s="295" t="s">
        <v>327</v>
      </c>
      <c r="O247" s="295" t="s">
        <v>221</v>
      </c>
      <c r="P247" s="295" t="s">
        <v>332</v>
      </c>
      <c r="Q247" s="295" t="s">
        <v>351</v>
      </c>
      <c r="R247" s="295" t="s">
        <v>201</v>
      </c>
      <c r="S247" s="295" t="s">
        <v>204</v>
      </c>
      <c r="T247" s="295" t="s">
        <v>201</v>
      </c>
      <c r="U247" s="295" t="s">
        <v>330</v>
      </c>
      <c r="V247" s="295" t="s">
        <v>318</v>
      </c>
      <c r="W247" s="295" t="s">
        <v>201</v>
      </c>
      <c r="X247" s="295" t="s">
        <v>331</v>
      </c>
      <c r="Y247" t="s">
        <v>164</v>
      </c>
      <c r="Z247" t="s">
        <v>164</v>
      </c>
    </row>
    <row r="248" spans="1:26" x14ac:dyDescent="0.35">
      <c r="A248" s="295" t="s">
        <v>192</v>
      </c>
      <c r="B248" s="295" t="s">
        <v>193</v>
      </c>
      <c r="C248" s="295" t="s">
        <v>194</v>
      </c>
      <c r="D248" s="295" t="s">
        <v>327</v>
      </c>
      <c r="E248" s="305">
        <v>0.57999999999999996</v>
      </c>
      <c r="F248" s="305">
        <v>0.57999999999999996</v>
      </c>
      <c r="G248" s="295" t="s">
        <v>196</v>
      </c>
      <c r="H248" s="417">
        <v>1</v>
      </c>
      <c r="I248" s="296">
        <v>43616</v>
      </c>
      <c r="J248" s="295">
        <v>22152</v>
      </c>
      <c r="K248" s="295">
        <v>15595</v>
      </c>
      <c r="L248" s="295" t="s">
        <v>218</v>
      </c>
      <c r="M248" s="295" t="s">
        <v>328</v>
      </c>
      <c r="N248" s="295" t="s">
        <v>327</v>
      </c>
      <c r="O248" s="295" t="s">
        <v>200</v>
      </c>
      <c r="P248" s="295" t="s">
        <v>332</v>
      </c>
      <c r="Q248" s="295" t="s">
        <v>351</v>
      </c>
      <c r="R248" s="295" t="s">
        <v>201</v>
      </c>
      <c r="S248" s="295" t="s">
        <v>204</v>
      </c>
      <c r="T248" s="295" t="s">
        <v>201</v>
      </c>
      <c r="U248" s="295" t="s">
        <v>330</v>
      </c>
      <c r="V248" s="295" t="s">
        <v>318</v>
      </c>
      <c r="W248" s="295" t="s">
        <v>201</v>
      </c>
      <c r="X248" s="295" t="s">
        <v>331</v>
      </c>
      <c r="Y248" t="s">
        <v>164</v>
      </c>
      <c r="Z248" t="s">
        <v>164</v>
      </c>
    </row>
    <row r="249" spans="1:26" x14ac:dyDescent="0.35">
      <c r="A249" s="295" t="s">
        <v>192</v>
      </c>
      <c r="B249" s="295" t="s">
        <v>193</v>
      </c>
      <c r="C249" s="295" t="s">
        <v>194</v>
      </c>
      <c r="D249" s="295" t="s">
        <v>327</v>
      </c>
      <c r="E249" s="305">
        <v>0.56999999999999995</v>
      </c>
      <c r="F249" s="305">
        <v>0.56999999999999995</v>
      </c>
      <c r="G249" s="295" t="s">
        <v>196</v>
      </c>
      <c r="H249" s="417">
        <v>1</v>
      </c>
      <c r="I249" s="296">
        <v>43616</v>
      </c>
      <c r="J249" s="295">
        <v>22152</v>
      </c>
      <c r="K249" s="295">
        <v>15736</v>
      </c>
      <c r="L249" s="295" t="s">
        <v>218</v>
      </c>
      <c r="M249" s="295" t="s">
        <v>328</v>
      </c>
      <c r="N249" s="295" t="s">
        <v>327</v>
      </c>
      <c r="O249" s="295" t="s">
        <v>221</v>
      </c>
      <c r="P249" s="295" t="s">
        <v>333</v>
      </c>
      <c r="Q249" s="295" t="s">
        <v>351</v>
      </c>
      <c r="R249" s="295" t="s">
        <v>201</v>
      </c>
      <c r="S249" s="295" t="s">
        <v>204</v>
      </c>
      <c r="T249" s="295" t="s">
        <v>201</v>
      </c>
      <c r="U249" s="295" t="s">
        <v>330</v>
      </c>
      <c r="V249" s="295" t="s">
        <v>318</v>
      </c>
      <c r="W249" s="295" t="s">
        <v>201</v>
      </c>
      <c r="X249" s="295" t="s">
        <v>331</v>
      </c>
      <c r="Y249" t="s">
        <v>164</v>
      </c>
      <c r="Z249" t="s">
        <v>164</v>
      </c>
    </row>
    <row r="250" spans="1:26" x14ac:dyDescent="0.35">
      <c r="A250" s="295" t="s">
        <v>192</v>
      </c>
      <c r="B250" s="295" t="s">
        <v>193</v>
      </c>
      <c r="C250" s="295" t="s">
        <v>194</v>
      </c>
      <c r="D250" s="295" t="s">
        <v>327</v>
      </c>
      <c r="E250" s="305">
        <v>1.72</v>
      </c>
      <c r="F250" s="305">
        <v>1.72</v>
      </c>
      <c r="G250" s="295" t="s">
        <v>196</v>
      </c>
      <c r="H250" s="417">
        <v>1</v>
      </c>
      <c r="I250" s="296">
        <v>43616</v>
      </c>
      <c r="J250" s="295">
        <v>22152</v>
      </c>
      <c r="K250" s="295">
        <v>15780</v>
      </c>
      <c r="L250" s="295" t="s">
        <v>218</v>
      </c>
      <c r="M250" s="295" t="s">
        <v>328</v>
      </c>
      <c r="N250" s="295" t="s">
        <v>327</v>
      </c>
      <c r="O250" s="295" t="s">
        <v>200</v>
      </c>
      <c r="P250" s="295" t="s">
        <v>333</v>
      </c>
      <c r="Q250" s="295" t="s">
        <v>351</v>
      </c>
      <c r="R250" s="295" t="s">
        <v>201</v>
      </c>
      <c r="S250" s="295" t="s">
        <v>204</v>
      </c>
      <c r="T250" s="295" t="s">
        <v>201</v>
      </c>
      <c r="U250" s="295" t="s">
        <v>330</v>
      </c>
      <c r="V250" s="295" t="s">
        <v>318</v>
      </c>
      <c r="W250" s="295" t="s">
        <v>201</v>
      </c>
      <c r="X250" s="295" t="s">
        <v>331</v>
      </c>
      <c r="Y250" t="s">
        <v>164</v>
      </c>
      <c r="Z250" t="s">
        <v>164</v>
      </c>
    </row>
    <row r="251" spans="1:26" x14ac:dyDescent="0.35">
      <c r="A251" s="295" t="s">
        <v>192</v>
      </c>
      <c r="B251" s="295" t="s">
        <v>193</v>
      </c>
      <c r="C251" s="295" t="s">
        <v>194</v>
      </c>
      <c r="D251" s="295" t="s">
        <v>327</v>
      </c>
      <c r="E251" s="305">
        <v>0.22</v>
      </c>
      <c r="F251" s="305">
        <v>0.22</v>
      </c>
      <c r="G251" s="295" t="s">
        <v>196</v>
      </c>
      <c r="H251" s="417">
        <v>1</v>
      </c>
      <c r="I251" s="296">
        <v>43616</v>
      </c>
      <c r="J251" s="295">
        <v>22152</v>
      </c>
      <c r="K251" s="295">
        <v>15925</v>
      </c>
      <c r="L251" s="295" t="s">
        <v>218</v>
      </c>
      <c r="M251" s="295" t="s">
        <v>328</v>
      </c>
      <c r="N251" s="295" t="s">
        <v>327</v>
      </c>
      <c r="O251" s="295" t="s">
        <v>221</v>
      </c>
      <c r="P251" s="295" t="s">
        <v>334</v>
      </c>
      <c r="Q251" s="295" t="s">
        <v>351</v>
      </c>
      <c r="R251" s="295" t="s">
        <v>201</v>
      </c>
      <c r="S251" s="295" t="s">
        <v>204</v>
      </c>
      <c r="T251" s="295" t="s">
        <v>201</v>
      </c>
      <c r="U251" s="295" t="s">
        <v>330</v>
      </c>
      <c r="V251" s="295" t="s">
        <v>318</v>
      </c>
      <c r="W251" s="295" t="s">
        <v>201</v>
      </c>
      <c r="X251" s="295" t="s">
        <v>331</v>
      </c>
      <c r="Y251" t="s">
        <v>164</v>
      </c>
      <c r="Z251" t="s">
        <v>164</v>
      </c>
    </row>
    <row r="252" spans="1:26" x14ac:dyDescent="0.35">
      <c r="A252" s="295" t="s">
        <v>192</v>
      </c>
      <c r="B252" s="295" t="s">
        <v>193</v>
      </c>
      <c r="C252" s="295" t="s">
        <v>194</v>
      </c>
      <c r="D252" s="295" t="s">
        <v>327</v>
      </c>
      <c r="E252" s="305">
        <v>0.66</v>
      </c>
      <c r="F252" s="305">
        <v>0.66</v>
      </c>
      <c r="G252" s="295" t="s">
        <v>196</v>
      </c>
      <c r="H252" s="417">
        <v>1</v>
      </c>
      <c r="I252" s="296">
        <v>43616</v>
      </c>
      <c r="J252" s="295">
        <v>22152</v>
      </c>
      <c r="K252" s="295">
        <v>15964</v>
      </c>
      <c r="L252" s="295" t="s">
        <v>218</v>
      </c>
      <c r="M252" s="295" t="s">
        <v>328</v>
      </c>
      <c r="N252" s="295" t="s">
        <v>327</v>
      </c>
      <c r="O252" s="295" t="s">
        <v>200</v>
      </c>
      <c r="P252" s="295" t="s">
        <v>334</v>
      </c>
      <c r="Q252" s="295" t="s">
        <v>351</v>
      </c>
      <c r="R252" s="295" t="s">
        <v>201</v>
      </c>
      <c r="S252" s="295" t="s">
        <v>204</v>
      </c>
      <c r="T252" s="295" t="s">
        <v>201</v>
      </c>
      <c r="U252" s="295" t="s">
        <v>330</v>
      </c>
      <c r="V252" s="295" t="s">
        <v>318</v>
      </c>
      <c r="W252" s="295" t="s">
        <v>201</v>
      </c>
      <c r="X252" s="295" t="s">
        <v>331</v>
      </c>
      <c r="Y252" t="s">
        <v>164</v>
      </c>
      <c r="Z252" t="s">
        <v>164</v>
      </c>
    </row>
    <row r="253" spans="1:26" x14ac:dyDescent="0.35">
      <c r="A253" s="295" t="s">
        <v>192</v>
      </c>
      <c r="B253" s="295" t="s">
        <v>193</v>
      </c>
      <c r="C253" s="295" t="s">
        <v>194</v>
      </c>
      <c r="D253" s="295" t="s">
        <v>327</v>
      </c>
      <c r="E253" s="305">
        <v>0.26</v>
      </c>
      <c r="F253" s="305">
        <v>0.26</v>
      </c>
      <c r="G253" s="295" t="s">
        <v>196</v>
      </c>
      <c r="H253" s="417">
        <v>1</v>
      </c>
      <c r="I253" s="296">
        <v>43616</v>
      </c>
      <c r="J253" s="295">
        <v>22152</v>
      </c>
      <c r="K253" s="295">
        <v>16103</v>
      </c>
      <c r="L253" s="295" t="s">
        <v>218</v>
      </c>
      <c r="M253" s="295" t="s">
        <v>328</v>
      </c>
      <c r="N253" s="295" t="s">
        <v>327</v>
      </c>
      <c r="O253" s="295" t="s">
        <v>221</v>
      </c>
      <c r="P253" s="295" t="s">
        <v>335</v>
      </c>
      <c r="Q253" s="295" t="s">
        <v>351</v>
      </c>
      <c r="R253" s="295" t="s">
        <v>201</v>
      </c>
      <c r="S253" s="295" t="s">
        <v>204</v>
      </c>
      <c r="T253" s="295" t="s">
        <v>201</v>
      </c>
      <c r="U253" s="295" t="s">
        <v>330</v>
      </c>
      <c r="V253" s="295" t="s">
        <v>318</v>
      </c>
      <c r="W253" s="295" t="s">
        <v>201</v>
      </c>
      <c r="X253" s="295" t="s">
        <v>331</v>
      </c>
      <c r="Y253" t="s">
        <v>164</v>
      </c>
      <c r="Z253" t="s">
        <v>164</v>
      </c>
    </row>
    <row r="254" spans="1:26" x14ac:dyDescent="0.35">
      <c r="A254" s="295" t="s">
        <v>192</v>
      </c>
      <c r="B254" s="295" t="s">
        <v>193</v>
      </c>
      <c r="C254" s="295" t="s">
        <v>194</v>
      </c>
      <c r="D254" s="295" t="s">
        <v>327</v>
      </c>
      <c r="E254" s="305">
        <v>0.77</v>
      </c>
      <c r="F254" s="305">
        <v>0.77</v>
      </c>
      <c r="G254" s="295" t="s">
        <v>196</v>
      </c>
      <c r="H254" s="417">
        <v>1</v>
      </c>
      <c r="I254" s="296">
        <v>43616</v>
      </c>
      <c r="J254" s="295">
        <v>22152</v>
      </c>
      <c r="K254" s="295">
        <v>16142</v>
      </c>
      <c r="L254" s="295" t="s">
        <v>218</v>
      </c>
      <c r="M254" s="295" t="s">
        <v>328</v>
      </c>
      <c r="N254" s="295" t="s">
        <v>327</v>
      </c>
      <c r="O254" s="295" t="s">
        <v>200</v>
      </c>
      <c r="P254" s="295" t="s">
        <v>335</v>
      </c>
      <c r="Q254" s="295" t="s">
        <v>351</v>
      </c>
      <c r="R254" s="295" t="s">
        <v>201</v>
      </c>
      <c r="S254" s="295" t="s">
        <v>204</v>
      </c>
      <c r="T254" s="295" t="s">
        <v>201</v>
      </c>
      <c r="U254" s="295" t="s">
        <v>330</v>
      </c>
      <c r="V254" s="295" t="s">
        <v>318</v>
      </c>
      <c r="W254" s="295" t="s">
        <v>201</v>
      </c>
      <c r="X254" s="295" t="s">
        <v>331</v>
      </c>
      <c r="Y254" t="s">
        <v>164</v>
      </c>
      <c r="Z254" t="s">
        <v>164</v>
      </c>
    </row>
    <row r="255" spans="1:26" x14ac:dyDescent="0.35">
      <c r="A255" s="295" t="s">
        <v>192</v>
      </c>
      <c r="B255" s="295" t="s">
        <v>193</v>
      </c>
      <c r="C255" s="295" t="s">
        <v>194</v>
      </c>
      <c r="D255" s="295" t="s">
        <v>327</v>
      </c>
      <c r="E255" s="305">
        <v>0.36</v>
      </c>
      <c r="F255" s="305">
        <v>0.36</v>
      </c>
      <c r="G255" s="295" t="s">
        <v>196</v>
      </c>
      <c r="H255" s="417">
        <v>1</v>
      </c>
      <c r="I255" s="296">
        <v>43616</v>
      </c>
      <c r="J255" s="295">
        <v>22152</v>
      </c>
      <c r="K255" s="295">
        <v>16284</v>
      </c>
      <c r="L255" s="295" t="s">
        <v>218</v>
      </c>
      <c r="M255" s="295" t="s">
        <v>328</v>
      </c>
      <c r="N255" s="295" t="s">
        <v>327</v>
      </c>
      <c r="O255" s="295" t="s">
        <v>221</v>
      </c>
      <c r="P255" s="295" t="s">
        <v>336</v>
      </c>
      <c r="Q255" s="295" t="s">
        <v>351</v>
      </c>
      <c r="R255" s="295" t="s">
        <v>201</v>
      </c>
      <c r="S255" s="295" t="s">
        <v>204</v>
      </c>
      <c r="T255" s="295" t="s">
        <v>201</v>
      </c>
      <c r="U255" s="295" t="s">
        <v>330</v>
      </c>
      <c r="V255" s="295" t="s">
        <v>318</v>
      </c>
      <c r="W255" s="295" t="s">
        <v>201</v>
      </c>
      <c r="X255" s="295" t="s">
        <v>331</v>
      </c>
      <c r="Y255" t="s">
        <v>164</v>
      </c>
      <c r="Z255" t="s">
        <v>164</v>
      </c>
    </row>
    <row r="256" spans="1:26" x14ac:dyDescent="0.35">
      <c r="A256" s="295" t="s">
        <v>192</v>
      </c>
      <c r="B256" s="295" t="s">
        <v>193</v>
      </c>
      <c r="C256" s="295" t="s">
        <v>194</v>
      </c>
      <c r="D256" s="295" t="s">
        <v>327</v>
      </c>
      <c r="E256" s="305">
        <v>1.0900000000000001</v>
      </c>
      <c r="F256" s="305">
        <v>1.0900000000000001</v>
      </c>
      <c r="G256" s="295" t="s">
        <v>196</v>
      </c>
      <c r="H256" s="417">
        <v>1</v>
      </c>
      <c r="I256" s="296">
        <v>43616</v>
      </c>
      <c r="J256" s="295">
        <v>22152</v>
      </c>
      <c r="K256" s="295">
        <v>16325</v>
      </c>
      <c r="L256" s="295" t="s">
        <v>218</v>
      </c>
      <c r="M256" s="295" t="s">
        <v>328</v>
      </c>
      <c r="N256" s="295" t="s">
        <v>327</v>
      </c>
      <c r="O256" s="295" t="s">
        <v>200</v>
      </c>
      <c r="P256" s="295" t="s">
        <v>336</v>
      </c>
      <c r="Q256" s="295" t="s">
        <v>351</v>
      </c>
      <c r="R256" s="295" t="s">
        <v>201</v>
      </c>
      <c r="S256" s="295" t="s">
        <v>204</v>
      </c>
      <c r="T256" s="295" t="s">
        <v>201</v>
      </c>
      <c r="U256" s="295" t="s">
        <v>330</v>
      </c>
      <c r="V256" s="295" t="s">
        <v>318</v>
      </c>
      <c r="W256" s="295" t="s">
        <v>201</v>
      </c>
      <c r="X256" s="295" t="s">
        <v>331</v>
      </c>
      <c r="Y256" t="s">
        <v>164</v>
      </c>
      <c r="Z256" t="s">
        <v>164</v>
      </c>
    </row>
    <row r="257" spans="1:26" x14ac:dyDescent="0.35">
      <c r="A257" s="295" t="s">
        <v>192</v>
      </c>
      <c r="B257" s="295" t="s">
        <v>193</v>
      </c>
      <c r="C257" s="295" t="s">
        <v>194</v>
      </c>
      <c r="D257" s="295" t="s">
        <v>327</v>
      </c>
      <c r="E257" s="305">
        <v>0.31</v>
      </c>
      <c r="F257" s="305">
        <v>0.31</v>
      </c>
      <c r="G257" s="295" t="s">
        <v>196</v>
      </c>
      <c r="H257" s="417">
        <v>1</v>
      </c>
      <c r="I257" s="296">
        <v>43616</v>
      </c>
      <c r="J257" s="295">
        <v>22152</v>
      </c>
      <c r="K257" s="295">
        <v>16468</v>
      </c>
      <c r="L257" s="295" t="s">
        <v>218</v>
      </c>
      <c r="M257" s="295" t="s">
        <v>328</v>
      </c>
      <c r="N257" s="295" t="s">
        <v>327</v>
      </c>
      <c r="O257" s="295" t="s">
        <v>221</v>
      </c>
      <c r="P257" s="295" t="s">
        <v>337</v>
      </c>
      <c r="Q257" s="295" t="s">
        <v>351</v>
      </c>
      <c r="R257" s="295" t="s">
        <v>201</v>
      </c>
      <c r="S257" s="295" t="s">
        <v>204</v>
      </c>
      <c r="T257" s="295" t="s">
        <v>201</v>
      </c>
      <c r="U257" s="295" t="s">
        <v>330</v>
      </c>
      <c r="V257" s="295" t="s">
        <v>318</v>
      </c>
      <c r="W257" s="295" t="s">
        <v>201</v>
      </c>
      <c r="X257" s="295" t="s">
        <v>331</v>
      </c>
      <c r="Y257" t="s">
        <v>164</v>
      </c>
      <c r="Z257" t="s">
        <v>164</v>
      </c>
    </row>
    <row r="258" spans="1:26" x14ac:dyDescent="0.35">
      <c r="A258" s="295" t="s">
        <v>192</v>
      </c>
      <c r="B258" s="295" t="s">
        <v>193</v>
      </c>
      <c r="C258" s="295" t="s">
        <v>194</v>
      </c>
      <c r="D258" s="295" t="s">
        <v>327</v>
      </c>
      <c r="E258" s="305">
        <v>0.95</v>
      </c>
      <c r="F258" s="305">
        <v>0.95</v>
      </c>
      <c r="G258" s="295" t="s">
        <v>196</v>
      </c>
      <c r="H258" s="417">
        <v>1</v>
      </c>
      <c r="I258" s="296">
        <v>43616</v>
      </c>
      <c r="J258" s="295">
        <v>22152</v>
      </c>
      <c r="K258" s="295">
        <v>16509</v>
      </c>
      <c r="L258" s="295" t="s">
        <v>218</v>
      </c>
      <c r="M258" s="295" t="s">
        <v>328</v>
      </c>
      <c r="N258" s="295" t="s">
        <v>327</v>
      </c>
      <c r="O258" s="295" t="s">
        <v>200</v>
      </c>
      <c r="P258" s="295" t="s">
        <v>337</v>
      </c>
      <c r="Q258" s="295" t="s">
        <v>351</v>
      </c>
      <c r="R258" s="295" t="s">
        <v>201</v>
      </c>
      <c r="S258" s="295" t="s">
        <v>204</v>
      </c>
      <c r="T258" s="295" t="s">
        <v>201</v>
      </c>
      <c r="U258" s="295" t="s">
        <v>330</v>
      </c>
      <c r="V258" s="295" t="s">
        <v>318</v>
      </c>
      <c r="W258" s="295" t="s">
        <v>201</v>
      </c>
      <c r="X258" s="295" t="s">
        <v>331</v>
      </c>
      <c r="Y258" t="s">
        <v>164</v>
      </c>
      <c r="Z258" t="s">
        <v>164</v>
      </c>
    </row>
    <row r="259" spans="1:26" x14ac:dyDescent="0.35">
      <c r="A259" s="295" t="s">
        <v>192</v>
      </c>
      <c r="B259" s="295" t="s">
        <v>193</v>
      </c>
      <c r="C259" s="295" t="s">
        <v>194</v>
      </c>
      <c r="D259" s="295" t="s">
        <v>327</v>
      </c>
      <c r="E259" s="305">
        <v>1.1000000000000001</v>
      </c>
      <c r="F259" s="305">
        <v>1.1000000000000001</v>
      </c>
      <c r="G259" s="295" t="s">
        <v>196</v>
      </c>
      <c r="H259" s="417">
        <v>1</v>
      </c>
      <c r="I259" s="296">
        <v>43616</v>
      </c>
      <c r="J259" s="295">
        <v>22152</v>
      </c>
      <c r="K259" s="295">
        <v>16652</v>
      </c>
      <c r="L259" s="295" t="s">
        <v>218</v>
      </c>
      <c r="M259" s="295" t="s">
        <v>328</v>
      </c>
      <c r="N259" s="295" t="s">
        <v>327</v>
      </c>
      <c r="O259" s="295" t="s">
        <v>221</v>
      </c>
      <c r="P259" s="295" t="s">
        <v>338</v>
      </c>
      <c r="Q259" s="295" t="s">
        <v>351</v>
      </c>
      <c r="R259" s="295" t="s">
        <v>201</v>
      </c>
      <c r="S259" s="295" t="s">
        <v>204</v>
      </c>
      <c r="T259" s="295" t="s">
        <v>201</v>
      </c>
      <c r="U259" s="295" t="s">
        <v>330</v>
      </c>
      <c r="V259" s="295" t="s">
        <v>318</v>
      </c>
      <c r="W259" s="295" t="s">
        <v>201</v>
      </c>
      <c r="X259" s="295" t="s">
        <v>331</v>
      </c>
      <c r="Y259" t="s">
        <v>164</v>
      </c>
      <c r="Z259" t="s">
        <v>164</v>
      </c>
    </row>
    <row r="260" spans="1:26" x14ac:dyDescent="0.35">
      <c r="A260" s="295" t="s">
        <v>192</v>
      </c>
      <c r="B260" s="295" t="s">
        <v>193</v>
      </c>
      <c r="C260" s="295" t="s">
        <v>194</v>
      </c>
      <c r="D260" s="295" t="s">
        <v>327</v>
      </c>
      <c r="E260" s="305">
        <v>3.34</v>
      </c>
      <c r="F260" s="305">
        <v>3.34</v>
      </c>
      <c r="G260" s="295" t="s">
        <v>196</v>
      </c>
      <c r="H260" s="417">
        <v>1</v>
      </c>
      <c r="I260" s="296">
        <v>43616</v>
      </c>
      <c r="J260" s="295">
        <v>22152</v>
      </c>
      <c r="K260" s="295">
        <v>16698</v>
      </c>
      <c r="L260" s="295" t="s">
        <v>218</v>
      </c>
      <c r="M260" s="295" t="s">
        <v>328</v>
      </c>
      <c r="N260" s="295" t="s">
        <v>327</v>
      </c>
      <c r="O260" s="295" t="s">
        <v>200</v>
      </c>
      <c r="P260" s="295" t="s">
        <v>338</v>
      </c>
      <c r="Q260" s="295" t="s">
        <v>351</v>
      </c>
      <c r="R260" s="295" t="s">
        <v>201</v>
      </c>
      <c r="S260" s="295" t="s">
        <v>204</v>
      </c>
      <c r="T260" s="295" t="s">
        <v>201</v>
      </c>
      <c r="U260" s="295" t="s">
        <v>330</v>
      </c>
      <c r="V260" s="295" t="s">
        <v>318</v>
      </c>
      <c r="W260" s="295" t="s">
        <v>201</v>
      </c>
      <c r="X260" s="295" t="s">
        <v>331</v>
      </c>
      <c r="Y260" t="s">
        <v>164</v>
      </c>
      <c r="Z260" t="s">
        <v>164</v>
      </c>
    </row>
    <row r="261" spans="1:26" x14ac:dyDescent="0.35">
      <c r="A261" s="295" t="s">
        <v>192</v>
      </c>
      <c r="B261" s="295" t="s">
        <v>193</v>
      </c>
      <c r="C261" s="295" t="s">
        <v>194</v>
      </c>
      <c r="D261" s="295" t="s">
        <v>327</v>
      </c>
      <c r="E261" s="305">
        <v>0.22</v>
      </c>
      <c r="F261" s="305">
        <v>0.22</v>
      </c>
      <c r="G261" s="295" t="s">
        <v>196</v>
      </c>
      <c r="H261" s="417">
        <v>1</v>
      </c>
      <c r="I261" s="296">
        <v>43616</v>
      </c>
      <c r="J261" s="295">
        <v>22152</v>
      </c>
      <c r="K261" s="295">
        <v>16844</v>
      </c>
      <c r="L261" s="295" t="s">
        <v>218</v>
      </c>
      <c r="M261" s="295" t="s">
        <v>328</v>
      </c>
      <c r="N261" s="295" t="s">
        <v>327</v>
      </c>
      <c r="O261" s="295" t="s">
        <v>221</v>
      </c>
      <c r="P261" s="295" t="s">
        <v>339</v>
      </c>
      <c r="Q261" s="295" t="s">
        <v>351</v>
      </c>
      <c r="R261" s="295" t="s">
        <v>201</v>
      </c>
      <c r="S261" s="295" t="s">
        <v>204</v>
      </c>
      <c r="T261" s="295" t="s">
        <v>201</v>
      </c>
      <c r="U261" s="295" t="s">
        <v>330</v>
      </c>
      <c r="V261" s="295" t="s">
        <v>318</v>
      </c>
      <c r="W261" s="295" t="s">
        <v>201</v>
      </c>
      <c r="X261" s="295" t="s">
        <v>331</v>
      </c>
      <c r="Y261" t="s">
        <v>164</v>
      </c>
      <c r="Z261" t="s">
        <v>164</v>
      </c>
    </row>
    <row r="262" spans="1:26" x14ac:dyDescent="0.35">
      <c r="A262" s="295" t="s">
        <v>192</v>
      </c>
      <c r="B262" s="295" t="s">
        <v>193</v>
      </c>
      <c r="C262" s="295" t="s">
        <v>194</v>
      </c>
      <c r="D262" s="295" t="s">
        <v>327</v>
      </c>
      <c r="E262" s="305">
        <v>0.68</v>
      </c>
      <c r="F262" s="305">
        <v>0.68</v>
      </c>
      <c r="G262" s="295" t="s">
        <v>196</v>
      </c>
      <c r="H262" s="417">
        <v>1</v>
      </c>
      <c r="I262" s="296">
        <v>43616</v>
      </c>
      <c r="J262" s="295">
        <v>22152</v>
      </c>
      <c r="K262" s="295">
        <v>16883</v>
      </c>
      <c r="L262" s="295" t="s">
        <v>218</v>
      </c>
      <c r="M262" s="295" t="s">
        <v>328</v>
      </c>
      <c r="N262" s="295" t="s">
        <v>327</v>
      </c>
      <c r="O262" s="295" t="s">
        <v>200</v>
      </c>
      <c r="P262" s="295" t="s">
        <v>339</v>
      </c>
      <c r="Q262" s="295" t="s">
        <v>351</v>
      </c>
      <c r="R262" s="295" t="s">
        <v>201</v>
      </c>
      <c r="S262" s="295" t="s">
        <v>204</v>
      </c>
      <c r="T262" s="295" t="s">
        <v>201</v>
      </c>
      <c r="U262" s="295" t="s">
        <v>330</v>
      </c>
      <c r="V262" s="295" t="s">
        <v>318</v>
      </c>
      <c r="W262" s="295" t="s">
        <v>201</v>
      </c>
      <c r="X262" s="295" t="s">
        <v>331</v>
      </c>
      <c r="Y262" t="s">
        <v>164</v>
      </c>
      <c r="Z262" t="s">
        <v>164</v>
      </c>
    </row>
    <row r="263" spans="1:26" x14ac:dyDescent="0.35">
      <c r="A263" s="295" t="s">
        <v>192</v>
      </c>
      <c r="B263" s="295" t="s">
        <v>193</v>
      </c>
      <c r="C263" s="295" t="s">
        <v>194</v>
      </c>
      <c r="D263" s="295" t="s">
        <v>327</v>
      </c>
      <c r="E263" s="305">
        <v>0.52</v>
      </c>
      <c r="F263" s="305">
        <v>0.52</v>
      </c>
      <c r="G263" s="295" t="s">
        <v>196</v>
      </c>
      <c r="H263" s="417">
        <v>1</v>
      </c>
      <c r="I263" s="296">
        <v>43616</v>
      </c>
      <c r="J263" s="295">
        <v>22152</v>
      </c>
      <c r="K263" s="295">
        <v>17024</v>
      </c>
      <c r="L263" s="295" t="s">
        <v>218</v>
      </c>
      <c r="M263" s="295" t="s">
        <v>328</v>
      </c>
      <c r="N263" s="295" t="s">
        <v>327</v>
      </c>
      <c r="O263" s="295" t="s">
        <v>221</v>
      </c>
      <c r="P263" s="295" t="s">
        <v>340</v>
      </c>
      <c r="Q263" s="295" t="s">
        <v>351</v>
      </c>
      <c r="R263" s="295" t="s">
        <v>201</v>
      </c>
      <c r="S263" s="295" t="s">
        <v>204</v>
      </c>
      <c r="T263" s="295" t="s">
        <v>201</v>
      </c>
      <c r="U263" s="295" t="s">
        <v>330</v>
      </c>
      <c r="V263" s="295" t="s">
        <v>318</v>
      </c>
      <c r="W263" s="295" t="s">
        <v>201</v>
      </c>
      <c r="X263" s="295" t="s">
        <v>94</v>
      </c>
      <c r="Y263" t="s">
        <v>164</v>
      </c>
      <c r="Z263" t="s">
        <v>164</v>
      </c>
    </row>
    <row r="264" spans="1:26" x14ac:dyDescent="0.35">
      <c r="A264" s="295" t="s">
        <v>192</v>
      </c>
      <c r="B264" s="295" t="s">
        <v>193</v>
      </c>
      <c r="C264" s="295" t="s">
        <v>194</v>
      </c>
      <c r="D264" s="295" t="s">
        <v>327</v>
      </c>
      <c r="E264" s="305">
        <v>1.56</v>
      </c>
      <c r="F264" s="305">
        <v>1.56</v>
      </c>
      <c r="G264" s="295" t="s">
        <v>196</v>
      </c>
      <c r="H264" s="417">
        <v>1</v>
      </c>
      <c r="I264" s="296">
        <v>43616</v>
      </c>
      <c r="J264" s="295">
        <v>22152</v>
      </c>
      <c r="K264" s="295">
        <v>17067</v>
      </c>
      <c r="L264" s="295" t="s">
        <v>218</v>
      </c>
      <c r="M264" s="295" t="s">
        <v>328</v>
      </c>
      <c r="N264" s="295" t="s">
        <v>327</v>
      </c>
      <c r="O264" s="295" t="s">
        <v>200</v>
      </c>
      <c r="P264" s="295" t="s">
        <v>340</v>
      </c>
      <c r="Q264" s="295" t="s">
        <v>351</v>
      </c>
      <c r="R264" s="295" t="s">
        <v>201</v>
      </c>
      <c r="S264" s="295" t="s">
        <v>204</v>
      </c>
      <c r="T264" s="295" t="s">
        <v>201</v>
      </c>
      <c r="U264" s="295" t="s">
        <v>330</v>
      </c>
      <c r="V264" s="295" t="s">
        <v>318</v>
      </c>
      <c r="W264" s="295" t="s">
        <v>201</v>
      </c>
      <c r="X264" s="295" t="s">
        <v>94</v>
      </c>
      <c r="Y264" t="s">
        <v>164</v>
      </c>
      <c r="Z264" t="s">
        <v>164</v>
      </c>
    </row>
    <row r="265" spans="1:26" x14ac:dyDescent="0.35">
      <c r="A265" s="295" t="s">
        <v>192</v>
      </c>
      <c r="B265" s="295" t="s">
        <v>193</v>
      </c>
      <c r="C265" s="295" t="s">
        <v>194</v>
      </c>
      <c r="D265" s="295" t="s">
        <v>327</v>
      </c>
      <c r="E265" s="305">
        <v>0.1</v>
      </c>
      <c r="F265" s="305">
        <v>0.1</v>
      </c>
      <c r="G265" s="295" t="s">
        <v>196</v>
      </c>
      <c r="H265" s="417">
        <v>1</v>
      </c>
      <c r="I265" s="296">
        <v>43616</v>
      </c>
      <c r="J265" s="295">
        <v>22152</v>
      </c>
      <c r="K265" s="295">
        <v>17209</v>
      </c>
      <c r="L265" s="295" t="s">
        <v>218</v>
      </c>
      <c r="M265" s="295" t="s">
        <v>328</v>
      </c>
      <c r="N265" s="295" t="s">
        <v>327</v>
      </c>
      <c r="O265" s="295" t="s">
        <v>221</v>
      </c>
      <c r="P265" s="295" t="s">
        <v>343</v>
      </c>
      <c r="Q265" s="295" t="s">
        <v>351</v>
      </c>
      <c r="R265" s="295" t="s">
        <v>201</v>
      </c>
      <c r="S265" s="295" t="s">
        <v>204</v>
      </c>
      <c r="T265" s="295" t="s">
        <v>201</v>
      </c>
      <c r="U265" s="295" t="s">
        <v>330</v>
      </c>
      <c r="V265" s="295" t="s">
        <v>318</v>
      </c>
      <c r="W265" s="295" t="s">
        <v>201</v>
      </c>
      <c r="X265" s="295" t="s">
        <v>342</v>
      </c>
      <c r="Y265" t="s">
        <v>164</v>
      </c>
      <c r="Z265" t="s">
        <v>164</v>
      </c>
    </row>
    <row r="266" spans="1:26" x14ac:dyDescent="0.35">
      <c r="A266" s="295" t="s">
        <v>192</v>
      </c>
      <c r="B266" s="295" t="s">
        <v>193</v>
      </c>
      <c r="C266" s="295" t="s">
        <v>194</v>
      </c>
      <c r="D266" s="295" t="s">
        <v>327</v>
      </c>
      <c r="E266" s="305">
        <v>0.28999999999999998</v>
      </c>
      <c r="F266" s="305">
        <v>0.28999999999999998</v>
      </c>
      <c r="G266" s="295" t="s">
        <v>196</v>
      </c>
      <c r="H266" s="417">
        <v>1</v>
      </c>
      <c r="I266" s="296">
        <v>43616</v>
      </c>
      <c r="J266" s="295">
        <v>22152</v>
      </c>
      <c r="K266" s="295">
        <v>17245</v>
      </c>
      <c r="L266" s="295" t="s">
        <v>218</v>
      </c>
      <c r="M266" s="295" t="s">
        <v>328</v>
      </c>
      <c r="N266" s="295" t="s">
        <v>327</v>
      </c>
      <c r="O266" s="295" t="s">
        <v>200</v>
      </c>
      <c r="P266" s="295" t="s">
        <v>343</v>
      </c>
      <c r="Q266" s="295" t="s">
        <v>351</v>
      </c>
      <c r="R266" s="295" t="s">
        <v>201</v>
      </c>
      <c r="S266" s="295" t="s">
        <v>204</v>
      </c>
      <c r="T266" s="295" t="s">
        <v>201</v>
      </c>
      <c r="U266" s="295" t="s">
        <v>330</v>
      </c>
      <c r="V266" s="295" t="s">
        <v>318</v>
      </c>
      <c r="W266" s="295" t="s">
        <v>201</v>
      </c>
      <c r="X266" s="295" t="s">
        <v>342</v>
      </c>
      <c r="Y266" t="s">
        <v>164</v>
      </c>
      <c r="Z266" t="s">
        <v>164</v>
      </c>
    </row>
    <row r="267" spans="1:26" x14ac:dyDescent="0.35">
      <c r="A267" s="295" t="s">
        <v>192</v>
      </c>
      <c r="B267" s="295" t="s">
        <v>193</v>
      </c>
      <c r="C267" s="295" t="s">
        <v>194</v>
      </c>
      <c r="D267" s="295" t="s">
        <v>327</v>
      </c>
      <c r="E267" s="305">
        <v>0.59</v>
      </c>
      <c r="F267" s="305">
        <v>0.59</v>
      </c>
      <c r="G267" s="295" t="s">
        <v>196</v>
      </c>
      <c r="H267" s="417">
        <v>1</v>
      </c>
      <c r="I267" s="296">
        <v>43616</v>
      </c>
      <c r="J267" s="295">
        <v>22152</v>
      </c>
      <c r="K267" s="295">
        <v>17381</v>
      </c>
      <c r="L267" s="295" t="s">
        <v>218</v>
      </c>
      <c r="M267" s="295" t="s">
        <v>328</v>
      </c>
      <c r="N267" s="295" t="s">
        <v>327</v>
      </c>
      <c r="O267" s="295" t="s">
        <v>221</v>
      </c>
      <c r="P267" s="295" t="s">
        <v>346</v>
      </c>
      <c r="Q267" s="295" t="s">
        <v>351</v>
      </c>
      <c r="R267" s="295" t="s">
        <v>201</v>
      </c>
      <c r="S267" s="295" t="s">
        <v>204</v>
      </c>
      <c r="T267" s="295" t="s">
        <v>201</v>
      </c>
      <c r="U267" s="295" t="s">
        <v>330</v>
      </c>
      <c r="V267" s="295" t="s">
        <v>318</v>
      </c>
      <c r="W267" s="295" t="s">
        <v>201</v>
      </c>
      <c r="X267" s="295" t="s">
        <v>331</v>
      </c>
      <c r="Y267" t="s">
        <v>164</v>
      </c>
      <c r="Z267" t="s">
        <v>164</v>
      </c>
    </row>
    <row r="268" spans="1:26" x14ac:dyDescent="0.35">
      <c r="A268" s="295" t="s">
        <v>192</v>
      </c>
      <c r="B268" s="295" t="s">
        <v>193</v>
      </c>
      <c r="C268" s="295" t="s">
        <v>194</v>
      </c>
      <c r="D268" s="295" t="s">
        <v>327</v>
      </c>
      <c r="E268" s="305">
        <v>1.79</v>
      </c>
      <c r="F268" s="305">
        <v>1.79</v>
      </c>
      <c r="G268" s="295" t="s">
        <v>196</v>
      </c>
      <c r="H268" s="417">
        <v>1</v>
      </c>
      <c r="I268" s="296">
        <v>43616</v>
      </c>
      <c r="J268" s="295">
        <v>22152</v>
      </c>
      <c r="K268" s="295">
        <v>17426</v>
      </c>
      <c r="L268" s="295" t="s">
        <v>218</v>
      </c>
      <c r="M268" s="295" t="s">
        <v>328</v>
      </c>
      <c r="N268" s="295" t="s">
        <v>327</v>
      </c>
      <c r="O268" s="295" t="s">
        <v>200</v>
      </c>
      <c r="P268" s="295" t="s">
        <v>346</v>
      </c>
      <c r="Q268" s="295" t="s">
        <v>351</v>
      </c>
      <c r="R268" s="295" t="s">
        <v>201</v>
      </c>
      <c r="S268" s="295" t="s">
        <v>204</v>
      </c>
      <c r="T268" s="295" t="s">
        <v>201</v>
      </c>
      <c r="U268" s="295" t="s">
        <v>330</v>
      </c>
      <c r="V268" s="295" t="s">
        <v>318</v>
      </c>
      <c r="W268" s="295" t="s">
        <v>201</v>
      </c>
      <c r="X268" s="295" t="s">
        <v>331</v>
      </c>
      <c r="Y268" t="s">
        <v>164</v>
      </c>
      <c r="Z268" t="s">
        <v>164</v>
      </c>
    </row>
    <row r="269" spans="1:26" x14ac:dyDescent="0.35">
      <c r="A269" s="295" t="s">
        <v>192</v>
      </c>
      <c r="B269" s="295" t="s">
        <v>193</v>
      </c>
      <c r="C269" s="295" t="s">
        <v>194</v>
      </c>
      <c r="D269" s="295" t="s">
        <v>327</v>
      </c>
      <c r="E269" s="305">
        <v>0.27</v>
      </c>
      <c r="F269" s="305">
        <v>0.27</v>
      </c>
      <c r="G269" s="295" t="s">
        <v>196</v>
      </c>
      <c r="H269" s="417">
        <v>1</v>
      </c>
      <c r="I269" s="296">
        <v>43616</v>
      </c>
      <c r="J269" s="295">
        <v>22152</v>
      </c>
      <c r="K269" s="295">
        <v>17572</v>
      </c>
      <c r="L269" s="295" t="s">
        <v>218</v>
      </c>
      <c r="M269" s="295" t="s">
        <v>328</v>
      </c>
      <c r="N269" s="295" t="s">
        <v>327</v>
      </c>
      <c r="O269" s="295" t="s">
        <v>221</v>
      </c>
      <c r="P269" s="295" t="s">
        <v>344</v>
      </c>
      <c r="Q269" s="295" t="s">
        <v>351</v>
      </c>
      <c r="R269" s="295" t="s">
        <v>201</v>
      </c>
      <c r="S269" s="295" t="s">
        <v>204</v>
      </c>
      <c r="T269" s="295" t="s">
        <v>201</v>
      </c>
      <c r="U269" s="295" t="s">
        <v>330</v>
      </c>
      <c r="V269" s="295" t="s">
        <v>318</v>
      </c>
      <c r="W269" s="295" t="s">
        <v>201</v>
      </c>
      <c r="X269" s="295" t="s">
        <v>342</v>
      </c>
      <c r="Y269" t="s">
        <v>164</v>
      </c>
      <c r="Z269" t="s">
        <v>164</v>
      </c>
    </row>
    <row r="270" spans="1:26" x14ac:dyDescent="0.35">
      <c r="A270" s="295" t="s">
        <v>192</v>
      </c>
      <c r="B270" s="295" t="s">
        <v>193</v>
      </c>
      <c r="C270" s="295" t="s">
        <v>194</v>
      </c>
      <c r="D270" s="295" t="s">
        <v>327</v>
      </c>
      <c r="E270" s="305">
        <v>0.8</v>
      </c>
      <c r="F270" s="305">
        <v>0.8</v>
      </c>
      <c r="G270" s="295" t="s">
        <v>196</v>
      </c>
      <c r="H270" s="417">
        <v>1</v>
      </c>
      <c r="I270" s="296">
        <v>43616</v>
      </c>
      <c r="J270" s="295">
        <v>22152</v>
      </c>
      <c r="K270" s="295">
        <v>17611</v>
      </c>
      <c r="L270" s="295" t="s">
        <v>218</v>
      </c>
      <c r="M270" s="295" t="s">
        <v>328</v>
      </c>
      <c r="N270" s="295" t="s">
        <v>327</v>
      </c>
      <c r="O270" s="295" t="s">
        <v>200</v>
      </c>
      <c r="P270" s="295" t="s">
        <v>344</v>
      </c>
      <c r="Q270" s="295" t="s">
        <v>351</v>
      </c>
      <c r="R270" s="295" t="s">
        <v>201</v>
      </c>
      <c r="S270" s="295" t="s">
        <v>204</v>
      </c>
      <c r="T270" s="295" t="s">
        <v>201</v>
      </c>
      <c r="U270" s="295" t="s">
        <v>330</v>
      </c>
      <c r="V270" s="295" t="s">
        <v>318</v>
      </c>
      <c r="W270" s="295" t="s">
        <v>201</v>
      </c>
      <c r="X270" s="295" t="s">
        <v>342</v>
      </c>
      <c r="Y270" t="s">
        <v>164</v>
      </c>
      <c r="Z270" t="s">
        <v>164</v>
      </c>
    </row>
    <row r="271" spans="1:26" x14ac:dyDescent="0.35">
      <c r="A271" s="295" t="s">
        <v>192</v>
      </c>
      <c r="B271" s="295" t="s">
        <v>193</v>
      </c>
      <c r="C271" s="295" t="s">
        <v>194</v>
      </c>
      <c r="D271" s="295" t="s">
        <v>327</v>
      </c>
      <c r="E271" s="305">
        <v>0.02</v>
      </c>
      <c r="F271" s="305">
        <v>0.02</v>
      </c>
      <c r="G271" s="295" t="s">
        <v>196</v>
      </c>
      <c r="H271" s="417">
        <v>1</v>
      </c>
      <c r="I271" s="296">
        <v>43616</v>
      </c>
      <c r="J271" s="295">
        <v>22152</v>
      </c>
      <c r="K271" s="295">
        <v>17744</v>
      </c>
      <c r="L271" s="295" t="s">
        <v>218</v>
      </c>
      <c r="M271" s="295" t="s">
        <v>328</v>
      </c>
      <c r="N271" s="295" t="s">
        <v>327</v>
      </c>
      <c r="O271" s="295" t="s">
        <v>221</v>
      </c>
      <c r="P271" s="295" t="s">
        <v>345</v>
      </c>
      <c r="Q271" s="295" t="s">
        <v>351</v>
      </c>
      <c r="R271" s="295" t="s">
        <v>201</v>
      </c>
      <c r="S271" s="295" t="s">
        <v>204</v>
      </c>
      <c r="T271" s="295" t="s">
        <v>201</v>
      </c>
      <c r="U271" s="295" t="s">
        <v>330</v>
      </c>
      <c r="V271" s="295" t="s">
        <v>318</v>
      </c>
      <c r="W271" s="295" t="s">
        <v>201</v>
      </c>
      <c r="X271" s="295" t="s">
        <v>331</v>
      </c>
      <c r="Y271" t="s">
        <v>164</v>
      </c>
      <c r="Z271" t="s">
        <v>164</v>
      </c>
    </row>
    <row r="272" spans="1:26" x14ac:dyDescent="0.35">
      <c r="A272" s="295" t="s">
        <v>192</v>
      </c>
      <c r="B272" s="295" t="s">
        <v>193</v>
      </c>
      <c r="C272" s="295" t="s">
        <v>194</v>
      </c>
      <c r="D272" s="295" t="s">
        <v>327</v>
      </c>
      <c r="E272" s="305">
        <v>7.0000000000000007E-2</v>
      </c>
      <c r="F272" s="305">
        <v>7.0000000000000007E-2</v>
      </c>
      <c r="G272" s="295" t="s">
        <v>196</v>
      </c>
      <c r="H272" s="417">
        <v>1</v>
      </c>
      <c r="I272" s="296">
        <v>43616</v>
      </c>
      <c r="J272" s="295">
        <v>22152</v>
      </c>
      <c r="K272" s="295">
        <v>17772</v>
      </c>
      <c r="L272" s="295" t="s">
        <v>218</v>
      </c>
      <c r="M272" s="295" t="s">
        <v>328</v>
      </c>
      <c r="N272" s="295" t="s">
        <v>327</v>
      </c>
      <c r="O272" s="295" t="s">
        <v>200</v>
      </c>
      <c r="P272" s="295" t="s">
        <v>345</v>
      </c>
      <c r="Q272" s="295" t="s">
        <v>351</v>
      </c>
      <c r="R272" s="295" t="s">
        <v>201</v>
      </c>
      <c r="S272" s="295" t="s">
        <v>204</v>
      </c>
      <c r="T272" s="295" t="s">
        <v>201</v>
      </c>
      <c r="U272" s="295" t="s">
        <v>330</v>
      </c>
      <c r="V272" s="295" t="s">
        <v>318</v>
      </c>
      <c r="W272" s="295" t="s">
        <v>201</v>
      </c>
      <c r="X272" s="295" t="s">
        <v>331</v>
      </c>
      <c r="Y272" t="s">
        <v>164</v>
      </c>
      <c r="Z272" t="s">
        <v>164</v>
      </c>
    </row>
    <row r="273" spans="1:26" x14ac:dyDescent="0.35">
      <c r="A273" s="295" t="s">
        <v>192</v>
      </c>
      <c r="B273" s="295" t="s">
        <v>193</v>
      </c>
      <c r="C273" s="295" t="s">
        <v>194</v>
      </c>
      <c r="D273" s="295" t="s">
        <v>327</v>
      </c>
      <c r="E273" s="305">
        <v>2.56</v>
      </c>
      <c r="F273" s="305">
        <v>2.56</v>
      </c>
      <c r="G273" s="295" t="s">
        <v>196</v>
      </c>
      <c r="H273" s="417">
        <v>1</v>
      </c>
      <c r="I273" s="296">
        <v>43616</v>
      </c>
      <c r="J273" s="295">
        <v>22152</v>
      </c>
      <c r="K273" s="295">
        <v>17883</v>
      </c>
      <c r="L273" s="295" t="s">
        <v>218</v>
      </c>
      <c r="M273" s="295" t="s">
        <v>328</v>
      </c>
      <c r="N273" s="295" t="s">
        <v>327</v>
      </c>
      <c r="O273" s="295" t="s">
        <v>221</v>
      </c>
      <c r="P273" s="295" t="s">
        <v>332</v>
      </c>
      <c r="Q273" s="295" t="s">
        <v>352</v>
      </c>
      <c r="R273" s="295" t="s">
        <v>201</v>
      </c>
      <c r="S273" s="295" t="s">
        <v>204</v>
      </c>
      <c r="T273" s="295" t="s">
        <v>201</v>
      </c>
      <c r="U273" s="295" t="s">
        <v>330</v>
      </c>
      <c r="V273" s="295" t="s">
        <v>318</v>
      </c>
      <c r="W273" s="295" t="s">
        <v>201</v>
      </c>
      <c r="X273" s="295" t="s">
        <v>331</v>
      </c>
      <c r="Y273" t="s">
        <v>164</v>
      </c>
      <c r="Z273" t="s">
        <v>164</v>
      </c>
    </row>
    <row r="274" spans="1:26" x14ac:dyDescent="0.35">
      <c r="A274" s="295" t="s">
        <v>192</v>
      </c>
      <c r="B274" s="295" t="s">
        <v>193</v>
      </c>
      <c r="C274" s="295" t="s">
        <v>194</v>
      </c>
      <c r="D274" s="295" t="s">
        <v>327</v>
      </c>
      <c r="E274" s="305">
        <v>7.76</v>
      </c>
      <c r="F274" s="305">
        <v>7.76</v>
      </c>
      <c r="G274" s="295" t="s">
        <v>196</v>
      </c>
      <c r="H274" s="417">
        <v>1</v>
      </c>
      <c r="I274" s="296">
        <v>43616</v>
      </c>
      <c r="J274" s="295">
        <v>22152</v>
      </c>
      <c r="K274" s="295">
        <v>17929</v>
      </c>
      <c r="L274" s="295" t="s">
        <v>218</v>
      </c>
      <c r="M274" s="295" t="s">
        <v>328</v>
      </c>
      <c r="N274" s="295" t="s">
        <v>327</v>
      </c>
      <c r="O274" s="295" t="s">
        <v>200</v>
      </c>
      <c r="P274" s="295" t="s">
        <v>332</v>
      </c>
      <c r="Q274" s="295" t="s">
        <v>352</v>
      </c>
      <c r="R274" s="295" t="s">
        <v>201</v>
      </c>
      <c r="S274" s="295" t="s">
        <v>204</v>
      </c>
      <c r="T274" s="295" t="s">
        <v>201</v>
      </c>
      <c r="U274" s="295" t="s">
        <v>330</v>
      </c>
      <c r="V274" s="295" t="s">
        <v>318</v>
      </c>
      <c r="W274" s="295" t="s">
        <v>201</v>
      </c>
      <c r="X274" s="295" t="s">
        <v>331</v>
      </c>
      <c r="Y274" t="s">
        <v>164</v>
      </c>
      <c r="Z274" t="s">
        <v>164</v>
      </c>
    </row>
    <row r="275" spans="1:26" x14ac:dyDescent="0.35">
      <c r="A275" s="295" t="s">
        <v>192</v>
      </c>
      <c r="B275" s="295" t="s">
        <v>193</v>
      </c>
      <c r="C275" s="295" t="s">
        <v>194</v>
      </c>
      <c r="D275" s="295" t="s">
        <v>327</v>
      </c>
      <c r="E275" s="305">
        <v>0.05</v>
      </c>
      <c r="F275" s="305">
        <v>0.05</v>
      </c>
      <c r="G275" s="295" t="s">
        <v>196</v>
      </c>
      <c r="H275" s="417">
        <v>1</v>
      </c>
      <c r="I275" s="296">
        <v>43616</v>
      </c>
      <c r="J275" s="295">
        <v>22152</v>
      </c>
      <c r="K275" s="295">
        <v>18077</v>
      </c>
      <c r="L275" s="295" t="s">
        <v>218</v>
      </c>
      <c r="M275" s="295" t="s">
        <v>328</v>
      </c>
      <c r="N275" s="295" t="s">
        <v>327</v>
      </c>
      <c r="O275" s="295" t="s">
        <v>221</v>
      </c>
      <c r="P275" s="295" t="s">
        <v>340</v>
      </c>
      <c r="Q275" s="295" t="s">
        <v>352</v>
      </c>
      <c r="R275" s="295" t="s">
        <v>201</v>
      </c>
      <c r="S275" s="295" t="s">
        <v>204</v>
      </c>
      <c r="T275" s="295" t="s">
        <v>201</v>
      </c>
      <c r="U275" s="295" t="s">
        <v>330</v>
      </c>
      <c r="V275" s="295" t="s">
        <v>318</v>
      </c>
      <c r="W275" s="295" t="s">
        <v>201</v>
      </c>
      <c r="X275" s="295" t="s">
        <v>94</v>
      </c>
      <c r="Y275" t="s">
        <v>164</v>
      </c>
      <c r="Z275" t="s">
        <v>164</v>
      </c>
    </row>
    <row r="276" spans="1:26" x14ac:dyDescent="0.35">
      <c r="A276" s="295" t="s">
        <v>192</v>
      </c>
      <c r="B276" s="295" t="s">
        <v>193</v>
      </c>
      <c r="C276" s="295" t="s">
        <v>194</v>
      </c>
      <c r="D276" s="295" t="s">
        <v>327</v>
      </c>
      <c r="E276" s="305">
        <v>0.15</v>
      </c>
      <c r="F276" s="305">
        <v>0.15</v>
      </c>
      <c r="G276" s="295" t="s">
        <v>196</v>
      </c>
      <c r="H276" s="417">
        <v>1</v>
      </c>
      <c r="I276" s="296">
        <v>43616</v>
      </c>
      <c r="J276" s="295">
        <v>22152</v>
      </c>
      <c r="K276" s="295">
        <v>18109</v>
      </c>
      <c r="L276" s="295" t="s">
        <v>218</v>
      </c>
      <c r="M276" s="295" t="s">
        <v>328</v>
      </c>
      <c r="N276" s="295" t="s">
        <v>327</v>
      </c>
      <c r="O276" s="295" t="s">
        <v>200</v>
      </c>
      <c r="P276" s="295" t="s">
        <v>340</v>
      </c>
      <c r="Q276" s="295" t="s">
        <v>352</v>
      </c>
      <c r="R276" s="295" t="s">
        <v>201</v>
      </c>
      <c r="S276" s="295" t="s">
        <v>204</v>
      </c>
      <c r="T276" s="295" t="s">
        <v>201</v>
      </c>
      <c r="U276" s="295" t="s">
        <v>330</v>
      </c>
      <c r="V276" s="295" t="s">
        <v>318</v>
      </c>
      <c r="W276" s="295" t="s">
        <v>201</v>
      </c>
      <c r="X276" s="295" t="s">
        <v>94</v>
      </c>
      <c r="Y276" t="s">
        <v>164</v>
      </c>
      <c r="Z276" t="s">
        <v>164</v>
      </c>
    </row>
    <row r="277" spans="1:26" x14ac:dyDescent="0.35">
      <c r="A277" s="295" t="s">
        <v>192</v>
      </c>
      <c r="B277" s="295" t="s">
        <v>193</v>
      </c>
      <c r="C277" s="295" t="s">
        <v>194</v>
      </c>
      <c r="D277" s="295" t="s">
        <v>327</v>
      </c>
      <c r="E277" s="305">
        <v>6.13</v>
      </c>
      <c r="F277" s="305">
        <v>6.13</v>
      </c>
      <c r="G277" s="295" t="s">
        <v>196</v>
      </c>
      <c r="H277" s="417">
        <v>1</v>
      </c>
      <c r="I277" s="296">
        <v>43616</v>
      </c>
      <c r="J277" s="295">
        <v>22152</v>
      </c>
      <c r="K277" s="295">
        <v>18235</v>
      </c>
      <c r="L277" s="295" t="s">
        <v>218</v>
      </c>
      <c r="M277" s="295" t="s">
        <v>328</v>
      </c>
      <c r="N277" s="295" t="s">
        <v>327</v>
      </c>
      <c r="O277" s="295" t="s">
        <v>221</v>
      </c>
      <c r="P277" s="295" t="s">
        <v>341</v>
      </c>
      <c r="Q277" s="295" t="s">
        <v>352</v>
      </c>
      <c r="R277" s="295" t="s">
        <v>201</v>
      </c>
      <c r="S277" s="295" t="s">
        <v>204</v>
      </c>
      <c r="T277" s="295" t="s">
        <v>201</v>
      </c>
      <c r="U277" s="295" t="s">
        <v>330</v>
      </c>
      <c r="V277" s="295" t="s">
        <v>318</v>
      </c>
      <c r="W277" s="295" t="s">
        <v>201</v>
      </c>
      <c r="X277" s="295" t="s">
        <v>342</v>
      </c>
      <c r="Y277" t="s">
        <v>164</v>
      </c>
      <c r="Z277" t="s">
        <v>164</v>
      </c>
    </row>
    <row r="278" spans="1:26" x14ac:dyDescent="0.35">
      <c r="A278" s="295" t="s">
        <v>192</v>
      </c>
      <c r="B278" s="295" t="s">
        <v>193</v>
      </c>
      <c r="C278" s="295" t="s">
        <v>194</v>
      </c>
      <c r="D278" s="295" t="s">
        <v>327</v>
      </c>
      <c r="E278" s="305">
        <v>18.559999999999999</v>
      </c>
      <c r="F278" s="305">
        <v>18.559999999999999</v>
      </c>
      <c r="G278" s="295" t="s">
        <v>196</v>
      </c>
      <c r="H278" s="417">
        <v>1</v>
      </c>
      <c r="I278" s="296">
        <v>43616</v>
      </c>
      <c r="J278" s="295">
        <v>22152</v>
      </c>
      <c r="K278" s="295">
        <v>18281</v>
      </c>
      <c r="L278" s="295" t="s">
        <v>218</v>
      </c>
      <c r="M278" s="295" t="s">
        <v>328</v>
      </c>
      <c r="N278" s="295" t="s">
        <v>327</v>
      </c>
      <c r="O278" s="295" t="s">
        <v>200</v>
      </c>
      <c r="P278" s="295" t="s">
        <v>341</v>
      </c>
      <c r="Q278" s="295" t="s">
        <v>352</v>
      </c>
      <c r="R278" s="295" t="s">
        <v>201</v>
      </c>
      <c r="S278" s="295" t="s">
        <v>204</v>
      </c>
      <c r="T278" s="295" t="s">
        <v>201</v>
      </c>
      <c r="U278" s="295" t="s">
        <v>330</v>
      </c>
      <c r="V278" s="295" t="s">
        <v>318</v>
      </c>
      <c r="W278" s="295" t="s">
        <v>201</v>
      </c>
      <c r="X278" s="295" t="s">
        <v>342</v>
      </c>
      <c r="Y278" t="s">
        <v>164</v>
      </c>
      <c r="Z278" t="s">
        <v>164</v>
      </c>
    </row>
    <row r="279" spans="1:26" x14ac:dyDescent="0.35">
      <c r="A279" s="295" t="s">
        <v>192</v>
      </c>
      <c r="B279" s="295" t="s">
        <v>193</v>
      </c>
      <c r="C279" s="295" t="s">
        <v>194</v>
      </c>
      <c r="D279" s="295" t="s">
        <v>327</v>
      </c>
      <c r="E279" s="305">
        <v>0.05</v>
      </c>
      <c r="F279" s="305">
        <v>0.05</v>
      </c>
      <c r="G279" s="295" t="s">
        <v>196</v>
      </c>
      <c r="H279" s="417">
        <v>1</v>
      </c>
      <c r="I279" s="296">
        <v>43616</v>
      </c>
      <c r="J279" s="295">
        <v>22152</v>
      </c>
      <c r="K279" s="295">
        <v>18431</v>
      </c>
      <c r="L279" s="295" t="s">
        <v>218</v>
      </c>
      <c r="M279" s="295" t="s">
        <v>328</v>
      </c>
      <c r="N279" s="295" t="s">
        <v>327</v>
      </c>
      <c r="O279" s="295" t="s">
        <v>221</v>
      </c>
      <c r="P279" s="295" t="s">
        <v>346</v>
      </c>
      <c r="Q279" s="295" t="s">
        <v>352</v>
      </c>
      <c r="R279" s="295" t="s">
        <v>201</v>
      </c>
      <c r="S279" s="295" t="s">
        <v>204</v>
      </c>
      <c r="T279" s="295" t="s">
        <v>201</v>
      </c>
      <c r="U279" s="295" t="s">
        <v>330</v>
      </c>
      <c r="V279" s="295" t="s">
        <v>318</v>
      </c>
      <c r="W279" s="295" t="s">
        <v>201</v>
      </c>
      <c r="X279" s="295" t="s">
        <v>331</v>
      </c>
      <c r="Y279" t="s">
        <v>164</v>
      </c>
      <c r="Z279" t="s">
        <v>164</v>
      </c>
    </row>
    <row r="280" spans="1:26" x14ac:dyDescent="0.35">
      <c r="A280" s="295" t="s">
        <v>192</v>
      </c>
      <c r="B280" s="295" t="s">
        <v>193</v>
      </c>
      <c r="C280" s="295" t="s">
        <v>194</v>
      </c>
      <c r="D280" s="295" t="s">
        <v>327</v>
      </c>
      <c r="E280" s="305">
        <v>0.15</v>
      </c>
      <c r="F280" s="305">
        <v>0.15</v>
      </c>
      <c r="G280" s="295" t="s">
        <v>196</v>
      </c>
      <c r="H280" s="417">
        <v>1</v>
      </c>
      <c r="I280" s="296">
        <v>43616</v>
      </c>
      <c r="J280" s="295">
        <v>22152</v>
      </c>
      <c r="K280" s="295">
        <v>18463</v>
      </c>
      <c r="L280" s="295" t="s">
        <v>218</v>
      </c>
      <c r="M280" s="295" t="s">
        <v>328</v>
      </c>
      <c r="N280" s="295" t="s">
        <v>327</v>
      </c>
      <c r="O280" s="295" t="s">
        <v>200</v>
      </c>
      <c r="P280" s="295" t="s">
        <v>346</v>
      </c>
      <c r="Q280" s="295" t="s">
        <v>352</v>
      </c>
      <c r="R280" s="295" t="s">
        <v>201</v>
      </c>
      <c r="S280" s="295" t="s">
        <v>204</v>
      </c>
      <c r="T280" s="295" t="s">
        <v>201</v>
      </c>
      <c r="U280" s="295" t="s">
        <v>330</v>
      </c>
      <c r="V280" s="295" t="s">
        <v>318</v>
      </c>
      <c r="W280" s="295" t="s">
        <v>201</v>
      </c>
      <c r="X280" s="295" t="s">
        <v>331</v>
      </c>
      <c r="Y280" t="s">
        <v>164</v>
      </c>
      <c r="Z280" t="s">
        <v>164</v>
      </c>
    </row>
    <row r="281" spans="1:26" x14ac:dyDescent="0.35">
      <c r="A281" s="295" t="s">
        <v>192</v>
      </c>
      <c r="B281" s="295" t="s">
        <v>193</v>
      </c>
      <c r="C281" s="295" t="s">
        <v>194</v>
      </c>
      <c r="D281" s="295" t="s">
        <v>327</v>
      </c>
      <c r="E281" s="305">
        <v>0.05</v>
      </c>
      <c r="F281" s="305">
        <v>0.05</v>
      </c>
      <c r="G281" s="295" t="s">
        <v>196</v>
      </c>
      <c r="H281" s="417">
        <v>1</v>
      </c>
      <c r="I281" s="296">
        <v>43616</v>
      </c>
      <c r="J281" s="295">
        <v>22152</v>
      </c>
      <c r="K281" s="295">
        <v>18584</v>
      </c>
      <c r="L281" s="295" t="s">
        <v>218</v>
      </c>
      <c r="M281" s="295" t="s">
        <v>328</v>
      </c>
      <c r="N281" s="295" t="s">
        <v>327</v>
      </c>
      <c r="O281" s="295" t="s">
        <v>221</v>
      </c>
      <c r="P281" s="295" t="s">
        <v>344</v>
      </c>
      <c r="Q281" s="295" t="s">
        <v>352</v>
      </c>
      <c r="R281" s="295" t="s">
        <v>201</v>
      </c>
      <c r="S281" s="295" t="s">
        <v>204</v>
      </c>
      <c r="T281" s="295" t="s">
        <v>201</v>
      </c>
      <c r="U281" s="295" t="s">
        <v>330</v>
      </c>
      <c r="V281" s="295" t="s">
        <v>318</v>
      </c>
      <c r="W281" s="295" t="s">
        <v>201</v>
      </c>
      <c r="X281" s="295" t="s">
        <v>342</v>
      </c>
      <c r="Y281" t="s">
        <v>164</v>
      </c>
      <c r="Z281" t="s">
        <v>164</v>
      </c>
    </row>
    <row r="282" spans="1:26" x14ac:dyDescent="0.35">
      <c r="A282" s="295" t="s">
        <v>192</v>
      </c>
      <c r="B282" s="295" t="s">
        <v>193</v>
      </c>
      <c r="C282" s="295" t="s">
        <v>194</v>
      </c>
      <c r="D282" s="295" t="s">
        <v>327</v>
      </c>
      <c r="E282" s="305">
        <v>0.15</v>
      </c>
      <c r="F282" s="305">
        <v>0.15</v>
      </c>
      <c r="G282" s="295" t="s">
        <v>196</v>
      </c>
      <c r="H282" s="417">
        <v>1</v>
      </c>
      <c r="I282" s="296">
        <v>43616</v>
      </c>
      <c r="J282" s="295">
        <v>22152</v>
      </c>
      <c r="K282" s="295">
        <v>18616</v>
      </c>
      <c r="L282" s="295" t="s">
        <v>218</v>
      </c>
      <c r="M282" s="295" t="s">
        <v>328</v>
      </c>
      <c r="N282" s="295" t="s">
        <v>327</v>
      </c>
      <c r="O282" s="295" t="s">
        <v>200</v>
      </c>
      <c r="P282" s="295" t="s">
        <v>344</v>
      </c>
      <c r="Q282" s="295" t="s">
        <v>352</v>
      </c>
      <c r="R282" s="295" t="s">
        <v>201</v>
      </c>
      <c r="S282" s="295" t="s">
        <v>204</v>
      </c>
      <c r="T282" s="295" t="s">
        <v>201</v>
      </c>
      <c r="U282" s="295" t="s">
        <v>330</v>
      </c>
      <c r="V282" s="295" t="s">
        <v>318</v>
      </c>
      <c r="W282" s="295" t="s">
        <v>201</v>
      </c>
      <c r="X282" s="295" t="s">
        <v>342</v>
      </c>
      <c r="Y282" t="s">
        <v>164</v>
      </c>
      <c r="Z282" t="s">
        <v>164</v>
      </c>
    </row>
    <row r="283" spans="1:26" x14ac:dyDescent="0.35">
      <c r="A283" s="295" t="s">
        <v>192</v>
      </c>
      <c r="B283" s="295" t="s">
        <v>193</v>
      </c>
      <c r="C283" s="295" t="s">
        <v>194</v>
      </c>
      <c r="D283" s="295" t="s">
        <v>327</v>
      </c>
      <c r="E283" s="305">
        <v>0.01</v>
      </c>
      <c r="F283" s="305">
        <v>0.01</v>
      </c>
      <c r="G283" s="295" t="s">
        <v>196</v>
      </c>
      <c r="H283" s="417">
        <v>1</v>
      </c>
      <c r="I283" s="296">
        <v>43616</v>
      </c>
      <c r="J283" s="295">
        <v>22152</v>
      </c>
      <c r="K283" s="295">
        <v>18731</v>
      </c>
      <c r="L283" s="295" t="s">
        <v>218</v>
      </c>
      <c r="M283" s="295" t="s">
        <v>328</v>
      </c>
      <c r="N283" s="295" t="s">
        <v>327</v>
      </c>
      <c r="O283" s="295" t="s">
        <v>200</v>
      </c>
      <c r="P283" s="295" t="s">
        <v>332</v>
      </c>
      <c r="Q283" s="295" t="s">
        <v>326</v>
      </c>
      <c r="R283" s="295" t="s">
        <v>201</v>
      </c>
      <c r="S283" s="295" t="s">
        <v>204</v>
      </c>
      <c r="T283" s="295" t="s">
        <v>201</v>
      </c>
      <c r="U283" s="295" t="s">
        <v>330</v>
      </c>
      <c r="V283" s="295" t="s">
        <v>318</v>
      </c>
      <c r="W283" s="295" t="s">
        <v>201</v>
      </c>
      <c r="X283" s="295" t="s">
        <v>331</v>
      </c>
      <c r="Y283" t="s">
        <v>164</v>
      </c>
      <c r="Z283" t="s">
        <v>164</v>
      </c>
    </row>
    <row r="284" spans="1:26" x14ac:dyDescent="0.35">
      <c r="A284" s="295" t="s">
        <v>192</v>
      </c>
      <c r="B284" s="295" t="s">
        <v>193</v>
      </c>
      <c r="C284" s="295" t="s">
        <v>194</v>
      </c>
      <c r="D284" s="295" t="s">
        <v>327</v>
      </c>
      <c r="E284" s="305">
        <v>0.42</v>
      </c>
      <c r="F284" s="305">
        <v>0.42</v>
      </c>
      <c r="G284" s="295" t="s">
        <v>196</v>
      </c>
      <c r="H284" s="417">
        <v>1</v>
      </c>
      <c r="I284" s="296">
        <v>43616</v>
      </c>
      <c r="J284" s="295">
        <v>22152</v>
      </c>
      <c r="K284" s="295">
        <v>18792</v>
      </c>
      <c r="L284" s="295" t="s">
        <v>218</v>
      </c>
      <c r="M284" s="295" t="s">
        <v>328</v>
      </c>
      <c r="N284" s="295" t="s">
        <v>327</v>
      </c>
      <c r="O284" s="295" t="s">
        <v>221</v>
      </c>
      <c r="P284" s="295" t="s">
        <v>336</v>
      </c>
      <c r="Q284" s="295" t="s">
        <v>326</v>
      </c>
      <c r="R284" s="295" t="s">
        <v>201</v>
      </c>
      <c r="S284" s="295" t="s">
        <v>204</v>
      </c>
      <c r="T284" s="295" t="s">
        <v>201</v>
      </c>
      <c r="U284" s="295" t="s">
        <v>330</v>
      </c>
      <c r="V284" s="295" t="s">
        <v>318</v>
      </c>
      <c r="W284" s="295" t="s">
        <v>201</v>
      </c>
      <c r="X284" s="295" t="s">
        <v>331</v>
      </c>
      <c r="Y284" t="s">
        <v>164</v>
      </c>
      <c r="Z284" t="s">
        <v>164</v>
      </c>
    </row>
    <row r="285" spans="1:26" x14ac:dyDescent="0.35">
      <c r="A285" s="295" t="s">
        <v>192</v>
      </c>
      <c r="B285" s="295" t="s">
        <v>193</v>
      </c>
      <c r="C285" s="295" t="s">
        <v>194</v>
      </c>
      <c r="D285" s="295" t="s">
        <v>327</v>
      </c>
      <c r="E285" s="305">
        <v>1.27</v>
      </c>
      <c r="F285" s="305">
        <v>1.27</v>
      </c>
      <c r="G285" s="295" t="s">
        <v>196</v>
      </c>
      <c r="H285" s="417">
        <v>1</v>
      </c>
      <c r="I285" s="296">
        <v>43616</v>
      </c>
      <c r="J285" s="295">
        <v>22152</v>
      </c>
      <c r="K285" s="295">
        <v>18833</v>
      </c>
      <c r="L285" s="295" t="s">
        <v>218</v>
      </c>
      <c r="M285" s="295" t="s">
        <v>328</v>
      </c>
      <c r="N285" s="295" t="s">
        <v>327</v>
      </c>
      <c r="O285" s="295" t="s">
        <v>200</v>
      </c>
      <c r="P285" s="295" t="s">
        <v>336</v>
      </c>
      <c r="Q285" s="295" t="s">
        <v>326</v>
      </c>
      <c r="R285" s="295" t="s">
        <v>201</v>
      </c>
      <c r="S285" s="295" t="s">
        <v>204</v>
      </c>
      <c r="T285" s="295" t="s">
        <v>201</v>
      </c>
      <c r="U285" s="295" t="s">
        <v>330</v>
      </c>
      <c r="V285" s="295" t="s">
        <v>318</v>
      </c>
      <c r="W285" s="295" t="s">
        <v>201</v>
      </c>
      <c r="X285" s="295" t="s">
        <v>331</v>
      </c>
      <c r="Y285" t="s">
        <v>164</v>
      </c>
      <c r="Z285" t="s">
        <v>164</v>
      </c>
    </row>
    <row r="286" spans="1:26" x14ac:dyDescent="0.35">
      <c r="A286" s="295" t="s">
        <v>192</v>
      </c>
      <c r="B286" s="295" t="s">
        <v>193</v>
      </c>
      <c r="C286" s="295" t="s">
        <v>194</v>
      </c>
      <c r="D286" s="295" t="s">
        <v>327</v>
      </c>
      <c r="E286" s="305">
        <v>1.21</v>
      </c>
      <c r="F286" s="305">
        <v>1.21</v>
      </c>
      <c r="G286" s="295" t="s">
        <v>196</v>
      </c>
      <c r="H286" s="417">
        <v>1</v>
      </c>
      <c r="I286" s="296">
        <v>43616</v>
      </c>
      <c r="J286" s="295">
        <v>22152</v>
      </c>
      <c r="K286" s="295">
        <v>18977</v>
      </c>
      <c r="L286" s="295" t="s">
        <v>218</v>
      </c>
      <c r="M286" s="295" t="s">
        <v>328</v>
      </c>
      <c r="N286" s="295" t="s">
        <v>327</v>
      </c>
      <c r="O286" s="295" t="s">
        <v>221</v>
      </c>
      <c r="P286" s="295" t="s">
        <v>338</v>
      </c>
      <c r="Q286" s="295" t="s">
        <v>326</v>
      </c>
      <c r="R286" s="295" t="s">
        <v>201</v>
      </c>
      <c r="S286" s="295" t="s">
        <v>204</v>
      </c>
      <c r="T286" s="295" t="s">
        <v>201</v>
      </c>
      <c r="U286" s="295" t="s">
        <v>330</v>
      </c>
      <c r="V286" s="295" t="s">
        <v>318</v>
      </c>
      <c r="W286" s="295" t="s">
        <v>201</v>
      </c>
      <c r="X286" s="295" t="s">
        <v>331</v>
      </c>
      <c r="Y286" t="s">
        <v>164</v>
      </c>
      <c r="Z286" t="s">
        <v>164</v>
      </c>
    </row>
    <row r="287" spans="1:26" x14ac:dyDescent="0.35">
      <c r="A287" s="295" t="s">
        <v>192</v>
      </c>
      <c r="B287" s="295" t="s">
        <v>193</v>
      </c>
      <c r="C287" s="295" t="s">
        <v>194</v>
      </c>
      <c r="D287" s="295" t="s">
        <v>327</v>
      </c>
      <c r="E287" s="305">
        <v>3.66</v>
      </c>
      <c r="F287" s="305">
        <v>3.66</v>
      </c>
      <c r="G287" s="295" t="s">
        <v>196</v>
      </c>
      <c r="H287" s="417">
        <v>1</v>
      </c>
      <c r="I287" s="296">
        <v>43616</v>
      </c>
      <c r="J287" s="295">
        <v>22152</v>
      </c>
      <c r="K287" s="295">
        <v>19023</v>
      </c>
      <c r="L287" s="295" t="s">
        <v>218</v>
      </c>
      <c r="M287" s="295" t="s">
        <v>328</v>
      </c>
      <c r="N287" s="295" t="s">
        <v>327</v>
      </c>
      <c r="O287" s="295" t="s">
        <v>200</v>
      </c>
      <c r="P287" s="295" t="s">
        <v>338</v>
      </c>
      <c r="Q287" s="295" t="s">
        <v>326</v>
      </c>
      <c r="R287" s="295" t="s">
        <v>201</v>
      </c>
      <c r="S287" s="295" t="s">
        <v>204</v>
      </c>
      <c r="T287" s="295" t="s">
        <v>201</v>
      </c>
      <c r="U287" s="295" t="s">
        <v>330</v>
      </c>
      <c r="V287" s="295" t="s">
        <v>318</v>
      </c>
      <c r="W287" s="295" t="s">
        <v>201</v>
      </c>
      <c r="X287" s="295" t="s">
        <v>331</v>
      </c>
      <c r="Y287" t="s">
        <v>164</v>
      </c>
      <c r="Z287" t="s">
        <v>164</v>
      </c>
    </row>
    <row r="288" spans="1:26" x14ac:dyDescent="0.35">
      <c r="A288" s="295" t="s">
        <v>192</v>
      </c>
      <c r="B288" s="295" t="s">
        <v>193</v>
      </c>
      <c r="C288" s="295" t="s">
        <v>194</v>
      </c>
      <c r="D288" s="295" t="s">
        <v>327</v>
      </c>
      <c r="E288" s="305">
        <v>0.01</v>
      </c>
      <c r="F288" s="305">
        <v>0.01</v>
      </c>
      <c r="G288" s="295" t="s">
        <v>196</v>
      </c>
      <c r="H288" s="417">
        <v>1</v>
      </c>
      <c r="I288" s="296">
        <v>43616</v>
      </c>
      <c r="J288" s="295">
        <v>22152</v>
      </c>
      <c r="K288" s="295">
        <v>19161</v>
      </c>
      <c r="L288" s="295" t="s">
        <v>218</v>
      </c>
      <c r="M288" s="295" t="s">
        <v>328</v>
      </c>
      <c r="N288" s="295" t="s">
        <v>327</v>
      </c>
      <c r="O288" s="295" t="s">
        <v>200</v>
      </c>
      <c r="P288" s="295" t="s">
        <v>339</v>
      </c>
      <c r="Q288" s="295" t="s">
        <v>326</v>
      </c>
      <c r="R288" s="295" t="s">
        <v>201</v>
      </c>
      <c r="S288" s="295" t="s">
        <v>204</v>
      </c>
      <c r="T288" s="295" t="s">
        <v>201</v>
      </c>
      <c r="U288" s="295" t="s">
        <v>330</v>
      </c>
      <c r="V288" s="295" t="s">
        <v>318</v>
      </c>
      <c r="W288" s="295" t="s">
        <v>201</v>
      </c>
      <c r="X288" s="295" t="s">
        <v>331</v>
      </c>
      <c r="Y288" t="s">
        <v>164</v>
      </c>
      <c r="Z288" t="s">
        <v>164</v>
      </c>
    </row>
    <row r="289" spans="1:26" x14ac:dyDescent="0.35">
      <c r="A289" s="295" t="s">
        <v>192</v>
      </c>
      <c r="B289" s="295" t="s">
        <v>193</v>
      </c>
      <c r="C289" s="295" t="s">
        <v>194</v>
      </c>
      <c r="D289" s="295" t="s">
        <v>327</v>
      </c>
      <c r="E289" s="305">
        <v>0.12</v>
      </c>
      <c r="F289" s="305">
        <v>0.12</v>
      </c>
      <c r="G289" s="295" t="s">
        <v>196</v>
      </c>
      <c r="H289" s="417">
        <v>1</v>
      </c>
      <c r="I289" s="296">
        <v>43616</v>
      </c>
      <c r="J289" s="295">
        <v>22152</v>
      </c>
      <c r="K289" s="295">
        <v>19219</v>
      </c>
      <c r="L289" s="295" t="s">
        <v>218</v>
      </c>
      <c r="M289" s="295" t="s">
        <v>328</v>
      </c>
      <c r="N289" s="295" t="s">
        <v>327</v>
      </c>
      <c r="O289" s="295" t="s">
        <v>221</v>
      </c>
      <c r="P289" s="295" t="s">
        <v>340</v>
      </c>
      <c r="Q289" s="295" t="s">
        <v>326</v>
      </c>
      <c r="R289" s="295" t="s">
        <v>201</v>
      </c>
      <c r="S289" s="295" t="s">
        <v>204</v>
      </c>
      <c r="T289" s="295" t="s">
        <v>201</v>
      </c>
      <c r="U289" s="295" t="s">
        <v>330</v>
      </c>
      <c r="V289" s="295" t="s">
        <v>318</v>
      </c>
      <c r="W289" s="295" t="s">
        <v>201</v>
      </c>
      <c r="X289" s="295" t="s">
        <v>94</v>
      </c>
      <c r="Y289" t="s">
        <v>164</v>
      </c>
      <c r="Z289" t="s">
        <v>164</v>
      </c>
    </row>
    <row r="290" spans="1:26" x14ac:dyDescent="0.35">
      <c r="A290" s="295" t="s">
        <v>192</v>
      </c>
      <c r="B290" s="295" t="s">
        <v>193</v>
      </c>
      <c r="C290" s="295" t="s">
        <v>194</v>
      </c>
      <c r="D290" s="295" t="s">
        <v>327</v>
      </c>
      <c r="E290" s="305">
        <v>0.37</v>
      </c>
      <c r="F290" s="305">
        <v>0.37</v>
      </c>
      <c r="G290" s="295" t="s">
        <v>196</v>
      </c>
      <c r="H290" s="417">
        <v>1</v>
      </c>
      <c r="I290" s="296">
        <v>43616</v>
      </c>
      <c r="J290" s="295">
        <v>22152</v>
      </c>
      <c r="K290" s="295">
        <v>19255</v>
      </c>
      <c r="L290" s="295" t="s">
        <v>218</v>
      </c>
      <c r="M290" s="295" t="s">
        <v>328</v>
      </c>
      <c r="N290" s="295" t="s">
        <v>327</v>
      </c>
      <c r="O290" s="295" t="s">
        <v>200</v>
      </c>
      <c r="P290" s="295" t="s">
        <v>340</v>
      </c>
      <c r="Q290" s="295" t="s">
        <v>326</v>
      </c>
      <c r="R290" s="295" t="s">
        <v>201</v>
      </c>
      <c r="S290" s="295" t="s">
        <v>204</v>
      </c>
      <c r="T290" s="295" t="s">
        <v>201</v>
      </c>
      <c r="U290" s="295" t="s">
        <v>330</v>
      </c>
      <c r="V290" s="295" t="s">
        <v>318</v>
      </c>
      <c r="W290" s="295" t="s">
        <v>201</v>
      </c>
      <c r="X290" s="295" t="s">
        <v>94</v>
      </c>
      <c r="Y290" t="s">
        <v>164</v>
      </c>
      <c r="Z290" t="s">
        <v>164</v>
      </c>
    </row>
    <row r="291" spans="1:26" x14ac:dyDescent="0.35">
      <c r="A291" s="295" t="s">
        <v>192</v>
      </c>
      <c r="B291" s="295" t="s">
        <v>193</v>
      </c>
      <c r="C291" s="295" t="s">
        <v>194</v>
      </c>
      <c r="D291" s="295" t="s">
        <v>327</v>
      </c>
      <c r="E291" s="305">
        <v>0.02</v>
      </c>
      <c r="F291" s="305">
        <v>0.02</v>
      </c>
      <c r="G291" s="295" t="s">
        <v>196</v>
      </c>
      <c r="H291" s="417">
        <v>1</v>
      </c>
      <c r="I291" s="296">
        <v>43616</v>
      </c>
      <c r="J291" s="295">
        <v>22152</v>
      </c>
      <c r="K291" s="295">
        <v>19381</v>
      </c>
      <c r="L291" s="295" t="s">
        <v>218</v>
      </c>
      <c r="M291" s="295" t="s">
        <v>328</v>
      </c>
      <c r="N291" s="295" t="s">
        <v>327</v>
      </c>
      <c r="O291" s="295" t="s">
        <v>221</v>
      </c>
      <c r="P291" s="295" t="s">
        <v>341</v>
      </c>
      <c r="Q291" s="295" t="s">
        <v>326</v>
      </c>
      <c r="R291" s="295" t="s">
        <v>201</v>
      </c>
      <c r="S291" s="295" t="s">
        <v>204</v>
      </c>
      <c r="T291" s="295" t="s">
        <v>201</v>
      </c>
      <c r="U291" s="295" t="s">
        <v>330</v>
      </c>
      <c r="V291" s="295" t="s">
        <v>318</v>
      </c>
      <c r="W291" s="295" t="s">
        <v>201</v>
      </c>
      <c r="X291" s="295" t="s">
        <v>342</v>
      </c>
      <c r="Y291" t="s">
        <v>164</v>
      </c>
      <c r="Z291" t="s">
        <v>164</v>
      </c>
    </row>
    <row r="292" spans="1:26" x14ac:dyDescent="0.35">
      <c r="A292" s="295" t="s">
        <v>192</v>
      </c>
      <c r="B292" s="295" t="s">
        <v>193</v>
      </c>
      <c r="C292" s="295" t="s">
        <v>194</v>
      </c>
      <c r="D292" s="295" t="s">
        <v>327</v>
      </c>
      <c r="E292" s="305">
        <v>0.05</v>
      </c>
      <c r="F292" s="305">
        <v>0.05</v>
      </c>
      <c r="G292" s="295" t="s">
        <v>196</v>
      </c>
      <c r="H292" s="417">
        <v>1</v>
      </c>
      <c r="I292" s="296">
        <v>43616</v>
      </c>
      <c r="J292" s="295">
        <v>22152</v>
      </c>
      <c r="K292" s="295">
        <v>19408</v>
      </c>
      <c r="L292" s="295" t="s">
        <v>218</v>
      </c>
      <c r="M292" s="295" t="s">
        <v>328</v>
      </c>
      <c r="N292" s="295" t="s">
        <v>327</v>
      </c>
      <c r="O292" s="295" t="s">
        <v>200</v>
      </c>
      <c r="P292" s="295" t="s">
        <v>341</v>
      </c>
      <c r="Q292" s="295" t="s">
        <v>326</v>
      </c>
      <c r="R292" s="295" t="s">
        <v>201</v>
      </c>
      <c r="S292" s="295" t="s">
        <v>204</v>
      </c>
      <c r="T292" s="295" t="s">
        <v>201</v>
      </c>
      <c r="U292" s="295" t="s">
        <v>330</v>
      </c>
      <c r="V292" s="295" t="s">
        <v>318</v>
      </c>
      <c r="W292" s="295" t="s">
        <v>201</v>
      </c>
      <c r="X292" s="295" t="s">
        <v>342</v>
      </c>
      <c r="Y292" t="s">
        <v>164</v>
      </c>
      <c r="Z292" t="s">
        <v>164</v>
      </c>
    </row>
    <row r="293" spans="1:26" x14ac:dyDescent="0.35">
      <c r="A293" s="295" t="s">
        <v>192</v>
      </c>
      <c r="B293" s="295" t="s">
        <v>193</v>
      </c>
      <c r="C293" s="295" t="s">
        <v>194</v>
      </c>
      <c r="D293" s="295" t="s">
        <v>327</v>
      </c>
      <c r="E293" s="305">
        <v>0.01</v>
      </c>
      <c r="F293" s="305">
        <v>0.01</v>
      </c>
      <c r="G293" s="295" t="s">
        <v>196</v>
      </c>
      <c r="H293" s="417">
        <v>1</v>
      </c>
      <c r="I293" s="296">
        <v>43616</v>
      </c>
      <c r="J293" s="295">
        <v>22152</v>
      </c>
      <c r="K293" s="295">
        <v>19502</v>
      </c>
      <c r="L293" s="295" t="s">
        <v>218</v>
      </c>
      <c r="M293" s="295" t="s">
        <v>328</v>
      </c>
      <c r="N293" s="295" t="s">
        <v>327</v>
      </c>
      <c r="O293" s="295" t="s">
        <v>200</v>
      </c>
      <c r="P293" s="295" t="s">
        <v>346</v>
      </c>
      <c r="Q293" s="295" t="s">
        <v>326</v>
      </c>
      <c r="R293" s="295" t="s">
        <v>201</v>
      </c>
      <c r="S293" s="295" t="s">
        <v>204</v>
      </c>
      <c r="T293" s="295" t="s">
        <v>201</v>
      </c>
      <c r="U293" s="295" t="s">
        <v>330</v>
      </c>
      <c r="V293" s="295" t="s">
        <v>318</v>
      </c>
      <c r="W293" s="295" t="s">
        <v>201</v>
      </c>
      <c r="X293" s="295" t="s">
        <v>331</v>
      </c>
      <c r="Y293" t="s">
        <v>164</v>
      </c>
      <c r="Z293" t="s">
        <v>164</v>
      </c>
    </row>
    <row r="294" spans="1:26" x14ac:dyDescent="0.35">
      <c r="A294" s="295" t="s">
        <v>192</v>
      </c>
      <c r="B294" s="295" t="s">
        <v>193</v>
      </c>
      <c r="C294" s="295" t="s">
        <v>194</v>
      </c>
      <c r="D294" s="295" t="s">
        <v>327</v>
      </c>
      <c r="E294" s="305">
        <v>0.02</v>
      </c>
      <c r="F294" s="305">
        <v>0.02</v>
      </c>
      <c r="G294" s="295" t="s">
        <v>196</v>
      </c>
      <c r="H294" s="417">
        <v>1</v>
      </c>
      <c r="I294" s="296">
        <v>43616</v>
      </c>
      <c r="J294" s="295">
        <v>22152</v>
      </c>
      <c r="K294" s="295">
        <v>19551</v>
      </c>
      <c r="L294" s="295" t="s">
        <v>218</v>
      </c>
      <c r="M294" s="295" t="s">
        <v>328</v>
      </c>
      <c r="N294" s="295" t="s">
        <v>327</v>
      </c>
      <c r="O294" s="295" t="s">
        <v>221</v>
      </c>
      <c r="P294" s="295" t="s">
        <v>344</v>
      </c>
      <c r="Q294" s="295" t="s">
        <v>326</v>
      </c>
      <c r="R294" s="295" t="s">
        <v>201</v>
      </c>
      <c r="S294" s="295" t="s">
        <v>204</v>
      </c>
      <c r="T294" s="295" t="s">
        <v>201</v>
      </c>
      <c r="U294" s="295" t="s">
        <v>330</v>
      </c>
      <c r="V294" s="295" t="s">
        <v>318</v>
      </c>
      <c r="W294" s="295" t="s">
        <v>201</v>
      </c>
      <c r="X294" s="295" t="s">
        <v>342</v>
      </c>
      <c r="Y294" t="s">
        <v>164</v>
      </c>
      <c r="Z294" t="s">
        <v>164</v>
      </c>
    </row>
    <row r="295" spans="1:26" x14ac:dyDescent="0.35">
      <c r="A295" s="295" t="s">
        <v>192</v>
      </c>
      <c r="B295" s="295" t="s">
        <v>193</v>
      </c>
      <c r="C295" s="295" t="s">
        <v>194</v>
      </c>
      <c r="D295" s="295" t="s">
        <v>327</v>
      </c>
      <c r="E295" s="305">
        <v>0.05</v>
      </c>
      <c r="F295" s="305">
        <v>0.05</v>
      </c>
      <c r="G295" s="295" t="s">
        <v>196</v>
      </c>
      <c r="H295" s="417">
        <v>1</v>
      </c>
      <c r="I295" s="296">
        <v>43616</v>
      </c>
      <c r="J295" s="295">
        <v>22152</v>
      </c>
      <c r="K295" s="295">
        <v>19578</v>
      </c>
      <c r="L295" s="295" t="s">
        <v>218</v>
      </c>
      <c r="M295" s="295" t="s">
        <v>328</v>
      </c>
      <c r="N295" s="295" t="s">
        <v>327</v>
      </c>
      <c r="O295" s="295" t="s">
        <v>200</v>
      </c>
      <c r="P295" s="295" t="s">
        <v>344</v>
      </c>
      <c r="Q295" s="295" t="s">
        <v>326</v>
      </c>
      <c r="R295" s="295" t="s">
        <v>201</v>
      </c>
      <c r="S295" s="295" t="s">
        <v>204</v>
      </c>
      <c r="T295" s="295" t="s">
        <v>201</v>
      </c>
      <c r="U295" s="295" t="s">
        <v>330</v>
      </c>
      <c r="V295" s="295" t="s">
        <v>318</v>
      </c>
      <c r="W295" s="295" t="s">
        <v>201</v>
      </c>
      <c r="X295" s="295" t="s">
        <v>342</v>
      </c>
      <c r="Y295" t="s">
        <v>164</v>
      </c>
      <c r="Z295" t="s">
        <v>164</v>
      </c>
    </row>
    <row r="296" spans="1:26" x14ac:dyDescent="0.35">
      <c r="A296" s="295" t="s">
        <v>192</v>
      </c>
      <c r="B296" s="295" t="s">
        <v>193</v>
      </c>
      <c r="C296" s="295" t="s">
        <v>194</v>
      </c>
      <c r="D296" s="295" t="s">
        <v>327</v>
      </c>
      <c r="E296" s="305">
        <v>4.47</v>
      </c>
      <c r="F296" s="305">
        <v>4.47</v>
      </c>
      <c r="G296" s="295" t="s">
        <v>196</v>
      </c>
      <c r="H296" s="417">
        <v>1</v>
      </c>
      <c r="I296" s="296">
        <v>43616</v>
      </c>
      <c r="J296" s="295">
        <v>22152</v>
      </c>
      <c r="K296" s="295">
        <v>19683</v>
      </c>
      <c r="L296" s="295" t="s">
        <v>218</v>
      </c>
      <c r="M296" s="295" t="s">
        <v>328</v>
      </c>
      <c r="N296" s="295" t="s">
        <v>327</v>
      </c>
      <c r="O296" s="295" t="s">
        <v>221</v>
      </c>
      <c r="P296" s="295" t="s">
        <v>345</v>
      </c>
      <c r="Q296" s="295" t="s">
        <v>326</v>
      </c>
      <c r="R296" s="295" t="s">
        <v>201</v>
      </c>
      <c r="S296" s="295" t="s">
        <v>204</v>
      </c>
      <c r="T296" s="295" t="s">
        <v>201</v>
      </c>
      <c r="U296" s="295" t="s">
        <v>330</v>
      </c>
      <c r="V296" s="295" t="s">
        <v>318</v>
      </c>
      <c r="W296" s="295" t="s">
        <v>201</v>
      </c>
      <c r="X296" s="295" t="s">
        <v>331</v>
      </c>
      <c r="Y296" t="s">
        <v>164</v>
      </c>
      <c r="Z296" t="s">
        <v>164</v>
      </c>
    </row>
    <row r="297" spans="1:26" x14ac:dyDescent="0.35">
      <c r="A297" s="295" t="s">
        <v>192</v>
      </c>
      <c r="B297" s="295" t="s">
        <v>193</v>
      </c>
      <c r="C297" s="295" t="s">
        <v>194</v>
      </c>
      <c r="D297" s="295" t="s">
        <v>327</v>
      </c>
      <c r="E297" s="305">
        <v>13.55</v>
      </c>
      <c r="F297" s="305">
        <v>13.55</v>
      </c>
      <c r="G297" s="295" t="s">
        <v>196</v>
      </c>
      <c r="H297" s="417">
        <v>1</v>
      </c>
      <c r="I297" s="296">
        <v>43616</v>
      </c>
      <c r="J297" s="295">
        <v>22152</v>
      </c>
      <c r="K297" s="295">
        <v>19729</v>
      </c>
      <c r="L297" s="295" t="s">
        <v>218</v>
      </c>
      <c r="M297" s="295" t="s">
        <v>328</v>
      </c>
      <c r="N297" s="295" t="s">
        <v>327</v>
      </c>
      <c r="O297" s="295" t="s">
        <v>200</v>
      </c>
      <c r="P297" s="295" t="s">
        <v>345</v>
      </c>
      <c r="Q297" s="295" t="s">
        <v>326</v>
      </c>
      <c r="R297" s="295" t="s">
        <v>201</v>
      </c>
      <c r="S297" s="295" t="s">
        <v>204</v>
      </c>
      <c r="T297" s="295" t="s">
        <v>201</v>
      </c>
      <c r="U297" s="295" t="s">
        <v>330</v>
      </c>
      <c r="V297" s="295" t="s">
        <v>318</v>
      </c>
      <c r="W297" s="295" t="s">
        <v>201</v>
      </c>
      <c r="X297" s="295" t="s">
        <v>331</v>
      </c>
      <c r="Y297" t="s">
        <v>164</v>
      </c>
      <c r="Z297" t="s">
        <v>164</v>
      </c>
    </row>
    <row r="298" spans="1:26" x14ac:dyDescent="0.35">
      <c r="A298" s="295" t="s">
        <v>192</v>
      </c>
      <c r="B298" s="295" t="s">
        <v>193</v>
      </c>
      <c r="C298" s="295" t="s">
        <v>194</v>
      </c>
      <c r="D298" s="295" t="s">
        <v>327</v>
      </c>
      <c r="E298" s="305">
        <v>6.5</v>
      </c>
      <c r="F298" s="305">
        <v>6.5</v>
      </c>
      <c r="G298" s="295" t="s">
        <v>196</v>
      </c>
      <c r="H298" s="417">
        <v>1</v>
      </c>
      <c r="I298" s="296">
        <v>43616</v>
      </c>
      <c r="J298" s="295">
        <v>22152</v>
      </c>
      <c r="K298" s="295">
        <v>19883</v>
      </c>
      <c r="L298" s="295" t="s">
        <v>218</v>
      </c>
      <c r="M298" s="295" t="s">
        <v>328</v>
      </c>
      <c r="N298" s="295" t="s">
        <v>327</v>
      </c>
      <c r="O298" s="295" t="s">
        <v>221</v>
      </c>
      <c r="P298" s="295" t="s">
        <v>340</v>
      </c>
      <c r="Q298" s="295" t="s">
        <v>353</v>
      </c>
      <c r="R298" s="295" t="s">
        <v>201</v>
      </c>
      <c r="S298" s="295" t="s">
        <v>204</v>
      </c>
      <c r="T298" s="295" t="s">
        <v>201</v>
      </c>
      <c r="U298" s="295" t="s">
        <v>330</v>
      </c>
      <c r="V298" s="295" t="s">
        <v>318</v>
      </c>
      <c r="W298" s="295" t="s">
        <v>201</v>
      </c>
      <c r="X298" s="295" t="s">
        <v>94</v>
      </c>
      <c r="Y298" t="s">
        <v>164</v>
      </c>
      <c r="Z298" t="s">
        <v>164</v>
      </c>
    </row>
    <row r="299" spans="1:26" x14ac:dyDescent="0.35">
      <c r="A299" s="295" t="s">
        <v>192</v>
      </c>
      <c r="B299" s="295" t="s">
        <v>193</v>
      </c>
      <c r="C299" s="295" t="s">
        <v>194</v>
      </c>
      <c r="D299" s="295" t="s">
        <v>327</v>
      </c>
      <c r="E299" s="305">
        <v>19.68</v>
      </c>
      <c r="F299" s="305">
        <v>19.68</v>
      </c>
      <c r="G299" s="295" t="s">
        <v>196</v>
      </c>
      <c r="H299" s="417">
        <v>1</v>
      </c>
      <c r="I299" s="296">
        <v>43616</v>
      </c>
      <c r="J299" s="295">
        <v>22152</v>
      </c>
      <c r="K299" s="295">
        <v>19929</v>
      </c>
      <c r="L299" s="295" t="s">
        <v>218</v>
      </c>
      <c r="M299" s="295" t="s">
        <v>328</v>
      </c>
      <c r="N299" s="295" t="s">
        <v>327</v>
      </c>
      <c r="O299" s="295" t="s">
        <v>200</v>
      </c>
      <c r="P299" s="295" t="s">
        <v>340</v>
      </c>
      <c r="Q299" s="295" t="s">
        <v>353</v>
      </c>
      <c r="R299" s="295" t="s">
        <v>201</v>
      </c>
      <c r="S299" s="295" t="s">
        <v>204</v>
      </c>
      <c r="T299" s="295" t="s">
        <v>201</v>
      </c>
      <c r="U299" s="295" t="s">
        <v>330</v>
      </c>
      <c r="V299" s="295" t="s">
        <v>318</v>
      </c>
      <c r="W299" s="295" t="s">
        <v>201</v>
      </c>
      <c r="X299" s="295" t="s">
        <v>94</v>
      </c>
      <c r="Y299" t="s">
        <v>164</v>
      </c>
      <c r="Z299" t="s">
        <v>164</v>
      </c>
    </row>
    <row r="300" spans="1:26" ht="15" thickBot="1" x14ac:dyDescent="0.4">
      <c r="A300" s="297" t="s">
        <v>192</v>
      </c>
      <c r="B300" s="297" t="s">
        <v>193</v>
      </c>
      <c r="C300" s="297" t="s">
        <v>194</v>
      </c>
      <c r="D300" s="297" t="s">
        <v>354</v>
      </c>
      <c r="E300" s="416">
        <v>14</v>
      </c>
      <c r="F300" s="416">
        <v>14</v>
      </c>
      <c r="G300" s="297" t="s">
        <v>196</v>
      </c>
      <c r="H300" s="418">
        <v>1</v>
      </c>
      <c r="I300" s="298">
        <v>43652</v>
      </c>
      <c r="J300" s="297">
        <v>22145</v>
      </c>
      <c r="K300" s="297">
        <v>67</v>
      </c>
      <c r="L300" s="297" t="s">
        <v>218</v>
      </c>
      <c r="M300" s="297" t="s">
        <v>208</v>
      </c>
      <c r="N300" s="297" t="s">
        <v>355</v>
      </c>
      <c r="O300" s="297" t="s">
        <v>200</v>
      </c>
      <c r="P300" s="297" t="s">
        <v>201</v>
      </c>
      <c r="Q300" s="297" t="s">
        <v>313</v>
      </c>
      <c r="R300" s="297" t="s">
        <v>306</v>
      </c>
      <c r="S300" s="297" t="s">
        <v>204</v>
      </c>
      <c r="T300" s="297" t="s">
        <v>201</v>
      </c>
      <c r="U300" s="297" t="s">
        <v>50</v>
      </c>
      <c r="V300" s="297" t="s">
        <v>205</v>
      </c>
      <c r="W300" s="297" t="s">
        <v>201</v>
      </c>
      <c r="X300" s="297" t="s">
        <v>46</v>
      </c>
      <c r="Y300" t="s">
        <v>147</v>
      </c>
      <c r="Z300" t="s">
        <v>148</v>
      </c>
    </row>
  </sheetData>
  <autoFilter ref="A1:AA300" xr:uid="{00000000-0009-0000-0000-000005000000}"/>
  <pageMargins left="0.7" right="0.7" top="0.75" bottom="0.75" header="0.3" footer="0.3"/>
  <customProperties>
    <customPr name="QAA_DRILLPATH_NODE_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AD333"/>
  <sheetViews>
    <sheetView topLeftCell="H316" workbookViewId="0">
      <selection activeCell="A2" sqref="A2:Z333"/>
    </sheetView>
  </sheetViews>
  <sheetFormatPr defaultColWidth="9.08984375" defaultRowHeight="14.5" x14ac:dyDescent="0.35"/>
  <cols>
    <col min="4" max="4" width="26.6328125" customWidth="1"/>
    <col min="5" max="5" width="9" customWidth="1"/>
    <col min="8" max="9" width="11.36328125" customWidth="1"/>
    <col min="10" max="19" width="9.08984375" customWidth="1"/>
  </cols>
  <sheetData>
    <row r="1" spans="1:30" ht="27" thickBot="1" x14ac:dyDescent="0.4">
      <c r="A1" s="421" t="s">
        <v>166</v>
      </c>
      <c r="B1" s="421" t="s">
        <v>167</v>
      </c>
      <c r="C1" s="421" t="s">
        <v>168</v>
      </c>
      <c r="D1" s="421" t="s">
        <v>169</v>
      </c>
      <c r="E1" s="421" t="s">
        <v>170</v>
      </c>
      <c r="F1" s="421" t="s">
        <v>171</v>
      </c>
      <c r="G1" s="421" t="s">
        <v>172</v>
      </c>
      <c r="H1" s="421" t="s">
        <v>173</v>
      </c>
      <c r="I1" s="421" t="s">
        <v>174</v>
      </c>
      <c r="J1" s="421" t="s">
        <v>175</v>
      </c>
      <c r="K1" s="421" t="s">
        <v>176</v>
      </c>
      <c r="L1" s="421" t="s">
        <v>177</v>
      </c>
      <c r="M1" s="421" t="s">
        <v>178</v>
      </c>
      <c r="N1" s="421" t="s">
        <v>179</v>
      </c>
      <c r="O1" s="421" t="s">
        <v>180</v>
      </c>
      <c r="P1" s="421" t="s">
        <v>181</v>
      </c>
      <c r="Q1" s="421" t="s">
        <v>182</v>
      </c>
      <c r="R1" s="421" t="s">
        <v>183</v>
      </c>
      <c r="S1" s="421" t="s">
        <v>184</v>
      </c>
      <c r="T1" s="421" t="s">
        <v>185</v>
      </c>
      <c r="U1" s="421" t="s">
        <v>186</v>
      </c>
      <c r="V1" s="421" t="s">
        <v>187</v>
      </c>
      <c r="W1" s="421" t="s">
        <v>188</v>
      </c>
      <c r="X1" s="423" t="s">
        <v>189</v>
      </c>
      <c r="Y1" s="424" t="s">
        <v>190</v>
      </c>
      <c r="Z1" s="424" t="s">
        <v>191</v>
      </c>
      <c r="AA1" s="421"/>
      <c r="AB1" s="421"/>
      <c r="AC1" s="421"/>
      <c r="AD1" s="421"/>
    </row>
    <row r="2" spans="1:30" x14ac:dyDescent="0.35">
      <c r="A2" s="295" t="s">
        <v>192</v>
      </c>
      <c r="B2" s="295" t="s">
        <v>193</v>
      </c>
      <c r="C2" s="295" t="s">
        <v>356</v>
      </c>
      <c r="D2" s="295" t="s">
        <v>357</v>
      </c>
      <c r="E2" s="305">
        <v>700</v>
      </c>
      <c r="F2" s="305">
        <v>700</v>
      </c>
      <c r="G2" s="295" t="s">
        <v>196</v>
      </c>
      <c r="H2" s="417">
        <v>1</v>
      </c>
      <c r="I2" s="296">
        <v>43604</v>
      </c>
      <c r="J2" s="295">
        <v>22337</v>
      </c>
      <c r="K2" s="295">
        <v>2</v>
      </c>
      <c r="L2" s="295" t="s">
        <v>197</v>
      </c>
      <c r="M2" s="295" t="s">
        <v>198</v>
      </c>
      <c r="N2" s="295" t="s">
        <v>358</v>
      </c>
      <c r="O2" s="295" t="s">
        <v>200</v>
      </c>
      <c r="P2" s="295" t="s">
        <v>201</v>
      </c>
      <c r="Q2" s="295" t="s">
        <v>359</v>
      </c>
      <c r="R2" s="295" t="s">
        <v>255</v>
      </c>
      <c r="S2" s="295" t="s">
        <v>204</v>
      </c>
      <c r="T2" s="295" t="s">
        <v>201</v>
      </c>
      <c r="U2" s="295" t="s">
        <v>58</v>
      </c>
      <c r="V2" s="295" t="s">
        <v>205</v>
      </c>
      <c r="W2" s="295" t="s">
        <v>201</v>
      </c>
      <c r="X2" s="315" t="s">
        <v>46</v>
      </c>
      <c r="Y2" s="295" t="s">
        <v>58</v>
      </c>
      <c r="Z2" s="295" t="s">
        <v>58</v>
      </c>
      <c r="AA2" s="295"/>
      <c r="AB2" s="295"/>
      <c r="AC2" s="295"/>
      <c r="AD2" s="295"/>
    </row>
    <row r="3" spans="1:30" x14ac:dyDescent="0.35">
      <c r="A3" s="295" t="s">
        <v>192</v>
      </c>
      <c r="B3" s="295" t="s">
        <v>193</v>
      </c>
      <c r="C3" s="295" t="s">
        <v>356</v>
      </c>
      <c r="D3" s="295" t="s">
        <v>360</v>
      </c>
      <c r="E3" s="305">
        <v>700</v>
      </c>
      <c r="F3" s="305">
        <v>700</v>
      </c>
      <c r="G3" s="295" t="s">
        <v>196</v>
      </c>
      <c r="H3" s="417">
        <v>1</v>
      </c>
      <c r="I3" s="296">
        <v>43604</v>
      </c>
      <c r="J3" s="295">
        <v>22337</v>
      </c>
      <c r="K3" s="295">
        <v>3</v>
      </c>
      <c r="L3" s="295" t="s">
        <v>197</v>
      </c>
      <c r="M3" s="295" t="s">
        <v>198</v>
      </c>
      <c r="N3" s="295" t="s">
        <v>358</v>
      </c>
      <c r="O3" s="295" t="s">
        <v>200</v>
      </c>
      <c r="P3" s="295" t="s">
        <v>201</v>
      </c>
      <c r="Q3" s="295" t="s">
        <v>359</v>
      </c>
      <c r="R3" s="295" t="s">
        <v>255</v>
      </c>
      <c r="S3" s="295" t="s">
        <v>204</v>
      </c>
      <c r="T3" s="295" t="s">
        <v>201</v>
      </c>
      <c r="U3" s="295" t="s">
        <v>58</v>
      </c>
      <c r="V3" s="295" t="s">
        <v>205</v>
      </c>
      <c r="W3" s="295" t="s">
        <v>201</v>
      </c>
      <c r="X3" s="295" t="s">
        <v>46</v>
      </c>
      <c r="Y3" s="295" t="s">
        <v>58</v>
      </c>
      <c r="Z3" s="295" t="s">
        <v>58</v>
      </c>
      <c r="AA3" s="295"/>
      <c r="AB3" s="295"/>
      <c r="AC3" s="295"/>
      <c r="AD3" s="295"/>
    </row>
    <row r="4" spans="1:30" x14ac:dyDescent="0.35">
      <c r="A4" s="295" t="s">
        <v>192</v>
      </c>
      <c r="B4" s="295" t="s">
        <v>193</v>
      </c>
      <c r="C4" s="295" t="s">
        <v>356</v>
      </c>
      <c r="D4" s="295" t="s">
        <v>361</v>
      </c>
      <c r="E4" s="305">
        <v>120</v>
      </c>
      <c r="F4" s="305">
        <v>120</v>
      </c>
      <c r="G4" s="295" t="s">
        <v>196</v>
      </c>
      <c r="H4" s="417">
        <v>1</v>
      </c>
      <c r="I4" s="296">
        <v>43604</v>
      </c>
      <c r="J4" s="295">
        <v>22337</v>
      </c>
      <c r="K4" s="295">
        <v>4</v>
      </c>
      <c r="L4" s="295" t="s">
        <v>197</v>
      </c>
      <c r="M4" s="295" t="s">
        <v>198</v>
      </c>
      <c r="N4" s="295" t="s">
        <v>358</v>
      </c>
      <c r="O4" s="295" t="s">
        <v>200</v>
      </c>
      <c r="P4" s="295" t="s">
        <v>201</v>
      </c>
      <c r="Q4" s="295" t="s">
        <v>359</v>
      </c>
      <c r="R4" s="295" t="s">
        <v>255</v>
      </c>
      <c r="S4" s="295" t="s">
        <v>204</v>
      </c>
      <c r="T4" s="295" t="s">
        <v>201</v>
      </c>
      <c r="U4" s="295" t="s">
        <v>58</v>
      </c>
      <c r="V4" s="295" t="s">
        <v>205</v>
      </c>
      <c r="W4" s="295" t="s">
        <v>201</v>
      </c>
      <c r="X4" s="295" t="s">
        <v>46</v>
      </c>
      <c r="Y4" s="295" t="s">
        <v>58</v>
      </c>
      <c r="Z4" s="295" t="s">
        <v>58</v>
      </c>
      <c r="AA4" s="295"/>
      <c r="AB4" s="295"/>
      <c r="AC4" s="295"/>
      <c r="AD4" s="295"/>
    </row>
    <row r="5" spans="1:30" x14ac:dyDescent="0.35">
      <c r="A5" s="295" t="s">
        <v>192</v>
      </c>
      <c r="B5" s="295" t="s">
        <v>193</v>
      </c>
      <c r="C5" s="295" t="s">
        <v>356</v>
      </c>
      <c r="D5" s="295" t="s">
        <v>362</v>
      </c>
      <c r="E5" s="305">
        <v>840</v>
      </c>
      <c r="F5" s="305">
        <v>840</v>
      </c>
      <c r="G5" s="295" t="s">
        <v>196</v>
      </c>
      <c r="H5" s="417">
        <v>1</v>
      </c>
      <c r="I5" s="296">
        <v>43604</v>
      </c>
      <c r="J5" s="295">
        <v>22337</v>
      </c>
      <c r="K5" s="295">
        <v>5</v>
      </c>
      <c r="L5" s="295" t="s">
        <v>197</v>
      </c>
      <c r="M5" s="295" t="s">
        <v>198</v>
      </c>
      <c r="N5" s="295" t="s">
        <v>358</v>
      </c>
      <c r="O5" s="295" t="s">
        <v>200</v>
      </c>
      <c r="P5" s="295" t="s">
        <v>201</v>
      </c>
      <c r="Q5" s="295" t="s">
        <v>359</v>
      </c>
      <c r="R5" s="295" t="s">
        <v>255</v>
      </c>
      <c r="S5" s="295" t="s">
        <v>204</v>
      </c>
      <c r="T5" s="295" t="s">
        <v>201</v>
      </c>
      <c r="U5" s="295" t="s">
        <v>58</v>
      </c>
      <c r="V5" s="295" t="s">
        <v>205</v>
      </c>
      <c r="W5" s="295" t="s">
        <v>201</v>
      </c>
      <c r="X5" s="295" t="s">
        <v>46</v>
      </c>
      <c r="Y5" s="295" t="s">
        <v>58</v>
      </c>
      <c r="Z5" s="295" t="s">
        <v>58</v>
      </c>
      <c r="AA5" s="295"/>
      <c r="AB5" s="295"/>
      <c r="AC5" s="295"/>
      <c r="AD5" s="295"/>
    </row>
    <row r="6" spans="1:30" x14ac:dyDescent="0.35">
      <c r="A6" s="295" t="s">
        <v>192</v>
      </c>
      <c r="B6" s="295" t="s">
        <v>193</v>
      </c>
      <c r="C6" s="295" t="s">
        <v>356</v>
      </c>
      <c r="D6" s="295" t="s">
        <v>363</v>
      </c>
      <c r="E6" s="305">
        <v>1300</v>
      </c>
      <c r="F6" s="305">
        <v>1300</v>
      </c>
      <c r="G6" s="295" t="s">
        <v>196</v>
      </c>
      <c r="H6" s="417">
        <v>1</v>
      </c>
      <c r="I6" s="296">
        <v>43604</v>
      </c>
      <c r="J6" s="295">
        <v>22337</v>
      </c>
      <c r="K6" s="295">
        <v>6</v>
      </c>
      <c r="L6" s="295" t="s">
        <v>197</v>
      </c>
      <c r="M6" s="295" t="s">
        <v>198</v>
      </c>
      <c r="N6" s="295" t="s">
        <v>358</v>
      </c>
      <c r="O6" s="295" t="s">
        <v>200</v>
      </c>
      <c r="P6" s="295" t="s">
        <v>201</v>
      </c>
      <c r="Q6" s="295" t="s">
        <v>359</v>
      </c>
      <c r="R6" s="295" t="s">
        <v>255</v>
      </c>
      <c r="S6" s="295" t="s">
        <v>204</v>
      </c>
      <c r="T6" s="295" t="s">
        <v>201</v>
      </c>
      <c r="U6" s="295" t="s">
        <v>58</v>
      </c>
      <c r="V6" s="295" t="s">
        <v>205</v>
      </c>
      <c r="W6" s="295" t="s">
        <v>201</v>
      </c>
      <c r="X6" s="295" t="s">
        <v>46</v>
      </c>
      <c r="Y6" s="295" t="s">
        <v>58</v>
      </c>
      <c r="Z6" s="295" t="s">
        <v>58</v>
      </c>
      <c r="AA6" s="295"/>
      <c r="AB6" s="295"/>
      <c r="AC6" s="295"/>
      <c r="AD6" s="295"/>
    </row>
    <row r="7" spans="1:30" x14ac:dyDescent="0.35">
      <c r="A7" s="295" t="s">
        <v>192</v>
      </c>
      <c r="B7" s="295" t="s">
        <v>193</v>
      </c>
      <c r="C7" s="295" t="s">
        <v>356</v>
      </c>
      <c r="D7" s="295" t="s">
        <v>364</v>
      </c>
      <c r="E7" s="305">
        <v>1200</v>
      </c>
      <c r="F7" s="305">
        <v>1200</v>
      </c>
      <c r="G7" s="295" t="s">
        <v>196</v>
      </c>
      <c r="H7" s="417">
        <v>1</v>
      </c>
      <c r="I7" s="296">
        <v>43604</v>
      </c>
      <c r="J7" s="295">
        <v>22337</v>
      </c>
      <c r="K7" s="295">
        <v>7</v>
      </c>
      <c r="L7" s="295" t="s">
        <v>197</v>
      </c>
      <c r="M7" s="295" t="s">
        <v>198</v>
      </c>
      <c r="N7" s="295" t="s">
        <v>358</v>
      </c>
      <c r="O7" s="295" t="s">
        <v>200</v>
      </c>
      <c r="P7" s="295" t="s">
        <v>201</v>
      </c>
      <c r="Q7" s="295" t="s">
        <v>359</v>
      </c>
      <c r="R7" s="295" t="s">
        <v>255</v>
      </c>
      <c r="S7" s="295" t="s">
        <v>204</v>
      </c>
      <c r="T7" s="295" t="s">
        <v>201</v>
      </c>
      <c r="U7" s="295" t="s">
        <v>58</v>
      </c>
      <c r="V7" s="295" t="s">
        <v>205</v>
      </c>
      <c r="W7" s="295" t="s">
        <v>201</v>
      </c>
      <c r="X7" s="295" t="s">
        <v>46</v>
      </c>
      <c r="Y7" s="295" t="s">
        <v>58</v>
      </c>
      <c r="Z7" s="295" t="s">
        <v>58</v>
      </c>
      <c r="AA7" s="295"/>
      <c r="AB7" s="295"/>
      <c r="AC7" s="295"/>
      <c r="AD7" s="295"/>
    </row>
    <row r="8" spans="1:30" x14ac:dyDescent="0.35">
      <c r="A8" s="295" t="s">
        <v>192</v>
      </c>
      <c r="B8" s="295" t="s">
        <v>193</v>
      </c>
      <c r="C8" s="295" t="s">
        <v>356</v>
      </c>
      <c r="D8" s="295" t="s">
        <v>365</v>
      </c>
      <c r="E8" s="305">
        <v>650</v>
      </c>
      <c r="F8" s="305">
        <v>650</v>
      </c>
      <c r="G8" s="295" t="s">
        <v>196</v>
      </c>
      <c r="H8" s="417">
        <v>1</v>
      </c>
      <c r="I8" s="296">
        <v>43604</v>
      </c>
      <c r="J8" s="295">
        <v>22341</v>
      </c>
      <c r="K8" s="295">
        <v>2</v>
      </c>
      <c r="L8" s="295" t="s">
        <v>197</v>
      </c>
      <c r="M8" s="295" t="s">
        <v>198</v>
      </c>
      <c r="N8" s="295" t="s">
        <v>366</v>
      </c>
      <c r="O8" s="295" t="s">
        <v>200</v>
      </c>
      <c r="P8" s="295" t="s">
        <v>201</v>
      </c>
      <c r="Q8" s="295" t="s">
        <v>359</v>
      </c>
      <c r="R8" s="295" t="s">
        <v>255</v>
      </c>
      <c r="S8" s="295" t="s">
        <v>204</v>
      </c>
      <c r="T8" s="295" t="s">
        <v>201</v>
      </c>
      <c r="U8" s="295" t="s">
        <v>58</v>
      </c>
      <c r="V8" s="295" t="s">
        <v>205</v>
      </c>
      <c r="W8" s="295" t="s">
        <v>201</v>
      </c>
      <c r="X8" s="295" t="s">
        <v>46</v>
      </c>
      <c r="Y8" s="295" t="s">
        <v>58</v>
      </c>
      <c r="Z8" s="295" t="s">
        <v>58</v>
      </c>
      <c r="AA8" s="295"/>
      <c r="AB8" s="295"/>
      <c r="AC8" s="295"/>
      <c r="AD8" s="295"/>
    </row>
    <row r="9" spans="1:30" x14ac:dyDescent="0.35">
      <c r="A9" s="295" t="s">
        <v>192</v>
      </c>
      <c r="B9" s="295" t="s">
        <v>193</v>
      </c>
      <c r="C9" s="295" t="s">
        <v>356</v>
      </c>
      <c r="D9" s="295" t="s">
        <v>367</v>
      </c>
      <c r="E9" s="305">
        <v>1200</v>
      </c>
      <c r="F9" s="305">
        <v>1200</v>
      </c>
      <c r="G9" s="295" t="s">
        <v>196</v>
      </c>
      <c r="H9" s="417">
        <v>1</v>
      </c>
      <c r="I9" s="296">
        <v>43604</v>
      </c>
      <c r="J9" s="295">
        <v>22341</v>
      </c>
      <c r="K9" s="295">
        <v>3</v>
      </c>
      <c r="L9" s="295" t="s">
        <v>197</v>
      </c>
      <c r="M9" s="295" t="s">
        <v>198</v>
      </c>
      <c r="N9" s="295" t="s">
        <v>366</v>
      </c>
      <c r="O9" s="295" t="s">
        <v>200</v>
      </c>
      <c r="P9" s="295" t="s">
        <v>201</v>
      </c>
      <c r="Q9" s="295" t="s">
        <v>359</v>
      </c>
      <c r="R9" s="295" t="s">
        <v>255</v>
      </c>
      <c r="S9" s="295" t="s">
        <v>204</v>
      </c>
      <c r="T9" s="295" t="s">
        <v>201</v>
      </c>
      <c r="U9" s="295" t="s">
        <v>58</v>
      </c>
      <c r="V9" s="295" t="s">
        <v>205</v>
      </c>
      <c r="W9" s="295" t="s">
        <v>201</v>
      </c>
      <c r="X9" s="295" t="s">
        <v>46</v>
      </c>
      <c r="Y9" s="295" t="s">
        <v>58</v>
      </c>
      <c r="Z9" s="295" t="s">
        <v>58</v>
      </c>
      <c r="AA9" s="295"/>
      <c r="AB9" s="295"/>
      <c r="AC9" s="295"/>
      <c r="AD9" s="295"/>
    </row>
    <row r="10" spans="1:30" x14ac:dyDescent="0.35">
      <c r="A10" s="295" t="s">
        <v>192</v>
      </c>
      <c r="B10" s="295" t="s">
        <v>193</v>
      </c>
      <c r="C10" s="295" t="s">
        <v>356</v>
      </c>
      <c r="D10" s="295" t="s">
        <v>368</v>
      </c>
      <c r="E10" s="305">
        <v>1350</v>
      </c>
      <c r="F10" s="305">
        <v>1350</v>
      </c>
      <c r="G10" s="295" t="s">
        <v>196</v>
      </c>
      <c r="H10" s="417">
        <v>1</v>
      </c>
      <c r="I10" s="296">
        <v>43604</v>
      </c>
      <c r="J10" s="295">
        <v>22341</v>
      </c>
      <c r="K10" s="295">
        <v>4</v>
      </c>
      <c r="L10" s="295" t="s">
        <v>197</v>
      </c>
      <c r="M10" s="295" t="s">
        <v>198</v>
      </c>
      <c r="N10" s="295" t="s">
        <v>366</v>
      </c>
      <c r="O10" s="295" t="s">
        <v>200</v>
      </c>
      <c r="P10" s="295" t="s">
        <v>201</v>
      </c>
      <c r="Q10" s="295" t="s">
        <v>359</v>
      </c>
      <c r="R10" s="295" t="s">
        <v>255</v>
      </c>
      <c r="S10" s="295" t="s">
        <v>204</v>
      </c>
      <c r="T10" s="295" t="s">
        <v>201</v>
      </c>
      <c r="U10" s="295" t="s">
        <v>58</v>
      </c>
      <c r="V10" s="295" t="s">
        <v>205</v>
      </c>
      <c r="W10" s="295" t="s">
        <v>201</v>
      </c>
      <c r="X10" s="295" t="s">
        <v>46</v>
      </c>
      <c r="Y10" s="295" t="s">
        <v>58</v>
      </c>
      <c r="Z10" s="295" t="s">
        <v>58</v>
      </c>
      <c r="AA10" s="295"/>
      <c r="AB10" s="295"/>
      <c r="AC10" s="295"/>
      <c r="AD10" s="295"/>
    </row>
    <row r="11" spans="1:30" x14ac:dyDescent="0.35">
      <c r="A11" s="295" t="s">
        <v>192</v>
      </c>
      <c r="B11" s="295" t="s">
        <v>193</v>
      </c>
      <c r="C11" s="295" t="s">
        <v>356</v>
      </c>
      <c r="D11" s="295" t="s">
        <v>369</v>
      </c>
      <c r="E11" s="305">
        <v>540</v>
      </c>
      <c r="F11" s="305">
        <v>540</v>
      </c>
      <c r="G11" s="295" t="s">
        <v>196</v>
      </c>
      <c r="H11" s="417">
        <v>1</v>
      </c>
      <c r="I11" s="296">
        <v>43604</v>
      </c>
      <c r="J11" s="295">
        <v>22341</v>
      </c>
      <c r="K11" s="295">
        <v>5</v>
      </c>
      <c r="L11" s="295" t="s">
        <v>197</v>
      </c>
      <c r="M11" s="295" t="s">
        <v>198</v>
      </c>
      <c r="N11" s="295" t="s">
        <v>366</v>
      </c>
      <c r="O11" s="295" t="s">
        <v>200</v>
      </c>
      <c r="P11" s="295" t="s">
        <v>201</v>
      </c>
      <c r="Q11" s="295" t="s">
        <v>359</v>
      </c>
      <c r="R11" s="295" t="s">
        <v>255</v>
      </c>
      <c r="S11" s="295" t="s">
        <v>204</v>
      </c>
      <c r="T11" s="295" t="s">
        <v>201</v>
      </c>
      <c r="U11" s="295" t="s">
        <v>58</v>
      </c>
      <c r="V11" s="295" t="s">
        <v>205</v>
      </c>
      <c r="W11" s="295" t="s">
        <v>201</v>
      </c>
      <c r="X11" s="295" t="s">
        <v>46</v>
      </c>
      <c r="Y11" s="295" t="s">
        <v>58</v>
      </c>
      <c r="Z11" s="295" t="s">
        <v>58</v>
      </c>
      <c r="AA11" s="295"/>
      <c r="AB11" s="295"/>
      <c r="AC11" s="295"/>
      <c r="AD11" s="295"/>
    </row>
    <row r="12" spans="1:30" x14ac:dyDescent="0.35">
      <c r="A12" s="295" t="s">
        <v>192</v>
      </c>
      <c r="B12" s="295" t="s">
        <v>193</v>
      </c>
      <c r="C12" s="295" t="s">
        <v>356</v>
      </c>
      <c r="D12" s="295" t="s">
        <v>370</v>
      </c>
      <c r="E12" s="305">
        <v>180</v>
      </c>
      <c r="F12" s="305">
        <v>180</v>
      </c>
      <c r="G12" s="295" t="s">
        <v>196</v>
      </c>
      <c r="H12" s="417">
        <v>1</v>
      </c>
      <c r="I12" s="296">
        <v>43604</v>
      </c>
      <c r="J12" s="295">
        <v>22341</v>
      </c>
      <c r="K12" s="295">
        <v>6</v>
      </c>
      <c r="L12" s="295" t="s">
        <v>197</v>
      </c>
      <c r="M12" s="295" t="s">
        <v>198</v>
      </c>
      <c r="N12" s="295" t="s">
        <v>366</v>
      </c>
      <c r="O12" s="295" t="s">
        <v>200</v>
      </c>
      <c r="P12" s="295" t="s">
        <v>201</v>
      </c>
      <c r="Q12" s="295" t="s">
        <v>359</v>
      </c>
      <c r="R12" s="295" t="s">
        <v>255</v>
      </c>
      <c r="S12" s="295" t="s">
        <v>204</v>
      </c>
      <c r="T12" s="295" t="s">
        <v>201</v>
      </c>
      <c r="U12" s="295" t="s">
        <v>58</v>
      </c>
      <c r="V12" s="295" t="s">
        <v>205</v>
      </c>
      <c r="W12" s="295" t="s">
        <v>201</v>
      </c>
      <c r="X12" s="295" t="s">
        <v>46</v>
      </c>
      <c r="Y12" s="295" t="s">
        <v>58</v>
      </c>
      <c r="Z12" s="295" t="s">
        <v>58</v>
      </c>
      <c r="AA12" s="295"/>
      <c r="AB12" s="295"/>
      <c r="AC12" s="295"/>
      <c r="AD12" s="295"/>
    </row>
    <row r="13" spans="1:30" x14ac:dyDescent="0.35">
      <c r="A13" s="295" t="s">
        <v>192</v>
      </c>
      <c r="B13" s="295" t="s">
        <v>193</v>
      </c>
      <c r="C13" s="295" t="s">
        <v>356</v>
      </c>
      <c r="D13" s="295" t="s">
        <v>371</v>
      </c>
      <c r="E13" s="305">
        <v>152</v>
      </c>
      <c r="F13" s="305">
        <v>152</v>
      </c>
      <c r="G13" s="295" t="s">
        <v>196</v>
      </c>
      <c r="H13" s="417">
        <v>1</v>
      </c>
      <c r="I13" s="296">
        <v>43604</v>
      </c>
      <c r="J13" s="295">
        <v>22341</v>
      </c>
      <c r="K13" s="295">
        <v>7</v>
      </c>
      <c r="L13" s="295" t="s">
        <v>197</v>
      </c>
      <c r="M13" s="295" t="s">
        <v>198</v>
      </c>
      <c r="N13" s="295" t="s">
        <v>366</v>
      </c>
      <c r="O13" s="295" t="s">
        <v>200</v>
      </c>
      <c r="P13" s="295" t="s">
        <v>201</v>
      </c>
      <c r="Q13" s="295" t="s">
        <v>359</v>
      </c>
      <c r="R13" s="295" t="s">
        <v>255</v>
      </c>
      <c r="S13" s="295" t="s">
        <v>204</v>
      </c>
      <c r="T13" s="295" t="s">
        <v>201</v>
      </c>
      <c r="U13" s="295" t="s">
        <v>58</v>
      </c>
      <c r="V13" s="295" t="s">
        <v>205</v>
      </c>
      <c r="W13" s="295" t="s">
        <v>201</v>
      </c>
      <c r="X13" s="295" t="s">
        <v>46</v>
      </c>
      <c r="Y13" s="295" t="s">
        <v>58</v>
      </c>
      <c r="Z13" s="295" t="s">
        <v>58</v>
      </c>
      <c r="AA13" s="295"/>
      <c r="AB13" s="295"/>
      <c r="AC13" s="295"/>
      <c r="AD13" s="295"/>
    </row>
    <row r="14" spans="1:30" x14ac:dyDescent="0.35">
      <c r="A14" s="295" t="s">
        <v>192</v>
      </c>
      <c r="B14" s="295" t="s">
        <v>193</v>
      </c>
      <c r="C14" s="295" t="s">
        <v>356</v>
      </c>
      <c r="D14" s="295" t="s">
        <v>372</v>
      </c>
      <c r="E14" s="305">
        <v>152</v>
      </c>
      <c r="F14" s="305">
        <v>152</v>
      </c>
      <c r="G14" s="295" t="s">
        <v>196</v>
      </c>
      <c r="H14" s="417">
        <v>1</v>
      </c>
      <c r="I14" s="296">
        <v>43604</v>
      </c>
      <c r="J14" s="295">
        <v>22341</v>
      </c>
      <c r="K14" s="295">
        <v>8</v>
      </c>
      <c r="L14" s="295" t="s">
        <v>197</v>
      </c>
      <c r="M14" s="295" t="s">
        <v>198</v>
      </c>
      <c r="N14" s="295" t="s">
        <v>366</v>
      </c>
      <c r="O14" s="295" t="s">
        <v>200</v>
      </c>
      <c r="P14" s="295" t="s">
        <v>201</v>
      </c>
      <c r="Q14" s="295" t="s">
        <v>359</v>
      </c>
      <c r="R14" s="295" t="s">
        <v>255</v>
      </c>
      <c r="S14" s="295" t="s">
        <v>204</v>
      </c>
      <c r="T14" s="295" t="s">
        <v>201</v>
      </c>
      <c r="U14" s="295" t="s">
        <v>58</v>
      </c>
      <c r="V14" s="295" t="s">
        <v>205</v>
      </c>
      <c r="W14" s="295" t="s">
        <v>201</v>
      </c>
      <c r="X14" s="295" t="s">
        <v>46</v>
      </c>
      <c r="Y14" s="295" t="s">
        <v>58</v>
      </c>
      <c r="Z14" s="295" t="s">
        <v>58</v>
      </c>
      <c r="AA14" s="295"/>
      <c r="AB14" s="295"/>
      <c r="AC14" s="295"/>
      <c r="AD14" s="295"/>
    </row>
    <row r="15" spans="1:30" x14ac:dyDescent="0.35">
      <c r="A15" s="295" t="s">
        <v>192</v>
      </c>
      <c r="B15" s="295" t="s">
        <v>193</v>
      </c>
      <c r="C15" s="295" t="s">
        <v>356</v>
      </c>
      <c r="D15" s="295" t="s">
        <v>373</v>
      </c>
      <c r="E15" s="305">
        <v>1500</v>
      </c>
      <c r="F15" s="305">
        <v>1500</v>
      </c>
      <c r="G15" s="295" t="s">
        <v>196</v>
      </c>
      <c r="H15" s="417">
        <v>1</v>
      </c>
      <c r="I15" s="296">
        <v>43604</v>
      </c>
      <c r="J15" s="295">
        <v>22342</v>
      </c>
      <c r="K15" s="295">
        <v>2</v>
      </c>
      <c r="L15" s="295" t="s">
        <v>197</v>
      </c>
      <c r="M15" s="295" t="s">
        <v>198</v>
      </c>
      <c r="N15" s="295" t="s">
        <v>374</v>
      </c>
      <c r="O15" s="295" t="s">
        <v>200</v>
      </c>
      <c r="P15" s="295" t="s">
        <v>201</v>
      </c>
      <c r="Q15" s="295" t="s">
        <v>359</v>
      </c>
      <c r="R15" s="295" t="s">
        <v>255</v>
      </c>
      <c r="S15" s="295" t="s">
        <v>204</v>
      </c>
      <c r="T15" s="295" t="s">
        <v>201</v>
      </c>
      <c r="U15" s="295" t="s">
        <v>58</v>
      </c>
      <c r="V15" s="295" t="s">
        <v>205</v>
      </c>
      <c r="W15" s="295" t="s">
        <v>201</v>
      </c>
      <c r="X15" s="295" t="s">
        <v>46</v>
      </c>
      <c r="Y15" s="295" t="s">
        <v>58</v>
      </c>
      <c r="Z15" s="295" t="s">
        <v>58</v>
      </c>
      <c r="AA15" s="295"/>
      <c r="AB15" s="295"/>
      <c r="AC15" s="295"/>
      <c r="AD15" s="295"/>
    </row>
    <row r="16" spans="1:30" x14ac:dyDescent="0.35">
      <c r="A16" s="295" t="s">
        <v>192</v>
      </c>
      <c r="B16" s="295" t="s">
        <v>193</v>
      </c>
      <c r="C16" s="295" t="s">
        <v>356</v>
      </c>
      <c r="D16" s="295" t="s">
        <v>375</v>
      </c>
      <c r="E16" s="305">
        <v>51.75</v>
      </c>
      <c r="F16" s="305">
        <v>51.75</v>
      </c>
      <c r="G16" s="295" t="s">
        <v>196</v>
      </c>
      <c r="H16" s="417">
        <v>1</v>
      </c>
      <c r="I16" s="296">
        <v>43610</v>
      </c>
      <c r="J16" s="295">
        <v>22343</v>
      </c>
      <c r="K16" s="295">
        <v>3</v>
      </c>
      <c r="L16" s="295" t="s">
        <v>197</v>
      </c>
      <c r="M16" s="295" t="s">
        <v>198</v>
      </c>
      <c r="N16" s="295" t="s">
        <v>376</v>
      </c>
      <c r="O16" s="295" t="s">
        <v>200</v>
      </c>
      <c r="P16" s="295" t="s">
        <v>201</v>
      </c>
      <c r="Q16" s="295" t="s">
        <v>238</v>
      </c>
      <c r="R16" s="295" t="s">
        <v>203</v>
      </c>
      <c r="S16" s="295" t="s">
        <v>204</v>
      </c>
      <c r="T16" s="295" t="s">
        <v>201</v>
      </c>
      <c r="U16" s="295" t="s">
        <v>138</v>
      </c>
      <c r="V16" s="295" t="s">
        <v>205</v>
      </c>
      <c r="W16" s="295" t="s">
        <v>201</v>
      </c>
      <c r="X16" s="295" t="s">
        <v>46</v>
      </c>
      <c r="Y16" s="295" t="s">
        <v>141</v>
      </c>
      <c r="Z16" s="295" t="s">
        <v>138</v>
      </c>
      <c r="AA16" s="295"/>
      <c r="AB16" s="295"/>
      <c r="AC16" s="295"/>
      <c r="AD16" s="295"/>
    </row>
    <row r="17" spans="1:30" x14ac:dyDescent="0.35">
      <c r="A17" s="295" t="s">
        <v>192</v>
      </c>
      <c r="B17" s="295" t="s">
        <v>193</v>
      </c>
      <c r="C17" s="295" t="s">
        <v>356</v>
      </c>
      <c r="D17" s="295" t="s">
        <v>377</v>
      </c>
      <c r="E17" s="305">
        <v>35</v>
      </c>
      <c r="F17" s="305">
        <v>35</v>
      </c>
      <c r="G17" s="295" t="s">
        <v>196</v>
      </c>
      <c r="H17" s="417">
        <v>1</v>
      </c>
      <c r="I17" s="296">
        <v>43610</v>
      </c>
      <c r="J17" s="295">
        <v>22343</v>
      </c>
      <c r="K17" s="295">
        <v>5</v>
      </c>
      <c r="L17" s="295" t="s">
        <v>197</v>
      </c>
      <c r="M17" s="295" t="s">
        <v>198</v>
      </c>
      <c r="N17" s="295" t="s">
        <v>376</v>
      </c>
      <c r="O17" s="295" t="s">
        <v>200</v>
      </c>
      <c r="P17" s="295" t="s">
        <v>201</v>
      </c>
      <c r="Q17" s="295" t="s">
        <v>238</v>
      </c>
      <c r="R17" s="295" t="s">
        <v>203</v>
      </c>
      <c r="S17" s="295" t="s">
        <v>204</v>
      </c>
      <c r="T17" s="295" t="s">
        <v>201</v>
      </c>
      <c r="U17" s="295" t="s">
        <v>138</v>
      </c>
      <c r="V17" s="295" t="s">
        <v>205</v>
      </c>
      <c r="W17" s="295" t="s">
        <v>201</v>
      </c>
      <c r="X17" s="295" t="s">
        <v>46</v>
      </c>
      <c r="Y17" s="295" t="s">
        <v>141</v>
      </c>
      <c r="Z17" s="295" t="s">
        <v>138</v>
      </c>
      <c r="AA17" s="295"/>
      <c r="AB17" s="295"/>
      <c r="AC17" s="295"/>
      <c r="AD17" s="295"/>
    </row>
    <row r="18" spans="1:30" x14ac:dyDescent="0.35">
      <c r="A18" s="295" t="s">
        <v>192</v>
      </c>
      <c r="B18" s="295" t="s">
        <v>193</v>
      </c>
      <c r="C18" s="295" t="s">
        <v>356</v>
      </c>
      <c r="D18" s="295" t="s">
        <v>378</v>
      </c>
      <c r="E18" s="305">
        <v>20</v>
      </c>
      <c r="F18" s="305">
        <v>20</v>
      </c>
      <c r="G18" s="295" t="s">
        <v>196</v>
      </c>
      <c r="H18" s="417">
        <v>1</v>
      </c>
      <c r="I18" s="296">
        <v>43610</v>
      </c>
      <c r="J18" s="295">
        <v>22343</v>
      </c>
      <c r="K18" s="295">
        <v>7</v>
      </c>
      <c r="L18" s="295" t="s">
        <v>197</v>
      </c>
      <c r="M18" s="295" t="s">
        <v>198</v>
      </c>
      <c r="N18" s="295" t="s">
        <v>376</v>
      </c>
      <c r="O18" s="295" t="s">
        <v>200</v>
      </c>
      <c r="P18" s="295" t="s">
        <v>201</v>
      </c>
      <c r="Q18" s="295" t="s">
        <v>238</v>
      </c>
      <c r="R18" s="295" t="s">
        <v>203</v>
      </c>
      <c r="S18" s="295" t="s">
        <v>204</v>
      </c>
      <c r="T18" s="295" t="s">
        <v>201</v>
      </c>
      <c r="U18" s="295" t="s">
        <v>138</v>
      </c>
      <c r="V18" s="295" t="s">
        <v>205</v>
      </c>
      <c r="W18" s="295" t="s">
        <v>201</v>
      </c>
      <c r="X18" s="295" t="s">
        <v>46</v>
      </c>
      <c r="Y18" s="295" t="s">
        <v>141</v>
      </c>
      <c r="Z18" s="295" t="s">
        <v>138</v>
      </c>
      <c r="AA18" s="295"/>
      <c r="AB18" s="295"/>
      <c r="AC18" s="295"/>
      <c r="AD18" s="295"/>
    </row>
    <row r="19" spans="1:30" x14ac:dyDescent="0.35">
      <c r="A19" s="295" t="s">
        <v>192</v>
      </c>
      <c r="B19" s="295" t="s">
        <v>193</v>
      </c>
      <c r="C19" s="295" t="s">
        <v>356</v>
      </c>
      <c r="D19" s="295" t="s">
        <v>379</v>
      </c>
      <c r="E19" s="305">
        <v>22.5</v>
      </c>
      <c r="F19" s="305">
        <v>22.5</v>
      </c>
      <c r="G19" s="295" t="s">
        <v>196</v>
      </c>
      <c r="H19" s="417">
        <v>1</v>
      </c>
      <c r="I19" s="296">
        <v>43610</v>
      </c>
      <c r="J19" s="295">
        <v>22343</v>
      </c>
      <c r="K19" s="295">
        <v>9</v>
      </c>
      <c r="L19" s="295" t="s">
        <v>197</v>
      </c>
      <c r="M19" s="295" t="s">
        <v>198</v>
      </c>
      <c r="N19" s="295" t="s">
        <v>376</v>
      </c>
      <c r="O19" s="295" t="s">
        <v>200</v>
      </c>
      <c r="P19" s="295" t="s">
        <v>201</v>
      </c>
      <c r="Q19" s="295" t="s">
        <v>238</v>
      </c>
      <c r="R19" s="295" t="s">
        <v>203</v>
      </c>
      <c r="S19" s="295" t="s">
        <v>204</v>
      </c>
      <c r="T19" s="295" t="s">
        <v>201</v>
      </c>
      <c r="U19" s="295" t="s">
        <v>138</v>
      </c>
      <c r="V19" s="295" t="s">
        <v>205</v>
      </c>
      <c r="W19" s="295" t="s">
        <v>201</v>
      </c>
      <c r="X19" s="295" t="s">
        <v>46</v>
      </c>
      <c r="Y19" s="295" t="s">
        <v>141</v>
      </c>
      <c r="Z19" s="295" t="s">
        <v>138</v>
      </c>
      <c r="AA19" s="295"/>
      <c r="AB19" s="295"/>
      <c r="AC19" s="295"/>
      <c r="AD19" s="295"/>
    </row>
    <row r="20" spans="1:30" x14ac:dyDescent="0.35">
      <c r="A20" s="295" t="s">
        <v>192</v>
      </c>
      <c r="B20" s="295" t="s">
        <v>193</v>
      </c>
      <c r="C20" s="295" t="s">
        <v>356</v>
      </c>
      <c r="D20" s="295" t="s">
        <v>380</v>
      </c>
      <c r="E20" s="305">
        <v>70</v>
      </c>
      <c r="F20" s="305">
        <v>70</v>
      </c>
      <c r="G20" s="295" t="s">
        <v>196</v>
      </c>
      <c r="H20" s="417">
        <v>1</v>
      </c>
      <c r="I20" s="296">
        <v>43610</v>
      </c>
      <c r="J20" s="295">
        <v>22343</v>
      </c>
      <c r="K20" s="295">
        <v>11</v>
      </c>
      <c r="L20" s="295" t="s">
        <v>197</v>
      </c>
      <c r="M20" s="295" t="s">
        <v>198</v>
      </c>
      <c r="N20" s="295" t="s">
        <v>376</v>
      </c>
      <c r="O20" s="295" t="s">
        <v>200</v>
      </c>
      <c r="P20" s="295" t="s">
        <v>201</v>
      </c>
      <c r="Q20" s="295" t="s">
        <v>238</v>
      </c>
      <c r="R20" s="295" t="s">
        <v>203</v>
      </c>
      <c r="S20" s="295" t="s">
        <v>204</v>
      </c>
      <c r="T20" s="295" t="s">
        <v>201</v>
      </c>
      <c r="U20" s="295" t="s">
        <v>138</v>
      </c>
      <c r="V20" s="295" t="s">
        <v>205</v>
      </c>
      <c r="W20" s="295" t="s">
        <v>201</v>
      </c>
      <c r="X20" s="295" t="s">
        <v>46</v>
      </c>
      <c r="Y20" s="295" t="s">
        <v>141</v>
      </c>
      <c r="Z20" s="295" t="s">
        <v>138</v>
      </c>
      <c r="AA20" s="295"/>
      <c r="AB20" s="295"/>
      <c r="AC20" s="295"/>
      <c r="AD20" s="295"/>
    </row>
    <row r="21" spans="1:30" x14ac:dyDescent="0.35">
      <c r="A21" s="295" t="s">
        <v>192</v>
      </c>
      <c r="B21" s="295" t="s">
        <v>193</v>
      </c>
      <c r="C21" s="295" t="s">
        <v>356</v>
      </c>
      <c r="D21" s="295" t="s">
        <v>381</v>
      </c>
      <c r="E21" s="305">
        <v>23</v>
      </c>
      <c r="F21" s="305">
        <v>23</v>
      </c>
      <c r="G21" s="295" t="s">
        <v>196</v>
      </c>
      <c r="H21" s="417">
        <v>1</v>
      </c>
      <c r="I21" s="296">
        <v>43610</v>
      </c>
      <c r="J21" s="295">
        <v>22343</v>
      </c>
      <c r="K21" s="295">
        <v>13</v>
      </c>
      <c r="L21" s="295" t="s">
        <v>197</v>
      </c>
      <c r="M21" s="295" t="s">
        <v>198</v>
      </c>
      <c r="N21" s="295" t="s">
        <v>376</v>
      </c>
      <c r="O21" s="295" t="s">
        <v>200</v>
      </c>
      <c r="P21" s="295" t="s">
        <v>201</v>
      </c>
      <c r="Q21" s="295" t="s">
        <v>238</v>
      </c>
      <c r="R21" s="295" t="s">
        <v>203</v>
      </c>
      <c r="S21" s="295" t="s">
        <v>204</v>
      </c>
      <c r="T21" s="295" t="s">
        <v>201</v>
      </c>
      <c r="U21" s="295" t="s">
        <v>138</v>
      </c>
      <c r="V21" s="295" t="s">
        <v>205</v>
      </c>
      <c r="W21" s="295" t="s">
        <v>201</v>
      </c>
      <c r="X21" s="295" t="s">
        <v>46</v>
      </c>
      <c r="Y21" s="295" t="s">
        <v>141</v>
      </c>
      <c r="Z21" s="295" t="s">
        <v>138</v>
      </c>
      <c r="AA21" s="295"/>
      <c r="AB21" s="295"/>
      <c r="AC21" s="295"/>
      <c r="AD21" s="295"/>
    </row>
    <row r="22" spans="1:30" x14ac:dyDescent="0.35">
      <c r="A22" s="295" t="s">
        <v>192</v>
      </c>
      <c r="B22" s="295" t="s">
        <v>193</v>
      </c>
      <c r="C22" s="295" t="s">
        <v>356</v>
      </c>
      <c r="D22" s="295" t="s">
        <v>382</v>
      </c>
      <c r="E22" s="305">
        <v>165</v>
      </c>
      <c r="F22" s="305">
        <v>165</v>
      </c>
      <c r="G22" s="295" t="s">
        <v>196</v>
      </c>
      <c r="H22" s="417">
        <v>1</v>
      </c>
      <c r="I22" s="296">
        <v>43610</v>
      </c>
      <c r="J22" s="295">
        <v>22343</v>
      </c>
      <c r="K22" s="295">
        <v>15</v>
      </c>
      <c r="L22" s="295" t="s">
        <v>197</v>
      </c>
      <c r="M22" s="295" t="s">
        <v>198</v>
      </c>
      <c r="N22" s="295" t="s">
        <v>376</v>
      </c>
      <c r="O22" s="295" t="s">
        <v>200</v>
      </c>
      <c r="P22" s="295" t="s">
        <v>201</v>
      </c>
      <c r="Q22" s="295" t="s">
        <v>238</v>
      </c>
      <c r="R22" s="295" t="s">
        <v>203</v>
      </c>
      <c r="S22" s="295" t="s">
        <v>204</v>
      </c>
      <c r="T22" s="295" t="s">
        <v>201</v>
      </c>
      <c r="U22" s="295" t="s">
        <v>138</v>
      </c>
      <c r="V22" s="295" t="s">
        <v>205</v>
      </c>
      <c r="W22" s="295" t="s">
        <v>201</v>
      </c>
      <c r="X22" s="295" t="s">
        <v>46</v>
      </c>
      <c r="Y22" s="295" t="s">
        <v>141</v>
      </c>
      <c r="Z22" s="295" t="s">
        <v>138</v>
      </c>
      <c r="AA22" s="295"/>
      <c r="AB22" s="295"/>
      <c r="AC22" s="295"/>
      <c r="AD22" s="295"/>
    </row>
    <row r="23" spans="1:30" x14ac:dyDescent="0.35">
      <c r="A23" s="295" t="s">
        <v>192</v>
      </c>
      <c r="B23" s="295" t="s">
        <v>193</v>
      </c>
      <c r="C23" s="295" t="s">
        <v>356</v>
      </c>
      <c r="D23" s="295" t="s">
        <v>383</v>
      </c>
      <c r="E23" s="305">
        <v>50</v>
      </c>
      <c r="F23" s="305">
        <v>50</v>
      </c>
      <c r="G23" s="295" t="s">
        <v>196</v>
      </c>
      <c r="H23" s="417">
        <v>1</v>
      </c>
      <c r="I23" s="296">
        <v>43610</v>
      </c>
      <c r="J23" s="295">
        <v>22343</v>
      </c>
      <c r="K23" s="295">
        <v>17</v>
      </c>
      <c r="L23" s="295" t="s">
        <v>197</v>
      </c>
      <c r="M23" s="295" t="s">
        <v>198</v>
      </c>
      <c r="N23" s="295" t="s">
        <v>376</v>
      </c>
      <c r="O23" s="295" t="s">
        <v>200</v>
      </c>
      <c r="P23" s="295" t="s">
        <v>201</v>
      </c>
      <c r="Q23" s="295" t="s">
        <v>238</v>
      </c>
      <c r="R23" s="295" t="s">
        <v>203</v>
      </c>
      <c r="S23" s="295" t="s">
        <v>204</v>
      </c>
      <c r="T23" s="295" t="s">
        <v>201</v>
      </c>
      <c r="U23" s="295" t="s">
        <v>138</v>
      </c>
      <c r="V23" s="295" t="s">
        <v>205</v>
      </c>
      <c r="W23" s="295" t="s">
        <v>201</v>
      </c>
      <c r="X23" s="295" t="s">
        <v>46</v>
      </c>
      <c r="Y23" s="295" t="s">
        <v>141</v>
      </c>
      <c r="Z23" s="295" t="s">
        <v>138</v>
      </c>
      <c r="AA23" s="295"/>
      <c r="AB23" s="295"/>
      <c r="AC23" s="295"/>
      <c r="AD23" s="295"/>
    </row>
    <row r="24" spans="1:30" x14ac:dyDescent="0.35">
      <c r="A24" s="295" t="s">
        <v>192</v>
      </c>
      <c r="B24" s="295" t="s">
        <v>193</v>
      </c>
      <c r="C24" s="295" t="s">
        <v>356</v>
      </c>
      <c r="D24" s="295" t="s">
        <v>384</v>
      </c>
      <c r="E24" s="305">
        <v>1800</v>
      </c>
      <c r="F24" s="305">
        <v>1800</v>
      </c>
      <c r="G24" s="295" t="s">
        <v>196</v>
      </c>
      <c r="H24" s="417">
        <v>1</v>
      </c>
      <c r="I24" s="296">
        <v>43618</v>
      </c>
      <c r="J24" s="295">
        <v>22409</v>
      </c>
      <c r="K24" s="295">
        <v>6</v>
      </c>
      <c r="L24" s="295" t="s">
        <v>197</v>
      </c>
      <c r="M24" s="295" t="s">
        <v>198</v>
      </c>
      <c r="N24" s="295" t="s">
        <v>385</v>
      </c>
      <c r="O24" s="295" t="s">
        <v>200</v>
      </c>
      <c r="P24" s="295" t="s">
        <v>201</v>
      </c>
      <c r="Q24" s="295" t="s">
        <v>214</v>
      </c>
      <c r="R24" s="295" t="s">
        <v>203</v>
      </c>
      <c r="S24" s="295" t="s">
        <v>204</v>
      </c>
      <c r="T24" s="295" t="s">
        <v>201</v>
      </c>
      <c r="U24" s="295" t="s">
        <v>97</v>
      </c>
      <c r="V24" s="295" t="s">
        <v>205</v>
      </c>
      <c r="W24" s="295" t="s">
        <v>201</v>
      </c>
      <c r="X24" s="295" t="s">
        <v>46</v>
      </c>
      <c r="Y24" s="295" t="s">
        <v>130</v>
      </c>
      <c r="Z24" s="295" t="s">
        <v>97</v>
      </c>
      <c r="AA24" s="295"/>
      <c r="AB24" s="295"/>
      <c r="AC24" s="295"/>
      <c r="AD24" s="295"/>
    </row>
    <row r="25" spans="1:30" x14ac:dyDescent="0.35">
      <c r="A25" s="295" t="s">
        <v>192</v>
      </c>
      <c r="B25" s="295" t="s">
        <v>193</v>
      </c>
      <c r="C25" s="295" t="s">
        <v>356</v>
      </c>
      <c r="D25" s="295" t="s">
        <v>386</v>
      </c>
      <c r="E25" s="305">
        <v>268.8</v>
      </c>
      <c r="F25" s="305">
        <v>268.8</v>
      </c>
      <c r="G25" s="295" t="s">
        <v>196</v>
      </c>
      <c r="H25" s="417">
        <v>1</v>
      </c>
      <c r="I25" s="296">
        <v>43620</v>
      </c>
      <c r="J25" s="295">
        <v>23654</v>
      </c>
      <c r="K25" s="295">
        <v>10</v>
      </c>
      <c r="L25" s="295" t="s">
        <v>207</v>
      </c>
      <c r="M25" s="295" t="s">
        <v>208</v>
      </c>
      <c r="N25" s="295" t="s">
        <v>387</v>
      </c>
      <c r="O25" s="295" t="s">
        <v>200</v>
      </c>
      <c r="P25" s="295" t="s">
        <v>201</v>
      </c>
      <c r="Q25" s="295" t="s">
        <v>210</v>
      </c>
      <c r="R25" s="295" t="s">
        <v>201</v>
      </c>
      <c r="S25" s="295" t="s">
        <v>204</v>
      </c>
      <c r="T25" s="295" t="s">
        <v>201</v>
      </c>
      <c r="U25" s="295" t="s">
        <v>388</v>
      </c>
      <c r="V25" s="295" t="s">
        <v>205</v>
      </c>
      <c r="W25" s="295" t="s">
        <v>201</v>
      </c>
      <c r="X25" s="295" t="s">
        <v>46</v>
      </c>
      <c r="Y25" s="295" t="s">
        <v>139</v>
      </c>
      <c r="Z25" s="295" t="s">
        <v>138</v>
      </c>
      <c r="AA25" s="295"/>
      <c r="AB25" s="295"/>
      <c r="AC25" s="295"/>
      <c r="AD25" s="295"/>
    </row>
    <row r="26" spans="1:30" x14ac:dyDescent="0.35">
      <c r="A26" s="295" t="s">
        <v>192</v>
      </c>
      <c r="B26" s="295" t="s">
        <v>193</v>
      </c>
      <c r="C26" s="295" t="s">
        <v>356</v>
      </c>
      <c r="D26" s="295" t="s">
        <v>386</v>
      </c>
      <c r="E26" s="305">
        <v>476.61</v>
      </c>
      <c r="F26" s="305">
        <v>476.61</v>
      </c>
      <c r="G26" s="295" t="s">
        <v>196</v>
      </c>
      <c r="H26" s="417">
        <v>1</v>
      </c>
      <c r="I26" s="296">
        <v>43620</v>
      </c>
      <c r="J26" s="295">
        <v>23654</v>
      </c>
      <c r="K26" s="295">
        <v>34</v>
      </c>
      <c r="L26" s="295" t="s">
        <v>207</v>
      </c>
      <c r="M26" s="295" t="s">
        <v>208</v>
      </c>
      <c r="N26" s="295" t="s">
        <v>387</v>
      </c>
      <c r="O26" s="295" t="s">
        <v>200</v>
      </c>
      <c r="P26" s="295" t="s">
        <v>201</v>
      </c>
      <c r="Q26" s="295" t="s">
        <v>210</v>
      </c>
      <c r="R26" s="295" t="s">
        <v>201</v>
      </c>
      <c r="S26" s="295" t="s">
        <v>204</v>
      </c>
      <c r="T26" s="295" t="s">
        <v>201</v>
      </c>
      <c r="U26" s="295" t="s">
        <v>211</v>
      </c>
      <c r="V26" s="295" t="s">
        <v>205</v>
      </c>
      <c r="W26" s="295" t="s">
        <v>201</v>
      </c>
      <c r="X26" s="295" t="s">
        <v>46</v>
      </c>
      <c r="Y26" s="295" t="s">
        <v>139</v>
      </c>
      <c r="Z26" s="295" t="s">
        <v>138</v>
      </c>
      <c r="AA26" s="295"/>
      <c r="AB26" s="295"/>
      <c r="AC26" s="295"/>
      <c r="AD26" s="295"/>
    </row>
    <row r="27" spans="1:30" x14ac:dyDescent="0.35">
      <c r="A27" s="295" t="s">
        <v>192</v>
      </c>
      <c r="B27" s="295" t="s">
        <v>193</v>
      </c>
      <c r="C27" s="295" t="s">
        <v>356</v>
      </c>
      <c r="D27" s="295" t="s">
        <v>389</v>
      </c>
      <c r="E27" s="305">
        <v>37.119999999999997</v>
      </c>
      <c r="F27" s="305">
        <v>37.119999999999997</v>
      </c>
      <c r="G27" s="295" t="s">
        <v>196</v>
      </c>
      <c r="H27" s="417">
        <v>1</v>
      </c>
      <c r="I27" s="296">
        <v>43625</v>
      </c>
      <c r="J27" s="295">
        <v>22813</v>
      </c>
      <c r="K27" s="295">
        <v>4</v>
      </c>
      <c r="L27" s="295" t="s">
        <v>197</v>
      </c>
      <c r="M27" s="295" t="s">
        <v>198</v>
      </c>
      <c r="N27" s="295" t="s">
        <v>390</v>
      </c>
      <c r="O27" s="295" t="s">
        <v>200</v>
      </c>
      <c r="P27" s="295" t="s">
        <v>201</v>
      </c>
      <c r="Q27" s="295" t="s">
        <v>202</v>
      </c>
      <c r="R27" s="295" t="s">
        <v>203</v>
      </c>
      <c r="S27" s="295" t="s">
        <v>204</v>
      </c>
      <c r="T27" s="295" t="s">
        <v>201</v>
      </c>
      <c r="U27" s="295" t="s">
        <v>138</v>
      </c>
      <c r="V27" s="295" t="s">
        <v>205</v>
      </c>
      <c r="W27" s="295" t="s">
        <v>201</v>
      </c>
      <c r="X27" s="295" t="s">
        <v>46</v>
      </c>
      <c r="Y27" s="295" t="s">
        <v>141</v>
      </c>
      <c r="Z27" s="295" t="s">
        <v>138</v>
      </c>
      <c r="AA27" s="295"/>
      <c r="AB27" s="295"/>
      <c r="AC27" s="295"/>
      <c r="AD27" s="295"/>
    </row>
    <row r="28" spans="1:30" x14ac:dyDescent="0.35">
      <c r="A28" s="295" t="s">
        <v>192</v>
      </c>
      <c r="B28" s="295" t="s">
        <v>193</v>
      </c>
      <c r="C28" s="295" t="s">
        <v>356</v>
      </c>
      <c r="D28" s="295" t="s">
        <v>391</v>
      </c>
      <c r="E28" s="305">
        <v>375</v>
      </c>
      <c r="F28" s="305">
        <v>375</v>
      </c>
      <c r="G28" s="295" t="s">
        <v>196</v>
      </c>
      <c r="H28" s="417">
        <v>1</v>
      </c>
      <c r="I28" s="296">
        <v>43626</v>
      </c>
      <c r="J28" s="295">
        <v>22461</v>
      </c>
      <c r="K28" s="295">
        <v>3</v>
      </c>
      <c r="L28" s="295" t="s">
        <v>197</v>
      </c>
      <c r="M28" s="295" t="s">
        <v>198</v>
      </c>
      <c r="N28" s="295" t="s">
        <v>392</v>
      </c>
      <c r="O28" s="295" t="s">
        <v>200</v>
      </c>
      <c r="P28" s="295" t="s">
        <v>201</v>
      </c>
      <c r="Q28" s="295" t="s">
        <v>238</v>
      </c>
      <c r="R28" s="295" t="s">
        <v>203</v>
      </c>
      <c r="S28" s="295" t="s">
        <v>204</v>
      </c>
      <c r="T28" s="295" t="s">
        <v>201</v>
      </c>
      <c r="U28" s="295" t="s">
        <v>138</v>
      </c>
      <c r="V28" s="295" t="s">
        <v>205</v>
      </c>
      <c r="W28" s="295" t="s">
        <v>201</v>
      </c>
      <c r="X28" s="295" t="s">
        <v>46</v>
      </c>
      <c r="Y28" s="295" t="s">
        <v>141</v>
      </c>
      <c r="Z28" s="295" t="s">
        <v>138</v>
      </c>
      <c r="AA28" s="295"/>
      <c r="AB28" s="295"/>
      <c r="AC28" s="295"/>
      <c r="AD28" s="295"/>
    </row>
    <row r="29" spans="1:30" x14ac:dyDescent="0.35">
      <c r="A29" s="295" t="s">
        <v>192</v>
      </c>
      <c r="B29" s="295" t="s">
        <v>193</v>
      </c>
      <c r="C29" s="295" t="s">
        <v>356</v>
      </c>
      <c r="D29" s="295" t="s">
        <v>393</v>
      </c>
      <c r="E29" s="305">
        <v>240</v>
      </c>
      <c r="F29" s="305">
        <v>240</v>
      </c>
      <c r="G29" s="295" t="s">
        <v>196</v>
      </c>
      <c r="H29" s="417">
        <v>1</v>
      </c>
      <c r="I29" s="296">
        <v>43626</v>
      </c>
      <c r="J29" s="295">
        <v>22461</v>
      </c>
      <c r="K29" s="295">
        <v>7</v>
      </c>
      <c r="L29" s="295" t="s">
        <v>197</v>
      </c>
      <c r="M29" s="295" t="s">
        <v>198</v>
      </c>
      <c r="N29" s="295" t="s">
        <v>392</v>
      </c>
      <c r="O29" s="295" t="s">
        <v>200</v>
      </c>
      <c r="P29" s="295" t="s">
        <v>201</v>
      </c>
      <c r="Q29" s="295" t="s">
        <v>238</v>
      </c>
      <c r="R29" s="295" t="s">
        <v>203</v>
      </c>
      <c r="S29" s="295" t="s">
        <v>204</v>
      </c>
      <c r="T29" s="295" t="s">
        <v>201</v>
      </c>
      <c r="U29" s="295" t="s">
        <v>138</v>
      </c>
      <c r="V29" s="295" t="s">
        <v>205</v>
      </c>
      <c r="W29" s="295" t="s">
        <v>201</v>
      </c>
      <c r="X29" s="295" t="s">
        <v>46</v>
      </c>
      <c r="Y29" s="295" t="s">
        <v>141</v>
      </c>
      <c r="Z29" s="295" t="s">
        <v>138</v>
      </c>
      <c r="AA29" s="295"/>
      <c r="AB29" s="295"/>
      <c r="AC29" s="295"/>
      <c r="AD29" s="295"/>
    </row>
    <row r="30" spans="1:30" x14ac:dyDescent="0.35">
      <c r="A30" s="295" t="s">
        <v>192</v>
      </c>
      <c r="B30" s="295" t="s">
        <v>193</v>
      </c>
      <c r="C30" s="295" t="s">
        <v>356</v>
      </c>
      <c r="D30" s="295" t="s">
        <v>394</v>
      </c>
      <c r="E30" s="305">
        <v>960</v>
      </c>
      <c r="F30" s="305">
        <v>960</v>
      </c>
      <c r="G30" s="295" t="s">
        <v>196</v>
      </c>
      <c r="H30" s="417">
        <v>1</v>
      </c>
      <c r="I30" s="296">
        <v>43635</v>
      </c>
      <c r="J30" s="295">
        <v>23253</v>
      </c>
      <c r="K30" s="295">
        <v>17</v>
      </c>
      <c r="L30" s="295" t="s">
        <v>207</v>
      </c>
      <c r="M30" s="295" t="s">
        <v>227</v>
      </c>
      <c r="N30" s="295" t="s">
        <v>395</v>
      </c>
      <c r="O30" s="295" t="s">
        <v>200</v>
      </c>
      <c r="P30" s="295" t="s">
        <v>201</v>
      </c>
      <c r="Q30" s="295" t="s">
        <v>310</v>
      </c>
      <c r="R30" s="295" t="s">
        <v>201</v>
      </c>
      <c r="S30" s="295" t="s">
        <v>204</v>
      </c>
      <c r="T30" s="295" t="s">
        <v>201</v>
      </c>
      <c r="U30" s="295" t="s">
        <v>88</v>
      </c>
      <c r="V30" s="295" t="s">
        <v>205</v>
      </c>
      <c r="W30" s="295" t="s">
        <v>201</v>
      </c>
      <c r="X30" s="295" t="s">
        <v>46</v>
      </c>
      <c r="Y30" s="295" t="s">
        <v>148</v>
      </c>
      <c r="Z30" s="295" t="s">
        <v>147</v>
      </c>
      <c r="AA30" s="295"/>
      <c r="AB30" s="295"/>
      <c r="AC30" s="295"/>
      <c r="AD30" s="295"/>
    </row>
    <row r="31" spans="1:30" x14ac:dyDescent="0.35">
      <c r="A31" s="295" t="s">
        <v>192</v>
      </c>
      <c r="B31" s="295" t="s">
        <v>193</v>
      </c>
      <c r="C31" s="295" t="s">
        <v>356</v>
      </c>
      <c r="D31" s="295" t="s">
        <v>233</v>
      </c>
      <c r="E31" s="305">
        <v>2.88</v>
      </c>
      <c r="F31" s="305">
        <v>2.88</v>
      </c>
      <c r="G31" s="295" t="s">
        <v>196</v>
      </c>
      <c r="H31" s="417">
        <v>1</v>
      </c>
      <c r="I31" s="296">
        <v>43635</v>
      </c>
      <c r="J31" s="295">
        <v>23253</v>
      </c>
      <c r="K31" s="295">
        <v>18</v>
      </c>
      <c r="L31" s="295" t="s">
        <v>207</v>
      </c>
      <c r="M31" s="295" t="s">
        <v>227</v>
      </c>
      <c r="N31" s="295" t="s">
        <v>395</v>
      </c>
      <c r="O31" s="295" t="s">
        <v>200</v>
      </c>
      <c r="P31" s="295" t="s">
        <v>201</v>
      </c>
      <c r="Q31" s="295" t="s">
        <v>210</v>
      </c>
      <c r="R31" s="295" t="s">
        <v>201</v>
      </c>
      <c r="S31" s="295" t="s">
        <v>204</v>
      </c>
      <c r="T31" s="295" t="s">
        <v>201</v>
      </c>
      <c r="U31" s="295" t="s">
        <v>83</v>
      </c>
      <c r="V31" s="295" t="s">
        <v>205</v>
      </c>
      <c r="W31" s="295" t="s">
        <v>201</v>
      </c>
      <c r="X31" s="295" t="s">
        <v>46</v>
      </c>
      <c r="Y31" s="295" t="s">
        <v>139</v>
      </c>
      <c r="Z31" s="295" t="s">
        <v>138</v>
      </c>
      <c r="AA31" s="295"/>
      <c r="AB31" s="295"/>
      <c r="AC31" s="295"/>
      <c r="AD31" s="295"/>
    </row>
    <row r="32" spans="1:30" x14ac:dyDescent="0.35">
      <c r="A32" s="295" t="s">
        <v>192</v>
      </c>
      <c r="B32" s="295" t="s">
        <v>193</v>
      </c>
      <c r="C32" s="295" t="s">
        <v>356</v>
      </c>
      <c r="D32" s="295" t="s">
        <v>396</v>
      </c>
      <c r="E32" s="305">
        <v>384.5</v>
      </c>
      <c r="F32" s="305">
        <v>384.5</v>
      </c>
      <c r="G32" s="295" t="s">
        <v>196</v>
      </c>
      <c r="H32" s="417">
        <v>1</v>
      </c>
      <c r="I32" s="296">
        <v>43643</v>
      </c>
      <c r="J32" s="295">
        <v>24660</v>
      </c>
      <c r="K32" s="295">
        <v>346</v>
      </c>
      <c r="L32" s="295" t="s">
        <v>207</v>
      </c>
      <c r="M32" s="295" t="s">
        <v>227</v>
      </c>
      <c r="N32" s="295" t="s">
        <v>397</v>
      </c>
      <c r="O32" s="295" t="s">
        <v>221</v>
      </c>
      <c r="P32" s="295" t="s">
        <v>201</v>
      </c>
      <c r="Q32" s="295" t="s">
        <v>242</v>
      </c>
      <c r="R32" s="295" t="s">
        <v>203</v>
      </c>
      <c r="S32" s="295" t="s">
        <v>204</v>
      </c>
      <c r="T32" s="295" t="s">
        <v>201</v>
      </c>
      <c r="U32" s="295" t="s">
        <v>50</v>
      </c>
      <c r="V32" s="295" t="s">
        <v>205</v>
      </c>
      <c r="W32" s="295" t="s">
        <v>201</v>
      </c>
      <c r="X32" s="295" t="s">
        <v>46</v>
      </c>
      <c r="Y32" s="295" t="s">
        <v>164</v>
      </c>
      <c r="Z32" s="295" t="s">
        <v>164</v>
      </c>
      <c r="AA32" s="295"/>
      <c r="AB32" s="295"/>
      <c r="AC32" s="295"/>
      <c r="AD32" s="295"/>
    </row>
    <row r="33" spans="1:30" x14ac:dyDescent="0.35">
      <c r="A33" s="295" t="s">
        <v>192</v>
      </c>
      <c r="B33" s="295" t="s">
        <v>193</v>
      </c>
      <c r="C33" s="295" t="s">
        <v>356</v>
      </c>
      <c r="D33" s="295" t="s">
        <v>398</v>
      </c>
      <c r="E33" s="305">
        <v>200</v>
      </c>
      <c r="F33" s="305">
        <v>200</v>
      </c>
      <c r="G33" s="295" t="s">
        <v>196</v>
      </c>
      <c r="H33" s="417">
        <v>1</v>
      </c>
      <c r="I33" s="296">
        <v>43643</v>
      </c>
      <c r="J33" s="295">
        <v>24660</v>
      </c>
      <c r="K33" s="295">
        <v>350</v>
      </c>
      <c r="L33" s="295" t="s">
        <v>207</v>
      </c>
      <c r="M33" s="295" t="s">
        <v>227</v>
      </c>
      <c r="N33" s="295" t="s">
        <v>397</v>
      </c>
      <c r="O33" s="295" t="s">
        <v>221</v>
      </c>
      <c r="P33" s="295" t="s">
        <v>201</v>
      </c>
      <c r="Q33" s="295" t="s">
        <v>242</v>
      </c>
      <c r="R33" s="295" t="s">
        <v>244</v>
      </c>
      <c r="S33" s="295" t="s">
        <v>204</v>
      </c>
      <c r="T33" s="295" t="s">
        <v>201</v>
      </c>
      <c r="U33" s="295" t="s">
        <v>245</v>
      </c>
      <c r="V33" s="295" t="s">
        <v>205</v>
      </c>
      <c r="W33" s="295" t="s">
        <v>201</v>
      </c>
      <c r="X33" s="295" t="s">
        <v>46</v>
      </c>
      <c r="Y33" s="295" t="s">
        <v>164</v>
      </c>
      <c r="Z33" s="295" t="s">
        <v>164</v>
      </c>
      <c r="AA33" s="295"/>
      <c r="AB33" s="295"/>
      <c r="AC33" s="295"/>
      <c r="AD33" s="295"/>
    </row>
    <row r="34" spans="1:30" x14ac:dyDescent="0.35">
      <c r="A34" s="295" t="s">
        <v>192</v>
      </c>
      <c r="B34" s="295" t="s">
        <v>193</v>
      </c>
      <c r="C34" s="295" t="s">
        <v>356</v>
      </c>
      <c r="D34" s="295" t="s">
        <v>399</v>
      </c>
      <c r="E34" s="305">
        <v>353.6</v>
      </c>
      <c r="F34" s="305">
        <v>353.6</v>
      </c>
      <c r="G34" s="295" t="s">
        <v>196</v>
      </c>
      <c r="H34" s="417">
        <v>1</v>
      </c>
      <c r="I34" s="296">
        <v>43643</v>
      </c>
      <c r="J34" s="295">
        <v>24660</v>
      </c>
      <c r="K34" s="295">
        <v>364</v>
      </c>
      <c r="L34" s="295" t="s">
        <v>207</v>
      </c>
      <c r="M34" s="295" t="s">
        <v>227</v>
      </c>
      <c r="N34" s="295" t="s">
        <v>397</v>
      </c>
      <c r="O34" s="295" t="s">
        <v>221</v>
      </c>
      <c r="P34" s="295" t="s">
        <v>201</v>
      </c>
      <c r="Q34" s="295" t="s">
        <v>242</v>
      </c>
      <c r="R34" s="295" t="s">
        <v>247</v>
      </c>
      <c r="S34" s="295" t="s">
        <v>204</v>
      </c>
      <c r="T34" s="295" t="s">
        <v>201</v>
      </c>
      <c r="U34" s="295" t="s">
        <v>248</v>
      </c>
      <c r="V34" s="295" t="s">
        <v>205</v>
      </c>
      <c r="W34" s="295" t="s">
        <v>201</v>
      </c>
      <c r="X34" s="295" t="s">
        <v>46</v>
      </c>
      <c r="Y34" s="295" t="s">
        <v>158</v>
      </c>
      <c r="Z34" s="295" t="s">
        <v>147</v>
      </c>
      <c r="AA34" s="295"/>
      <c r="AB34" s="295"/>
      <c r="AC34" s="295"/>
      <c r="AD34" s="295"/>
    </row>
    <row r="35" spans="1:30" x14ac:dyDescent="0.35">
      <c r="A35" s="295" t="s">
        <v>192</v>
      </c>
      <c r="B35" s="295" t="s">
        <v>193</v>
      </c>
      <c r="C35" s="295" t="s">
        <v>356</v>
      </c>
      <c r="D35" s="295" t="s">
        <v>400</v>
      </c>
      <c r="E35" s="305">
        <v>1.84</v>
      </c>
      <c r="F35" s="305">
        <v>1.84</v>
      </c>
      <c r="G35" s="295" t="s">
        <v>196</v>
      </c>
      <c r="H35" s="417">
        <v>1</v>
      </c>
      <c r="I35" s="296">
        <v>43646</v>
      </c>
      <c r="J35" s="295">
        <v>24660</v>
      </c>
      <c r="K35" s="295">
        <v>556</v>
      </c>
      <c r="L35" s="295" t="s">
        <v>207</v>
      </c>
      <c r="M35" s="295" t="s">
        <v>227</v>
      </c>
      <c r="N35" s="295" t="s">
        <v>401</v>
      </c>
      <c r="O35" s="295" t="s">
        <v>200</v>
      </c>
      <c r="P35" s="295" t="s">
        <v>201</v>
      </c>
      <c r="Q35" s="295" t="s">
        <v>210</v>
      </c>
      <c r="R35" s="295" t="s">
        <v>201</v>
      </c>
      <c r="S35" s="295" t="s">
        <v>204</v>
      </c>
      <c r="T35" s="295" t="s">
        <v>201</v>
      </c>
      <c r="U35" s="295" t="s">
        <v>83</v>
      </c>
      <c r="V35" s="295" t="s">
        <v>205</v>
      </c>
      <c r="W35" s="295" t="s">
        <v>201</v>
      </c>
      <c r="X35" s="295" t="s">
        <v>46</v>
      </c>
      <c r="Y35" s="295" t="s">
        <v>139</v>
      </c>
      <c r="Z35" s="295" t="s">
        <v>138</v>
      </c>
      <c r="AA35" s="295"/>
      <c r="AB35" s="295"/>
      <c r="AC35" s="295"/>
      <c r="AD35" s="295"/>
    </row>
    <row r="36" spans="1:30" x14ac:dyDescent="0.35">
      <c r="A36" s="295" t="s">
        <v>192</v>
      </c>
      <c r="B36" s="295" t="s">
        <v>193</v>
      </c>
      <c r="C36" s="295" t="s">
        <v>356</v>
      </c>
      <c r="D36" s="295" t="s">
        <v>402</v>
      </c>
      <c r="E36" s="305">
        <v>3.69</v>
      </c>
      <c r="F36" s="305">
        <v>3.69</v>
      </c>
      <c r="G36" s="295" t="s">
        <v>196</v>
      </c>
      <c r="H36" s="417">
        <v>1</v>
      </c>
      <c r="I36" s="296">
        <v>43646</v>
      </c>
      <c r="J36" s="295">
        <v>24660</v>
      </c>
      <c r="K36" s="295">
        <v>574</v>
      </c>
      <c r="L36" s="295" t="s">
        <v>207</v>
      </c>
      <c r="M36" s="295" t="s">
        <v>227</v>
      </c>
      <c r="N36" s="295" t="s">
        <v>403</v>
      </c>
      <c r="O36" s="295" t="s">
        <v>200</v>
      </c>
      <c r="P36" s="295" t="s">
        <v>201</v>
      </c>
      <c r="Q36" s="295" t="s">
        <v>210</v>
      </c>
      <c r="R36" s="295" t="s">
        <v>201</v>
      </c>
      <c r="S36" s="295" t="s">
        <v>204</v>
      </c>
      <c r="T36" s="295" t="s">
        <v>201</v>
      </c>
      <c r="U36" s="295" t="s">
        <v>83</v>
      </c>
      <c r="V36" s="295" t="s">
        <v>205</v>
      </c>
      <c r="W36" s="295" t="s">
        <v>201</v>
      </c>
      <c r="X36" s="295" t="s">
        <v>46</v>
      </c>
      <c r="Y36" s="295" t="s">
        <v>139</v>
      </c>
      <c r="Z36" s="295" t="s">
        <v>138</v>
      </c>
      <c r="AA36" s="295"/>
      <c r="AB36" s="295"/>
      <c r="AC36" s="295"/>
      <c r="AD36" s="295"/>
    </row>
    <row r="37" spans="1:30" x14ac:dyDescent="0.35">
      <c r="A37" s="295" t="s">
        <v>192</v>
      </c>
      <c r="B37" s="295" t="s">
        <v>193</v>
      </c>
      <c r="C37" s="295" t="s">
        <v>356</v>
      </c>
      <c r="D37" s="295" t="s">
        <v>404</v>
      </c>
      <c r="E37" s="305">
        <v>538.20000000000005</v>
      </c>
      <c r="F37" s="305">
        <v>538.20000000000005</v>
      </c>
      <c r="G37" s="295" t="s">
        <v>196</v>
      </c>
      <c r="H37" s="417">
        <v>1</v>
      </c>
      <c r="I37" s="296">
        <v>43646</v>
      </c>
      <c r="J37" s="295">
        <v>24720</v>
      </c>
      <c r="K37" s="295">
        <v>9</v>
      </c>
      <c r="L37" s="295" t="s">
        <v>218</v>
      </c>
      <c r="M37" s="295" t="s">
        <v>303</v>
      </c>
      <c r="N37" s="295" t="s">
        <v>405</v>
      </c>
      <c r="O37" s="295" t="s">
        <v>406</v>
      </c>
      <c r="P37" s="295" t="s">
        <v>201</v>
      </c>
      <c r="Q37" s="295" t="s">
        <v>305</v>
      </c>
      <c r="R37" s="295" t="s">
        <v>301</v>
      </c>
      <c r="S37" s="295" t="s">
        <v>204</v>
      </c>
      <c r="T37" s="295" t="s">
        <v>201</v>
      </c>
      <c r="U37" s="295" t="s">
        <v>50</v>
      </c>
      <c r="V37" s="295" t="s">
        <v>205</v>
      </c>
      <c r="W37" s="295" t="s">
        <v>201</v>
      </c>
      <c r="X37" s="295" t="s">
        <v>46</v>
      </c>
      <c r="Y37" s="295" t="s">
        <v>150</v>
      </c>
      <c r="Z37" s="295" t="s">
        <v>147</v>
      </c>
      <c r="AA37" s="295"/>
      <c r="AB37" s="295"/>
      <c r="AC37" s="295"/>
      <c r="AD37" s="295"/>
    </row>
    <row r="38" spans="1:30" x14ac:dyDescent="0.35">
      <c r="A38" s="295" t="s">
        <v>192</v>
      </c>
      <c r="B38" s="295" t="s">
        <v>193</v>
      </c>
      <c r="C38" s="295" t="s">
        <v>356</v>
      </c>
      <c r="D38" s="295" t="s">
        <v>407</v>
      </c>
      <c r="E38" s="305">
        <v>435</v>
      </c>
      <c r="F38" s="305">
        <v>435</v>
      </c>
      <c r="G38" s="295" t="s">
        <v>196</v>
      </c>
      <c r="H38" s="417">
        <v>1</v>
      </c>
      <c r="I38" s="296">
        <v>43646</v>
      </c>
      <c r="J38" s="295">
        <v>24720</v>
      </c>
      <c r="K38" s="295">
        <v>94</v>
      </c>
      <c r="L38" s="295" t="s">
        <v>218</v>
      </c>
      <c r="M38" s="295" t="s">
        <v>303</v>
      </c>
      <c r="N38" s="295" t="s">
        <v>405</v>
      </c>
      <c r="O38" s="295" t="s">
        <v>200</v>
      </c>
      <c r="P38" s="295" t="s">
        <v>201</v>
      </c>
      <c r="Q38" s="295" t="s">
        <v>305</v>
      </c>
      <c r="R38" s="295" t="s">
        <v>408</v>
      </c>
      <c r="S38" s="295" t="s">
        <v>204</v>
      </c>
      <c r="T38" s="295" t="s">
        <v>201</v>
      </c>
      <c r="U38" s="295" t="s">
        <v>50</v>
      </c>
      <c r="V38" s="295" t="s">
        <v>205</v>
      </c>
      <c r="W38" s="295" t="s">
        <v>201</v>
      </c>
      <c r="X38" s="295" t="s">
        <v>46</v>
      </c>
      <c r="Y38" s="295" t="s">
        <v>154</v>
      </c>
      <c r="Z38" s="295" t="s">
        <v>147</v>
      </c>
      <c r="AA38" s="295"/>
      <c r="AB38" s="295"/>
      <c r="AC38" s="295"/>
      <c r="AD38" s="295"/>
    </row>
    <row r="39" spans="1:30" x14ac:dyDescent="0.35">
      <c r="A39" s="295" t="s">
        <v>192</v>
      </c>
      <c r="B39" s="295" t="s">
        <v>193</v>
      </c>
      <c r="C39" s="295" t="s">
        <v>356</v>
      </c>
      <c r="D39" s="295" t="s">
        <v>409</v>
      </c>
      <c r="E39" s="305">
        <v>150.11000000000001</v>
      </c>
      <c r="F39" s="305">
        <v>150.11000000000001</v>
      </c>
      <c r="G39" s="295" t="s">
        <v>196</v>
      </c>
      <c r="H39" s="417">
        <v>1</v>
      </c>
      <c r="I39" s="296">
        <v>43646</v>
      </c>
      <c r="J39" s="295">
        <v>24720</v>
      </c>
      <c r="K39" s="295">
        <v>138</v>
      </c>
      <c r="L39" s="295" t="s">
        <v>218</v>
      </c>
      <c r="M39" s="295" t="s">
        <v>303</v>
      </c>
      <c r="N39" s="295" t="s">
        <v>405</v>
      </c>
      <c r="O39" s="295" t="s">
        <v>406</v>
      </c>
      <c r="P39" s="295" t="s">
        <v>201</v>
      </c>
      <c r="Q39" s="295" t="s">
        <v>308</v>
      </c>
      <c r="R39" s="295" t="s">
        <v>301</v>
      </c>
      <c r="S39" s="295" t="s">
        <v>204</v>
      </c>
      <c r="T39" s="295" t="s">
        <v>201</v>
      </c>
      <c r="U39" s="295" t="s">
        <v>50</v>
      </c>
      <c r="V39" s="295" t="s">
        <v>205</v>
      </c>
      <c r="W39" s="295" t="s">
        <v>201</v>
      </c>
      <c r="X39" s="295" t="s">
        <v>46</v>
      </c>
      <c r="Y39" s="295" t="s">
        <v>150</v>
      </c>
      <c r="Z39" s="295" t="s">
        <v>147</v>
      </c>
      <c r="AA39" s="295"/>
      <c r="AB39" s="295"/>
      <c r="AC39" s="295"/>
      <c r="AD39" s="295"/>
    </row>
    <row r="40" spans="1:30" x14ac:dyDescent="0.35">
      <c r="A40" s="295" t="s">
        <v>192</v>
      </c>
      <c r="B40" s="295" t="s">
        <v>193</v>
      </c>
      <c r="C40" s="295" t="s">
        <v>356</v>
      </c>
      <c r="D40" s="295" t="s">
        <v>410</v>
      </c>
      <c r="E40" s="305">
        <v>123.73</v>
      </c>
      <c r="F40" s="305">
        <v>123.73</v>
      </c>
      <c r="G40" s="295" t="s">
        <v>196</v>
      </c>
      <c r="H40" s="417">
        <v>1</v>
      </c>
      <c r="I40" s="296">
        <v>43646</v>
      </c>
      <c r="J40" s="295">
        <v>24720</v>
      </c>
      <c r="K40" s="295">
        <v>223</v>
      </c>
      <c r="L40" s="295" t="s">
        <v>218</v>
      </c>
      <c r="M40" s="295" t="s">
        <v>303</v>
      </c>
      <c r="N40" s="295" t="s">
        <v>405</v>
      </c>
      <c r="O40" s="295" t="s">
        <v>200</v>
      </c>
      <c r="P40" s="295" t="s">
        <v>201</v>
      </c>
      <c r="Q40" s="295" t="s">
        <v>308</v>
      </c>
      <c r="R40" s="295" t="s">
        <v>408</v>
      </c>
      <c r="S40" s="295" t="s">
        <v>204</v>
      </c>
      <c r="T40" s="295" t="s">
        <v>201</v>
      </c>
      <c r="U40" s="295" t="s">
        <v>50</v>
      </c>
      <c r="V40" s="295" t="s">
        <v>205</v>
      </c>
      <c r="W40" s="295" t="s">
        <v>201</v>
      </c>
      <c r="X40" s="295" t="s">
        <v>46</v>
      </c>
      <c r="Y40" s="295" t="s">
        <v>154</v>
      </c>
      <c r="Z40" s="295" t="s">
        <v>147</v>
      </c>
      <c r="AA40" s="295"/>
      <c r="AB40" s="295"/>
      <c r="AC40" s="295"/>
      <c r="AD40" s="295"/>
    </row>
    <row r="41" spans="1:30" x14ac:dyDescent="0.35">
      <c r="A41" s="295" t="s">
        <v>192</v>
      </c>
      <c r="B41" s="295" t="s">
        <v>193</v>
      </c>
      <c r="C41" s="295" t="s">
        <v>356</v>
      </c>
      <c r="D41" s="295" t="s">
        <v>411</v>
      </c>
      <c r="E41" s="305">
        <v>125</v>
      </c>
      <c r="F41" s="305">
        <v>125</v>
      </c>
      <c r="G41" s="295" t="s">
        <v>196</v>
      </c>
      <c r="H41" s="417">
        <v>1</v>
      </c>
      <c r="I41" s="296">
        <v>43646</v>
      </c>
      <c r="J41" s="295">
        <v>24720</v>
      </c>
      <c r="K41" s="295">
        <v>267</v>
      </c>
      <c r="L41" s="295" t="s">
        <v>218</v>
      </c>
      <c r="M41" s="295" t="s">
        <v>303</v>
      </c>
      <c r="N41" s="295" t="s">
        <v>405</v>
      </c>
      <c r="O41" s="295" t="s">
        <v>406</v>
      </c>
      <c r="P41" s="295" t="s">
        <v>201</v>
      </c>
      <c r="Q41" s="295" t="s">
        <v>310</v>
      </c>
      <c r="R41" s="295" t="s">
        <v>301</v>
      </c>
      <c r="S41" s="295" t="s">
        <v>204</v>
      </c>
      <c r="T41" s="295" t="s">
        <v>201</v>
      </c>
      <c r="U41" s="295" t="s">
        <v>50</v>
      </c>
      <c r="V41" s="295" t="s">
        <v>205</v>
      </c>
      <c r="W41" s="295" t="s">
        <v>201</v>
      </c>
      <c r="X41" s="295" t="s">
        <v>46</v>
      </c>
      <c r="Y41" s="295" t="s">
        <v>150</v>
      </c>
      <c r="Z41" s="295" t="s">
        <v>147</v>
      </c>
      <c r="AA41" s="295"/>
      <c r="AB41" s="295"/>
      <c r="AC41" s="295"/>
      <c r="AD41" s="295"/>
    </row>
    <row r="42" spans="1:30" x14ac:dyDescent="0.35">
      <c r="A42" s="295" t="s">
        <v>192</v>
      </c>
      <c r="B42" s="295" t="s">
        <v>193</v>
      </c>
      <c r="C42" s="295" t="s">
        <v>356</v>
      </c>
      <c r="D42" s="295" t="s">
        <v>412</v>
      </c>
      <c r="E42" s="305">
        <v>125</v>
      </c>
      <c r="F42" s="305">
        <v>125</v>
      </c>
      <c r="G42" s="295" t="s">
        <v>196</v>
      </c>
      <c r="H42" s="417">
        <v>1</v>
      </c>
      <c r="I42" s="296">
        <v>43646</v>
      </c>
      <c r="J42" s="295">
        <v>24720</v>
      </c>
      <c r="K42" s="295">
        <v>345</v>
      </c>
      <c r="L42" s="295" t="s">
        <v>218</v>
      </c>
      <c r="M42" s="295" t="s">
        <v>303</v>
      </c>
      <c r="N42" s="295" t="s">
        <v>405</v>
      </c>
      <c r="O42" s="295" t="s">
        <v>200</v>
      </c>
      <c r="P42" s="295" t="s">
        <v>201</v>
      </c>
      <c r="Q42" s="295" t="s">
        <v>310</v>
      </c>
      <c r="R42" s="295" t="s">
        <v>408</v>
      </c>
      <c r="S42" s="295" t="s">
        <v>204</v>
      </c>
      <c r="T42" s="295" t="s">
        <v>201</v>
      </c>
      <c r="U42" s="295" t="s">
        <v>50</v>
      </c>
      <c r="V42" s="295" t="s">
        <v>205</v>
      </c>
      <c r="W42" s="295" t="s">
        <v>201</v>
      </c>
      <c r="X42" s="295" t="s">
        <v>46</v>
      </c>
      <c r="Y42" s="295" t="s">
        <v>154</v>
      </c>
      <c r="Z42" s="295" t="s">
        <v>147</v>
      </c>
      <c r="AA42" s="295"/>
      <c r="AB42" s="295"/>
      <c r="AC42" s="295"/>
      <c r="AD42" s="295"/>
    </row>
    <row r="43" spans="1:30" x14ac:dyDescent="0.35">
      <c r="A43" s="295" t="s">
        <v>192</v>
      </c>
      <c r="B43" s="295" t="s">
        <v>193</v>
      </c>
      <c r="C43" s="295" t="s">
        <v>356</v>
      </c>
      <c r="D43" s="295" t="s">
        <v>413</v>
      </c>
      <c r="E43" s="305">
        <v>3</v>
      </c>
      <c r="F43" s="305">
        <v>3</v>
      </c>
      <c r="G43" s="295" t="s">
        <v>196</v>
      </c>
      <c r="H43" s="417">
        <v>1</v>
      </c>
      <c r="I43" s="296">
        <v>43646</v>
      </c>
      <c r="J43" s="295">
        <v>24720</v>
      </c>
      <c r="K43" s="295">
        <v>377</v>
      </c>
      <c r="L43" s="295" t="s">
        <v>218</v>
      </c>
      <c r="M43" s="295" t="s">
        <v>303</v>
      </c>
      <c r="N43" s="295" t="s">
        <v>405</v>
      </c>
      <c r="O43" s="295" t="s">
        <v>406</v>
      </c>
      <c r="P43" s="295" t="s">
        <v>201</v>
      </c>
      <c r="Q43" s="295" t="s">
        <v>310</v>
      </c>
      <c r="R43" s="295" t="s">
        <v>301</v>
      </c>
      <c r="S43" s="295" t="s">
        <v>204</v>
      </c>
      <c r="T43" s="295" t="s">
        <v>201</v>
      </c>
      <c r="U43" s="295" t="s">
        <v>50</v>
      </c>
      <c r="V43" s="295" t="s">
        <v>205</v>
      </c>
      <c r="W43" s="295" t="s">
        <v>201</v>
      </c>
      <c r="X43" s="295" t="s">
        <v>46</v>
      </c>
      <c r="Y43" s="295" t="s">
        <v>150</v>
      </c>
      <c r="Z43" s="295" t="s">
        <v>147</v>
      </c>
      <c r="AA43" s="295"/>
      <c r="AB43" s="295"/>
      <c r="AC43" s="295"/>
      <c r="AD43" s="295"/>
    </row>
    <row r="44" spans="1:30" x14ac:dyDescent="0.35">
      <c r="A44" s="295" t="s">
        <v>192</v>
      </c>
      <c r="B44" s="295" t="s">
        <v>193</v>
      </c>
      <c r="C44" s="295" t="s">
        <v>356</v>
      </c>
      <c r="D44" s="295" t="s">
        <v>414</v>
      </c>
      <c r="E44" s="305">
        <v>86.11</v>
      </c>
      <c r="F44" s="305">
        <v>86.11</v>
      </c>
      <c r="G44" s="295" t="s">
        <v>196</v>
      </c>
      <c r="H44" s="417">
        <v>1</v>
      </c>
      <c r="I44" s="296">
        <v>43646</v>
      </c>
      <c r="J44" s="295">
        <v>24720</v>
      </c>
      <c r="K44" s="295">
        <v>489</v>
      </c>
      <c r="L44" s="295" t="s">
        <v>218</v>
      </c>
      <c r="M44" s="295" t="s">
        <v>303</v>
      </c>
      <c r="N44" s="295" t="s">
        <v>405</v>
      </c>
      <c r="O44" s="295" t="s">
        <v>406</v>
      </c>
      <c r="P44" s="295" t="s">
        <v>201</v>
      </c>
      <c r="Q44" s="295" t="s">
        <v>313</v>
      </c>
      <c r="R44" s="295" t="s">
        <v>301</v>
      </c>
      <c r="S44" s="295" t="s">
        <v>204</v>
      </c>
      <c r="T44" s="295" t="s">
        <v>201</v>
      </c>
      <c r="U44" s="295" t="s">
        <v>50</v>
      </c>
      <c r="V44" s="295" t="s">
        <v>205</v>
      </c>
      <c r="W44" s="295" t="s">
        <v>201</v>
      </c>
      <c r="X44" s="295" t="s">
        <v>46</v>
      </c>
      <c r="Y44" s="295" t="s">
        <v>150</v>
      </c>
      <c r="Z44" s="295" t="s">
        <v>147</v>
      </c>
      <c r="AA44" s="295"/>
      <c r="AB44" s="295"/>
      <c r="AC44" s="295"/>
      <c r="AD44" s="295"/>
    </row>
    <row r="45" spans="1:30" x14ac:dyDescent="0.35">
      <c r="A45" s="295" t="s">
        <v>192</v>
      </c>
      <c r="B45" s="295" t="s">
        <v>193</v>
      </c>
      <c r="C45" s="295" t="s">
        <v>356</v>
      </c>
      <c r="D45" s="295" t="s">
        <v>415</v>
      </c>
      <c r="E45" s="305">
        <v>69.599999999999994</v>
      </c>
      <c r="F45" s="305">
        <v>69.599999999999994</v>
      </c>
      <c r="G45" s="295" t="s">
        <v>196</v>
      </c>
      <c r="H45" s="417">
        <v>1</v>
      </c>
      <c r="I45" s="296">
        <v>43646</v>
      </c>
      <c r="J45" s="295">
        <v>24720</v>
      </c>
      <c r="K45" s="295">
        <v>574</v>
      </c>
      <c r="L45" s="295" t="s">
        <v>218</v>
      </c>
      <c r="M45" s="295" t="s">
        <v>303</v>
      </c>
      <c r="N45" s="295" t="s">
        <v>405</v>
      </c>
      <c r="O45" s="295" t="s">
        <v>200</v>
      </c>
      <c r="P45" s="295" t="s">
        <v>201</v>
      </c>
      <c r="Q45" s="295" t="s">
        <v>313</v>
      </c>
      <c r="R45" s="295" t="s">
        <v>408</v>
      </c>
      <c r="S45" s="295" t="s">
        <v>204</v>
      </c>
      <c r="T45" s="295" t="s">
        <v>201</v>
      </c>
      <c r="U45" s="295" t="s">
        <v>50</v>
      </c>
      <c r="V45" s="295" t="s">
        <v>205</v>
      </c>
      <c r="W45" s="295" t="s">
        <v>201</v>
      </c>
      <c r="X45" s="295" t="s">
        <v>46</v>
      </c>
      <c r="Y45" s="295" t="s">
        <v>154</v>
      </c>
      <c r="Z45" s="295" t="s">
        <v>147</v>
      </c>
      <c r="AA45" s="295"/>
      <c r="AB45" s="295"/>
      <c r="AC45" s="295"/>
      <c r="AD45" s="295"/>
    </row>
    <row r="46" spans="1:30" x14ac:dyDescent="0.35">
      <c r="A46" s="295" t="s">
        <v>192</v>
      </c>
      <c r="B46" s="295" t="s">
        <v>193</v>
      </c>
      <c r="C46" s="295" t="s">
        <v>356</v>
      </c>
      <c r="D46" s="295" t="s">
        <v>416</v>
      </c>
      <c r="E46" s="305">
        <v>238.59</v>
      </c>
      <c r="F46" s="305">
        <v>238.59</v>
      </c>
      <c r="G46" s="295" t="s">
        <v>196</v>
      </c>
      <c r="H46" s="417">
        <v>1</v>
      </c>
      <c r="I46" s="296">
        <v>43646</v>
      </c>
      <c r="J46" s="295">
        <v>24866</v>
      </c>
      <c r="K46" s="295">
        <v>280</v>
      </c>
      <c r="L46" s="295" t="s">
        <v>218</v>
      </c>
      <c r="M46" s="295" t="s">
        <v>315</v>
      </c>
      <c r="N46" s="295" t="s">
        <v>416</v>
      </c>
      <c r="O46" s="295" t="s">
        <v>200</v>
      </c>
      <c r="P46" s="295" t="s">
        <v>283</v>
      </c>
      <c r="Q46" s="295" t="s">
        <v>316</v>
      </c>
      <c r="R46" s="295" t="s">
        <v>201</v>
      </c>
      <c r="S46" s="295" t="s">
        <v>204</v>
      </c>
      <c r="T46" s="295" t="s">
        <v>201</v>
      </c>
      <c r="U46" s="295" t="s">
        <v>317</v>
      </c>
      <c r="V46" s="295" t="s">
        <v>318</v>
      </c>
      <c r="W46" s="295" t="s">
        <v>201</v>
      </c>
      <c r="X46" s="295" t="s">
        <v>94</v>
      </c>
      <c r="Y46" s="295" t="s">
        <v>164</v>
      </c>
      <c r="Z46" s="295" t="s">
        <v>164</v>
      </c>
      <c r="AA46" s="295"/>
      <c r="AB46" s="295"/>
      <c r="AC46" s="295"/>
      <c r="AD46" s="295"/>
    </row>
    <row r="47" spans="1:30" x14ac:dyDescent="0.35">
      <c r="A47" s="295" t="s">
        <v>192</v>
      </c>
      <c r="B47" s="295" t="s">
        <v>193</v>
      </c>
      <c r="C47" s="295" t="s">
        <v>356</v>
      </c>
      <c r="D47" s="295" t="s">
        <v>416</v>
      </c>
      <c r="E47" s="305">
        <v>46.25</v>
      </c>
      <c r="F47" s="305">
        <v>46.25</v>
      </c>
      <c r="G47" s="295" t="s">
        <v>196</v>
      </c>
      <c r="H47" s="417">
        <v>1</v>
      </c>
      <c r="I47" s="296">
        <v>43646</v>
      </c>
      <c r="J47" s="295">
        <v>24866</v>
      </c>
      <c r="K47" s="295">
        <v>281</v>
      </c>
      <c r="L47" s="295" t="s">
        <v>218</v>
      </c>
      <c r="M47" s="295" t="s">
        <v>315</v>
      </c>
      <c r="N47" s="295" t="s">
        <v>416</v>
      </c>
      <c r="O47" s="295" t="s">
        <v>200</v>
      </c>
      <c r="P47" s="295" t="s">
        <v>283</v>
      </c>
      <c r="Q47" s="295" t="s">
        <v>319</v>
      </c>
      <c r="R47" s="295" t="s">
        <v>201</v>
      </c>
      <c r="S47" s="295" t="s">
        <v>204</v>
      </c>
      <c r="T47" s="295" t="s">
        <v>201</v>
      </c>
      <c r="U47" s="295" t="s">
        <v>317</v>
      </c>
      <c r="V47" s="295" t="s">
        <v>318</v>
      </c>
      <c r="W47" s="295" t="s">
        <v>201</v>
      </c>
      <c r="X47" s="295" t="s">
        <v>94</v>
      </c>
      <c r="Y47" s="295" t="s">
        <v>164</v>
      </c>
      <c r="Z47" s="295" t="s">
        <v>164</v>
      </c>
      <c r="AA47" s="295"/>
      <c r="AB47" s="295"/>
      <c r="AC47" s="295"/>
      <c r="AD47" s="295"/>
    </row>
    <row r="48" spans="1:30" x14ac:dyDescent="0.35">
      <c r="A48" s="295" t="s">
        <v>192</v>
      </c>
      <c r="B48" s="295" t="s">
        <v>193</v>
      </c>
      <c r="C48" s="295" t="s">
        <v>356</v>
      </c>
      <c r="D48" s="295" t="s">
        <v>416</v>
      </c>
      <c r="E48" s="305">
        <v>82.4</v>
      </c>
      <c r="F48" s="305">
        <v>82.4</v>
      </c>
      <c r="G48" s="295" t="s">
        <v>196</v>
      </c>
      <c r="H48" s="417">
        <v>1</v>
      </c>
      <c r="I48" s="296">
        <v>43646</v>
      </c>
      <c r="J48" s="295">
        <v>24866</v>
      </c>
      <c r="K48" s="295">
        <v>282</v>
      </c>
      <c r="L48" s="295" t="s">
        <v>218</v>
      </c>
      <c r="M48" s="295" t="s">
        <v>315</v>
      </c>
      <c r="N48" s="295" t="s">
        <v>416</v>
      </c>
      <c r="O48" s="295" t="s">
        <v>200</v>
      </c>
      <c r="P48" s="295" t="s">
        <v>283</v>
      </c>
      <c r="Q48" s="295" t="s">
        <v>321</v>
      </c>
      <c r="R48" s="295" t="s">
        <v>201</v>
      </c>
      <c r="S48" s="295" t="s">
        <v>204</v>
      </c>
      <c r="T48" s="295" t="s">
        <v>201</v>
      </c>
      <c r="U48" s="295" t="s">
        <v>317</v>
      </c>
      <c r="V48" s="295" t="s">
        <v>318</v>
      </c>
      <c r="W48" s="295" t="s">
        <v>201</v>
      </c>
      <c r="X48" s="295" t="s">
        <v>94</v>
      </c>
      <c r="Y48" s="295" t="s">
        <v>164</v>
      </c>
      <c r="Z48" s="295" t="s">
        <v>164</v>
      </c>
      <c r="AA48" s="295"/>
      <c r="AB48" s="295"/>
      <c r="AC48" s="295"/>
      <c r="AD48" s="295"/>
    </row>
    <row r="49" spans="1:30" x14ac:dyDescent="0.35">
      <c r="A49" s="295" t="s">
        <v>192</v>
      </c>
      <c r="B49" s="295" t="s">
        <v>193</v>
      </c>
      <c r="C49" s="295" t="s">
        <v>356</v>
      </c>
      <c r="D49" s="295" t="s">
        <v>416</v>
      </c>
      <c r="E49" s="305">
        <v>45.84</v>
      </c>
      <c r="F49" s="305">
        <v>45.84</v>
      </c>
      <c r="G49" s="295" t="s">
        <v>196</v>
      </c>
      <c r="H49" s="417">
        <v>1</v>
      </c>
      <c r="I49" s="296">
        <v>43646</v>
      </c>
      <c r="J49" s="295">
        <v>24866</v>
      </c>
      <c r="K49" s="295">
        <v>283</v>
      </c>
      <c r="L49" s="295" t="s">
        <v>218</v>
      </c>
      <c r="M49" s="295" t="s">
        <v>315</v>
      </c>
      <c r="N49" s="295" t="s">
        <v>416</v>
      </c>
      <c r="O49" s="295" t="s">
        <v>200</v>
      </c>
      <c r="P49" s="295" t="s">
        <v>283</v>
      </c>
      <c r="Q49" s="295" t="s">
        <v>322</v>
      </c>
      <c r="R49" s="295" t="s">
        <v>201</v>
      </c>
      <c r="S49" s="295" t="s">
        <v>204</v>
      </c>
      <c r="T49" s="295" t="s">
        <v>201</v>
      </c>
      <c r="U49" s="295" t="s">
        <v>317</v>
      </c>
      <c r="V49" s="295" t="s">
        <v>318</v>
      </c>
      <c r="W49" s="295" t="s">
        <v>201</v>
      </c>
      <c r="X49" s="295" t="s">
        <v>94</v>
      </c>
      <c r="Y49" s="295" t="s">
        <v>164</v>
      </c>
      <c r="Z49" s="295" t="s">
        <v>164</v>
      </c>
      <c r="AA49" s="295"/>
      <c r="AB49" s="295"/>
      <c r="AC49" s="295"/>
      <c r="AD49" s="295"/>
    </row>
    <row r="50" spans="1:30" x14ac:dyDescent="0.35">
      <c r="A50" s="295" t="s">
        <v>192</v>
      </c>
      <c r="B50" s="295" t="s">
        <v>193</v>
      </c>
      <c r="C50" s="295" t="s">
        <v>356</v>
      </c>
      <c r="D50" s="295" t="s">
        <v>416</v>
      </c>
      <c r="E50" s="305">
        <v>60.11</v>
      </c>
      <c r="F50" s="305">
        <v>60.11</v>
      </c>
      <c r="G50" s="295" t="s">
        <v>196</v>
      </c>
      <c r="H50" s="417">
        <v>1</v>
      </c>
      <c r="I50" s="296">
        <v>43646</v>
      </c>
      <c r="J50" s="295">
        <v>24866</v>
      </c>
      <c r="K50" s="295">
        <v>284</v>
      </c>
      <c r="L50" s="295" t="s">
        <v>218</v>
      </c>
      <c r="M50" s="295" t="s">
        <v>315</v>
      </c>
      <c r="N50" s="295" t="s">
        <v>416</v>
      </c>
      <c r="O50" s="295" t="s">
        <v>200</v>
      </c>
      <c r="P50" s="295" t="s">
        <v>283</v>
      </c>
      <c r="Q50" s="295" t="s">
        <v>323</v>
      </c>
      <c r="R50" s="295" t="s">
        <v>201</v>
      </c>
      <c r="S50" s="295" t="s">
        <v>204</v>
      </c>
      <c r="T50" s="295" t="s">
        <v>201</v>
      </c>
      <c r="U50" s="295" t="s">
        <v>317</v>
      </c>
      <c r="V50" s="295" t="s">
        <v>318</v>
      </c>
      <c r="W50" s="295" t="s">
        <v>201</v>
      </c>
      <c r="X50" s="295" t="s">
        <v>94</v>
      </c>
      <c r="Y50" s="295" t="s">
        <v>164</v>
      </c>
      <c r="Z50" s="295" t="s">
        <v>164</v>
      </c>
      <c r="AA50" s="295"/>
      <c r="AB50" s="295"/>
      <c r="AC50" s="295"/>
      <c r="AD50" s="295"/>
    </row>
    <row r="51" spans="1:30" x14ac:dyDescent="0.35">
      <c r="A51" s="295" t="s">
        <v>192</v>
      </c>
      <c r="B51" s="295" t="s">
        <v>193</v>
      </c>
      <c r="C51" s="295" t="s">
        <v>356</v>
      </c>
      <c r="D51" s="295" t="s">
        <v>416</v>
      </c>
      <c r="E51" s="305">
        <v>-69.510000000000005</v>
      </c>
      <c r="F51" s="305">
        <v>-69.510000000000005</v>
      </c>
      <c r="G51" s="295" t="s">
        <v>196</v>
      </c>
      <c r="H51" s="417">
        <v>1</v>
      </c>
      <c r="I51" s="296">
        <v>43646</v>
      </c>
      <c r="J51" s="295">
        <v>24866</v>
      </c>
      <c r="K51" s="295">
        <v>285</v>
      </c>
      <c r="L51" s="295" t="s">
        <v>218</v>
      </c>
      <c r="M51" s="295" t="s">
        <v>315</v>
      </c>
      <c r="N51" s="295" t="s">
        <v>416</v>
      </c>
      <c r="O51" s="295" t="s">
        <v>200</v>
      </c>
      <c r="P51" s="295" t="s">
        <v>283</v>
      </c>
      <c r="Q51" s="295" t="s">
        <v>324</v>
      </c>
      <c r="R51" s="295" t="s">
        <v>201</v>
      </c>
      <c r="S51" s="295" t="s">
        <v>204</v>
      </c>
      <c r="T51" s="295" t="s">
        <v>201</v>
      </c>
      <c r="U51" s="295" t="s">
        <v>317</v>
      </c>
      <c r="V51" s="295" t="s">
        <v>318</v>
      </c>
      <c r="W51" s="295" t="s">
        <v>201</v>
      </c>
      <c r="X51" s="295" t="s">
        <v>94</v>
      </c>
      <c r="Y51" s="295" t="s">
        <v>164</v>
      </c>
      <c r="Z51" s="295" t="s">
        <v>164</v>
      </c>
      <c r="AA51" s="295"/>
      <c r="AB51" s="295"/>
      <c r="AC51" s="295"/>
      <c r="AD51" s="295"/>
    </row>
    <row r="52" spans="1:30" x14ac:dyDescent="0.35">
      <c r="A52" s="295" t="s">
        <v>192</v>
      </c>
      <c r="B52" s="295" t="s">
        <v>193</v>
      </c>
      <c r="C52" s="295" t="s">
        <v>356</v>
      </c>
      <c r="D52" s="295" t="s">
        <v>416</v>
      </c>
      <c r="E52" s="305">
        <v>1.1499999999999999</v>
      </c>
      <c r="F52" s="305">
        <v>1.1499999999999999</v>
      </c>
      <c r="G52" s="295" t="s">
        <v>196</v>
      </c>
      <c r="H52" s="417">
        <v>1</v>
      </c>
      <c r="I52" s="296">
        <v>43646</v>
      </c>
      <c r="J52" s="295">
        <v>24866</v>
      </c>
      <c r="K52" s="295">
        <v>286</v>
      </c>
      <c r="L52" s="295" t="s">
        <v>218</v>
      </c>
      <c r="M52" s="295" t="s">
        <v>315</v>
      </c>
      <c r="N52" s="295" t="s">
        <v>416</v>
      </c>
      <c r="O52" s="295" t="s">
        <v>200</v>
      </c>
      <c r="P52" s="295" t="s">
        <v>283</v>
      </c>
      <c r="Q52" s="295" t="s">
        <v>352</v>
      </c>
      <c r="R52" s="295" t="s">
        <v>201</v>
      </c>
      <c r="S52" s="295" t="s">
        <v>204</v>
      </c>
      <c r="T52" s="295" t="s">
        <v>201</v>
      </c>
      <c r="U52" s="295" t="s">
        <v>317</v>
      </c>
      <c r="V52" s="295" t="s">
        <v>318</v>
      </c>
      <c r="W52" s="295" t="s">
        <v>201</v>
      </c>
      <c r="X52" s="295" t="s">
        <v>94</v>
      </c>
      <c r="Y52" s="295" t="s">
        <v>164</v>
      </c>
      <c r="Z52" s="295" t="s">
        <v>164</v>
      </c>
      <c r="AA52" s="295"/>
      <c r="AB52" s="295"/>
      <c r="AC52" s="295"/>
      <c r="AD52" s="295"/>
    </row>
    <row r="53" spans="1:30" x14ac:dyDescent="0.35">
      <c r="A53" s="295" t="s">
        <v>192</v>
      </c>
      <c r="B53" s="295" t="s">
        <v>193</v>
      </c>
      <c r="C53" s="295" t="s">
        <v>356</v>
      </c>
      <c r="D53" s="295" t="s">
        <v>416</v>
      </c>
      <c r="E53" s="305">
        <v>80.48</v>
      </c>
      <c r="F53" s="305">
        <v>80.48</v>
      </c>
      <c r="G53" s="295" t="s">
        <v>196</v>
      </c>
      <c r="H53" s="417">
        <v>1</v>
      </c>
      <c r="I53" s="296">
        <v>43646</v>
      </c>
      <c r="J53" s="295">
        <v>24866</v>
      </c>
      <c r="K53" s="295">
        <v>287</v>
      </c>
      <c r="L53" s="295" t="s">
        <v>218</v>
      </c>
      <c r="M53" s="295" t="s">
        <v>315</v>
      </c>
      <c r="N53" s="295" t="s">
        <v>416</v>
      </c>
      <c r="O53" s="295" t="s">
        <v>200</v>
      </c>
      <c r="P53" s="295" t="s">
        <v>283</v>
      </c>
      <c r="Q53" s="295" t="s">
        <v>326</v>
      </c>
      <c r="R53" s="295" t="s">
        <v>201</v>
      </c>
      <c r="S53" s="295" t="s">
        <v>204</v>
      </c>
      <c r="T53" s="295" t="s">
        <v>201</v>
      </c>
      <c r="U53" s="295" t="s">
        <v>317</v>
      </c>
      <c r="V53" s="295" t="s">
        <v>318</v>
      </c>
      <c r="W53" s="295" t="s">
        <v>201</v>
      </c>
      <c r="X53" s="295" t="s">
        <v>94</v>
      </c>
      <c r="Y53" s="295" t="s">
        <v>164</v>
      </c>
      <c r="Z53" s="295" t="s">
        <v>164</v>
      </c>
      <c r="AA53" s="295"/>
      <c r="AB53" s="295"/>
      <c r="AC53" s="295"/>
      <c r="AD53" s="295"/>
    </row>
    <row r="54" spans="1:30" x14ac:dyDescent="0.35">
      <c r="A54" s="295" t="s">
        <v>192</v>
      </c>
      <c r="B54" s="295" t="s">
        <v>193</v>
      </c>
      <c r="C54" s="295" t="s">
        <v>356</v>
      </c>
      <c r="D54" s="295" t="s">
        <v>416</v>
      </c>
      <c r="E54" s="305">
        <v>32.78</v>
      </c>
      <c r="F54" s="305">
        <v>32.78</v>
      </c>
      <c r="G54" s="295" t="s">
        <v>196</v>
      </c>
      <c r="H54" s="417">
        <v>1</v>
      </c>
      <c r="I54" s="296">
        <v>43646</v>
      </c>
      <c r="J54" s="295">
        <v>24866</v>
      </c>
      <c r="K54" s="295">
        <v>985</v>
      </c>
      <c r="L54" s="295" t="s">
        <v>218</v>
      </c>
      <c r="M54" s="295" t="s">
        <v>315</v>
      </c>
      <c r="N54" s="295" t="s">
        <v>416</v>
      </c>
      <c r="O54" s="295" t="s">
        <v>406</v>
      </c>
      <c r="P54" s="295" t="s">
        <v>417</v>
      </c>
      <c r="Q54" s="295" t="s">
        <v>316</v>
      </c>
      <c r="R54" s="295" t="s">
        <v>201</v>
      </c>
      <c r="S54" s="295" t="s">
        <v>204</v>
      </c>
      <c r="T54" s="295" t="s">
        <v>201</v>
      </c>
      <c r="U54" s="295" t="s">
        <v>317</v>
      </c>
      <c r="V54" s="295" t="s">
        <v>318</v>
      </c>
      <c r="W54" s="295" t="s">
        <v>201</v>
      </c>
      <c r="X54" s="295" t="s">
        <v>94</v>
      </c>
      <c r="Y54" s="295" t="s">
        <v>164</v>
      </c>
      <c r="Z54" s="295" t="s">
        <v>164</v>
      </c>
      <c r="AA54" s="295"/>
      <c r="AB54" s="295"/>
      <c r="AC54" s="295"/>
      <c r="AD54" s="295"/>
    </row>
    <row r="55" spans="1:30" x14ac:dyDescent="0.35">
      <c r="A55" s="295" t="s">
        <v>192</v>
      </c>
      <c r="B55" s="295" t="s">
        <v>193</v>
      </c>
      <c r="C55" s="295" t="s">
        <v>356</v>
      </c>
      <c r="D55" s="295" t="s">
        <v>416</v>
      </c>
      <c r="E55" s="305">
        <v>12.33</v>
      </c>
      <c r="F55" s="305">
        <v>12.33</v>
      </c>
      <c r="G55" s="295" t="s">
        <v>196</v>
      </c>
      <c r="H55" s="417">
        <v>1</v>
      </c>
      <c r="I55" s="296">
        <v>43646</v>
      </c>
      <c r="J55" s="295">
        <v>24866</v>
      </c>
      <c r="K55" s="295">
        <v>986</v>
      </c>
      <c r="L55" s="295" t="s">
        <v>218</v>
      </c>
      <c r="M55" s="295" t="s">
        <v>315</v>
      </c>
      <c r="N55" s="295" t="s">
        <v>416</v>
      </c>
      <c r="O55" s="295" t="s">
        <v>406</v>
      </c>
      <c r="P55" s="295" t="s">
        <v>417</v>
      </c>
      <c r="Q55" s="295" t="s">
        <v>319</v>
      </c>
      <c r="R55" s="295" t="s">
        <v>201</v>
      </c>
      <c r="S55" s="295" t="s">
        <v>204</v>
      </c>
      <c r="T55" s="295" t="s">
        <v>201</v>
      </c>
      <c r="U55" s="295" t="s">
        <v>317</v>
      </c>
      <c r="V55" s="295" t="s">
        <v>318</v>
      </c>
      <c r="W55" s="295" t="s">
        <v>201</v>
      </c>
      <c r="X55" s="295" t="s">
        <v>94</v>
      </c>
      <c r="Y55" s="295" t="s">
        <v>164</v>
      </c>
      <c r="Z55" s="295" t="s">
        <v>164</v>
      </c>
      <c r="AA55" s="295"/>
      <c r="AB55" s="295"/>
      <c r="AC55" s="295"/>
      <c r="AD55" s="295"/>
    </row>
    <row r="56" spans="1:30" x14ac:dyDescent="0.35">
      <c r="A56" s="295" t="s">
        <v>192</v>
      </c>
      <c r="B56" s="295" t="s">
        <v>193</v>
      </c>
      <c r="C56" s="295" t="s">
        <v>356</v>
      </c>
      <c r="D56" s="295" t="s">
        <v>416</v>
      </c>
      <c r="E56" s="305">
        <v>1.07</v>
      </c>
      <c r="F56" s="305">
        <v>1.07</v>
      </c>
      <c r="G56" s="295" t="s">
        <v>196</v>
      </c>
      <c r="H56" s="417">
        <v>1</v>
      </c>
      <c r="I56" s="296">
        <v>43646</v>
      </c>
      <c r="J56" s="295">
        <v>24866</v>
      </c>
      <c r="K56" s="295">
        <v>987</v>
      </c>
      <c r="L56" s="295" t="s">
        <v>218</v>
      </c>
      <c r="M56" s="295" t="s">
        <v>315</v>
      </c>
      <c r="N56" s="295" t="s">
        <v>416</v>
      </c>
      <c r="O56" s="295" t="s">
        <v>406</v>
      </c>
      <c r="P56" s="295" t="s">
        <v>417</v>
      </c>
      <c r="Q56" s="295" t="s">
        <v>347</v>
      </c>
      <c r="R56" s="295" t="s">
        <v>201</v>
      </c>
      <c r="S56" s="295" t="s">
        <v>204</v>
      </c>
      <c r="T56" s="295" t="s">
        <v>201</v>
      </c>
      <c r="U56" s="295" t="s">
        <v>317</v>
      </c>
      <c r="V56" s="295" t="s">
        <v>318</v>
      </c>
      <c r="W56" s="295" t="s">
        <v>201</v>
      </c>
      <c r="X56" s="295" t="s">
        <v>94</v>
      </c>
      <c r="Y56" s="295" t="s">
        <v>164</v>
      </c>
      <c r="Z56" s="295" t="s">
        <v>164</v>
      </c>
      <c r="AA56" s="295"/>
      <c r="AB56" s="295"/>
      <c r="AC56" s="295"/>
      <c r="AD56" s="295"/>
    </row>
    <row r="57" spans="1:30" x14ac:dyDescent="0.35">
      <c r="A57" s="295" t="s">
        <v>192</v>
      </c>
      <c r="B57" s="295" t="s">
        <v>193</v>
      </c>
      <c r="C57" s="295" t="s">
        <v>356</v>
      </c>
      <c r="D57" s="295" t="s">
        <v>416</v>
      </c>
      <c r="E57" s="305">
        <v>-0.27</v>
      </c>
      <c r="F57" s="305">
        <v>-0.27</v>
      </c>
      <c r="G57" s="295" t="s">
        <v>196</v>
      </c>
      <c r="H57" s="417">
        <v>1</v>
      </c>
      <c r="I57" s="296">
        <v>43646</v>
      </c>
      <c r="J57" s="295">
        <v>24866</v>
      </c>
      <c r="K57" s="295">
        <v>988</v>
      </c>
      <c r="L57" s="295" t="s">
        <v>218</v>
      </c>
      <c r="M57" s="295" t="s">
        <v>315</v>
      </c>
      <c r="N57" s="295" t="s">
        <v>416</v>
      </c>
      <c r="O57" s="295" t="s">
        <v>406</v>
      </c>
      <c r="P57" s="295" t="s">
        <v>417</v>
      </c>
      <c r="Q57" s="295" t="s">
        <v>320</v>
      </c>
      <c r="R57" s="295" t="s">
        <v>201</v>
      </c>
      <c r="S57" s="295" t="s">
        <v>204</v>
      </c>
      <c r="T57" s="295" t="s">
        <v>201</v>
      </c>
      <c r="U57" s="295" t="s">
        <v>317</v>
      </c>
      <c r="V57" s="295" t="s">
        <v>318</v>
      </c>
      <c r="W57" s="295" t="s">
        <v>201</v>
      </c>
      <c r="X57" s="295" t="s">
        <v>94</v>
      </c>
      <c r="Y57" s="295" t="s">
        <v>164</v>
      </c>
      <c r="Z57" s="295" t="s">
        <v>164</v>
      </c>
      <c r="AA57" s="295"/>
      <c r="AB57" s="295"/>
      <c r="AC57" s="295"/>
      <c r="AD57" s="295"/>
    </row>
    <row r="58" spans="1:30" x14ac:dyDescent="0.35">
      <c r="A58" s="295" t="s">
        <v>192</v>
      </c>
      <c r="B58" s="295" t="s">
        <v>193</v>
      </c>
      <c r="C58" s="295" t="s">
        <v>356</v>
      </c>
      <c r="D58" s="295" t="s">
        <v>416</v>
      </c>
      <c r="E58" s="305">
        <v>1.18</v>
      </c>
      <c r="F58" s="305">
        <v>1.18</v>
      </c>
      <c r="G58" s="295" t="s">
        <v>196</v>
      </c>
      <c r="H58" s="417">
        <v>1</v>
      </c>
      <c r="I58" s="296">
        <v>43646</v>
      </c>
      <c r="J58" s="295">
        <v>24866</v>
      </c>
      <c r="K58" s="295">
        <v>989</v>
      </c>
      <c r="L58" s="295" t="s">
        <v>218</v>
      </c>
      <c r="M58" s="295" t="s">
        <v>315</v>
      </c>
      <c r="N58" s="295" t="s">
        <v>416</v>
      </c>
      <c r="O58" s="295" t="s">
        <v>406</v>
      </c>
      <c r="P58" s="295" t="s">
        <v>417</v>
      </c>
      <c r="Q58" s="295" t="s">
        <v>348</v>
      </c>
      <c r="R58" s="295" t="s">
        <v>201</v>
      </c>
      <c r="S58" s="295" t="s">
        <v>204</v>
      </c>
      <c r="T58" s="295" t="s">
        <v>201</v>
      </c>
      <c r="U58" s="295" t="s">
        <v>317</v>
      </c>
      <c r="V58" s="295" t="s">
        <v>318</v>
      </c>
      <c r="W58" s="295" t="s">
        <v>201</v>
      </c>
      <c r="X58" s="295" t="s">
        <v>94</v>
      </c>
      <c r="Y58" s="295" t="s">
        <v>164</v>
      </c>
      <c r="Z58" s="295" t="s">
        <v>164</v>
      </c>
      <c r="AA58" s="295"/>
      <c r="AB58" s="295"/>
      <c r="AC58" s="295"/>
      <c r="AD58" s="295"/>
    </row>
    <row r="59" spans="1:30" x14ac:dyDescent="0.35">
      <c r="A59" s="295" t="s">
        <v>192</v>
      </c>
      <c r="B59" s="295" t="s">
        <v>193</v>
      </c>
      <c r="C59" s="295" t="s">
        <v>356</v>
      </c>
      <c r="D59" s="295" t="s">
        <v>416</v>
      </c>
      <c r="E59" s="305">
        <v>1.37</v>
      </c>
      <c r="F59" s="305">
        <v>1.37</v>
      </c>
      <c r="G59" s="295" t="s">
        <v>196</v>
      </c>
      <c r="H59" s="417">
        <v>1</v>
      </c>
      <c r="I59" s="296">
        <v>43646</v>
      </c>
      <c r="J59" s="295">
        <v>24866</v>
      </c>
      <c r="K59" s="295">
        <v>990</v>
      </c>
      <c r="L59" s="295" t="s">
        <v>218</v>
      </c>
      <c r="M59" s="295" t="s">
        <v>315</v>
      </c>
      <c r="N59" s="295" t="s">
        <v>416</v>
      </c>
      <c r="O59" s="295" t="s">
        <v>406</v>
      </c>
      <c r="P59" s="295" t="s">
        <v>417</v>
      </c>
      <c r="Q59" s="295" t="s">
        <v>321</v>
      </c>
      <c r="R59" s="295" t="s">
        <v>201</v>
      </c>
      <c r="S59" s="295" t="s">
        <v>204</v>
      </c>
      <c r="T59" s="295" t="s">
        <v>201</v>
      </c>
      <c r="U59" s="295" t="s">
        <v>317</v>
      </c>
      <c r="V59" s="295" t="s">
        <v>318</v>
      </c>
      <c r="W59" s="295" t="s">
        <v>201</v>
      </c>
      <c r="X59" s="295" t="s">
        <v>94</v>
      </c>
      <c r="Y59" s="295" t="s">
        <v>164</v>
      </c>
      <c r="Z59" s="295" t="s">
        <v>164</v>
      </c>
      <c r="AA59" s="295"/>
      <c r="AB59" s="295"/>
      <c r="AC59" s="295"/>
      <c r="AD59" s="295"/>
    </row>
    <row r="60" spans="1:30" x14ac:dyDescent="0.35">
      <c r="A60" s="295" t="s">
        <v>192</v>
      </c>
      <c r="B60" s="295" t="s">
        <v>193</v>
      </c>
      <c r="C60" s="295" t="s">
        <v>356</v>
      </c>
      <c r="D60" s="295" t="s">
        <v>416</v>
      </c>
      <c r="E60" s="305">
        <v>4.3899999999999997</v>
      </c>
      <c r="F60" s="305">
        <v>4.3899999999999997</v>
      </c>
      <c r="G60" s="295" t="s">
        <v>196</v>
      </c>
      <c r="H60" s="417">
        <v>1</v>
      </c>
      <c r="I60" s="296">
        <v>43646</v>
      </c>
      <c r="J60" s="295">
        <v>24866</v>
      </c>
      <c r="K60" s="295">
        <v>991</v>
      </c>
      <c r="L60" s="295" t="s">
        <v>218</v>
      </c>
      <c r="M60" s="295" t="s">
        <v>315</v>
      </c>
      <c r="N60" s="295" t="s">
        <v>416</v>
      </c>
      <c r="O60" s="295" t="s">
        <v>406</v>
      </c>
      <c r="P60" s="295" t="s">
        <v>417</v>
      </c>
      <c r="Q60" s="295" t="s">
        <v>322</v>
      </c>
      <c r="R60" s="295" t="s">
        <v>201</v>
      </c>
      <c r="S60" s="295" t="s">
        <v>204</v>
      </c>
      <c r="T60" s="295" t="s">
        <v>201</v>
      </c>
      <c r="U60" s="295" t="s">
        <v>317</v>
      </c>
      <c r="V60" s="295" t="s">
        <v>318</v>
      </c>
      <c r="W60" s="295" t="s">
        <v>201</v>
      </c>
      <c r="X60" s="295" t="s">
        <v>94</v>
      </c>
      <c r="Y60" s="295" t="s">
        <v>164</v>
      </c>
      <c r="Z60" s="295" t="s">
        <v>164</v>
      </c>
      <c r="AA60" s="295"/>
      <c r="AB60" s="295"/>
      <c r="AC60" s="295"/>
      <c r="AD60" s="295"/>
    </row>
    <row r="61" spans="1:30" x14ac:dyDescent="0.35">
      <c r="A61" s="295" t="s">
        <v>192</v>
      </c>
      <c r="B61" s="295" t="s">
        <v>193</v>
      </c>
      <c r="C61" s="295" t="s">
        <v>356</v>
      </c>
      <c r="D61" s="295" t="s">
        <v>416</v>
      </c>
      <c r="E61" s="305">
        <v>0.24</v>
      </c>
      <c r="F61" s="305">
        <v>0.24</v>
      </c>
      <c r="G61" s="295" t="s">
        <v>196</v>
      </c>
      <c r="H61" s="417">
        <v>1</v>
      </c>
      <c r="I61" s="296">
        <v>43646</v>
      </c>
      <c r="J61" s="295">
        <v>24866</v>
      </c>
      <c r="K61" s="295">
        <v>992</v>
      </c>
      <c r="L61" s="295" t="s">
        <v>218</v>
      </c>
      <c r="M61" s="295" t="s">
        <v>315</v>
      </c>
      <c r="N61" s="295" t="s">
        <v>416</v>
      </c>
      <c r="O61" s="295" t="s">
        <v>406</v>
      </c>
      <c r="P61" s="295" t="s">
        <v>417</v>
      </c>
      <c r="Q61" s="295" t="s">
        <v>323</v>
      </c>
      <c r="R61" s="295" t="s">
        <v>201</v>
      </c>
      <c r="S61" s="295" t="s">
        <v>204</v>
      </c>
      <c r="T61" s="295" t="s">
        <v>201</v>
      </c>
      <c r="U61" s="295" t="s">
        <v>317</v>
      </c>
      <c r="V61" s="295" t="s">
        <v>318</v>
      </c>
      <c r="W61" s="295" t="s">
        <v>201</v>
      </c>
      <c r="X61" s="295" t="s">
        <v>94</v>
      </c>
      <c r="Y61" s="295" t="s">
        <v>164</v>
      </c>
      <c r="Z61" s="295" t="s">
        <v>164</v>
      </c>
      <c r="AA61" s="295"/>
      <c r="AB61" s="295"/>
      <c r="AC61" s="295"/>
      <c r="AD61" s="295"/>
    </row>
    <row r="62" spans="1:30" x14ac:dyDescent="0.35">
      <c r="A62" s="295" t="s">
        <v>192</v>
      </c>
      <c r="B62" s="295" t="s">
        <v>193</v>
      </c>
      <c r="C62" s="295" t="s">
        <v>356</v>
      </c>
      <c r="D62" s="295" t="s">
        <v>416</v>
      </c>
      <c r="E62" s="305">
        <v>0.66</v>
      </c>
      <c r="F62" s="305">
        <v>0.66</v>
      </c>
      <c r="G62" s="295" t="s">
        <v>196</v>
      </c>
      <c r="H62" s="417">
        <v>1</v>
      </c>
      <c r="I62" s="296">
        <v>43646</v>
      </c>
      <c r="J62" s="295">
        <v>24866</v>
      </c>
      <c r="K62" s="295">
        <v>993</v>
      </c>
      <c r="L62" s="295" t="s">
        <v>218</v>
      </c>
      <c r="M62" s="295" t="s">
        <v>315</v>
      </c>
      <c r="N62" s="295" t="s">
        <v>416</v>
      </c>
      <c r="O62" s="295" t="s">
        <v>406</v>
      </c>
      <c r="P62" s="295" t="s">
        <v>417</v>
      </c>
      <c r="Q62" s="295" t="s">
        <v>324</v>
      </c>
      <c r="R62" s="295" t="s">
        <v>201</v>
      </c>
      <c r="S62" s="295" t="s">
        <v>204</v>
      </c>
      <c r="T62" s="295" t="s">
        <v>201</v>
      </c>
      <c r="U62" s="295" t="s">
        <v>317</v>
      </c>
      <c r="V62" s="295" t="s">
        <v>318</v>
      </c>
      <c r="W62" s="295" t="s">
        <v>201</v>
      </c>
      <c r="X62" s="295" t="s">
        <v>94</v>
      </c>
      <c r="Y62" s="295" t="s">
        <v>164</v>
      </c>
      <c r="Z62" s="295" t="s">
        <v>164</v>
      </c>
      <c r="AA62" s="295"/>
      <c r="AB62" s="295"/>
      <c r="AC62" s="295"/>
      <c r="AD62" s="295"/>
    </row>
    <row r="63" spans="1:30" x14ac:dyDescent="0.35">
      <c r="A63" s="295" t="s">
        <v>192</v>
      </c>
      <c r="B63" s="295" t="s">
        <v>193</v>
      </c>
      <c r="C63" s="295" t="s">
        <v>356</v>
      </c>
      <c r="D63" s="295" t="s">
        <v>416</v>
      </c>
      <c r="E63" s="305">
        <v>2.82</v>
      </c>
      <c r="F63" s="305">
        <v>2.82</v>
      </c>
      <c r="G63" s="295" t="s">
        <v>196</v>
      </c>
      <c r="H63" s="417">
        <v>1</v>
      </c>
      <c r="I63" s="296">
        <v>43646</v>
      </c>
      <c r="J63" s="295">
        <v>24866</v>
      </c>
      <c r="K63" s="295">
        <v>994</v>
      </c>
      <c r="L63" s="295" t="s">
        <v>218</v>
      </c>
      <c r="M63" s="295" t="s">
        <v>315</v>
      </c>
      <c r="N63" s="295" t="s">
        <v>416</v>
      </c>
      <c r="O63" s="295" t="s">
        <v>406</v>
      </c>
      <c r="P63" s="295" t="s">
        <v>417</v>
      </c>
      <c r="Q63" s="295" t="s">
        <v>325</v>
      </c>
      <c r="R63" s="295" t="s">
        <v>201</v>
      </c>
      <c r="S63" s="295" t="s">
        <v>204</v>
      </c>
      <c r="T63" s="295" t="s">
        <v>201</v>
      </c>
      <c r="U63" s="295" t="s">
        <v>317</v>
      </c>
      <c r="V63" s="295" t="s">
        <v>318</v>
      </c>
      <c r="W63" s="295" t="s">
        <v>201</v>
      </c>
      <c r="X63" s="295" t="s">
        <v>94</v>
      </c>
      <c r="Y63" s="295" t="s">
        <v>164</v>
      </c>
      <c r="Z63" s="295" t="s">
        <v>164</v>
      </c>
      <c r="AA63" s="295"/>
      <c r="AB63" s="295"/>
      <c r="AC63" s="295"/>
      <c r="AD63" s="295"/>
    </row>
    <row r="64" spans="1:30" x14ac:dyDescent="0.35">
      <c r="A64" s="295" t="s">
        <v>192</v>
      </c>
      <c r="B64" s="295" t="s">
        <v>193</v>
      </c>
      <c r="C64" s="295" t="s">
        <v>356</v>
      </c>
      <c r="D64" s="295" t="s">
        <v>416</v>
      </c>
      <c r="E64" s="305">
        <v>0.02</v>
      </c>
      <c r="F64" s="305">
        <v>0.02</v>
      </c>
      <c r="G64" s="295" t="s">
        <v>196</v>
      </c>
      <c r="H64" s="417">
        <v>1</v>
      </c>
      <c r="I64" s="296">
        <v>43646</v>
      </c>
      <c r="J64" s="295">
        <v>24866</v>
      </c>
      <c r="K64" s="295">
        <v>995</v>
      </c>
      <c r="L64" s="295" t="s">
        <v>218</v>
      </c>
      <c r="M64" s="295" t="s">
        <v>315</v>
      </c>
      <c r="N64" s="295" t="s">
        <v>416</v>
      </c>
      <c r="O64" s="295" t="s">
        <v>406</v>
      </c>
      <c r="P64" s="295" t="s">
        <v>417</v>
      </c>
      <c r="Q64" s="295" t="s">
        <v>352</v>
      </c>
      <c r="R64" s="295" t="s">
        <v>201</v>
      </c>
      <c r="S64" s="295" t="s">
        <v>204</v>
      </c>
      <c r="T64" s="295" t="s">
        <v>201</v>
      </c>
      <c r="U64" s="295" t="s">
        <v>317</v>
      </c>
      <c r="V64" s="295" t="s">
        <v>318</v>
      </c>
      <c r="W64" s="295" t="s">
        <v>201</v>
      </c>
      <c r="X64" s="295" t="s">
        <v>94</v>
      </c>
      <c r="Y64" s="295" t="s">
        <v>164</v>
      </c>
      <c r="Z64" s="295" t="s">
        <v>164</v>
      </c>
      <c r="AA64" s="295"/>
      <c r="AB64" s="295"/>
      <c r="AC64" s="295"/>
      <c r="AD64" s="295"/>
    </row>
    <row r="65" spans="1:30" x14ac:dyDescent="0.35">
      <c r="A65" s="295" t="s">
        <v>192</v>
      </c>
      <c r="B65" s="295" t="s">
        <v>193</v>
      </c>
      <c r="C65" s="295" t="s">
        <v>356</v>
      </c>
      <c r="D65" s="295" t="s">
        <v>416</v>
      </c>
      <c r="E65" s="305">
        <v>0.7</v>
      </c>
      <c r="F65" s="305">
        <v>0.7</v>
      </c>
      <c r="G65" s="295" t="s">
        <v>196</v>
      </c>
      <c r="H65" s="417">
        <v>1</v>
      </c>
      <c r="I65" s="296">
        <v>43646</v>
      </c>
      <c r="J65" s="295">
        <v>24866</v>
      </c>
      <c r="K65" s="295">
        <v>996</v>
      </c>
      <c r="L65" s="295" t="s">
        <v>218</v>
      </c>
      <c r="M65" s="295" t="s">
        <v>315</v>
      </c>
      <c r="N65" s="295" t="s">
        <v>416</v>
      </c>
      <c r="O65" s="295" t="s">
        <v>406</v>
      </c>
      <c r="P65" s="295" t="s">
        <v>417</v>
      </c>
      <c r="Q65" s="295" t="s">
        <v>326</v>
      </c>
      <c r="R65" s="295" t="s">
        <v>201</v>
      </c>
      <c r="S65" s="295" t="s">
        <v>204</v>
      </c>
      <c r="T65" s="295" t="s">
        <v>201</v>
      </c>
      <c r="U65" s="295" t="s">
        <v>317</v>
      </c>
      <c r="V65" s="295" t="s">
        <v>318</v>
      </c>
      <c r="W65" s="295" t="s">
        <v>201</v>
      </c>
      <c r="X65" s="295" t="s">
        <v>94</v>
      </c>
      <c r="Y65" s="295" t="s">
        <v>164</v>
      </c>
      <c r="Z65" s="295" t="s">
        <v>164</v>
      </c>
      <c r="AA65" s="295"/>
      <c r="AB65" s="295"/>
      <c r="AC65" s="295"/>
      <c r="AD65" s="295"/>
    </row>
    <row r="66" spans="1:30" x14ac:dyDescent="0.35">
      <c r="A66" s="295" t="s">
        <v>192</v>
      </c>
      <c r="B66" s="295" t="s">
        <v>193</v>
      </c>
      <c r="C66" s="295" t="s">
        <v>356</v>
      </c>
      <c r="D66" s="295" t="s">
        <v>418</v>
      </c>
      <c r="E66" s="305">
        <v>4.18</v>
      </c>
      <c r="F66" s="305">
        <v>4.18</v>
      </c>
      <c r="G66" s="295" t="s">
        <v>196</v>
      </c>
      <c r="H66" s="417">
        <v>1</v>
      </c>
      <c r="I66" s="296">
        <v>43646</v>
      </c>
      <c r="J66" s="295">
        <v>24868</v>
      </c>
      <c r="K66" s="295">
        <v>21</v>
      </c>
      <c r="L66" s="295" t="s">
        <v>218</v>
      </c>
      <c r="M66" s="295" t="s">
        <v>419</v>
      </c>
      <c r="N66" s="295" t="s">
        <v>418</v>
      </c>
      <c r="O66" s="295" t="s">
        <v>221</v>
      </c>
      <c r="P66" s="295" t="s">
        <v>329</v>
      </c>
      <c r="Q66" s="295" t="s">
        <v>316</v>
      </c>
      <c r="R66" s="295" t="s">
        <v>201</v>
      </c>
      <c r="S66" s="295" t="s">
        <v>204</v>
      </c>
      <c r="T66" s="295" t="s">
        <v>201</v>
      </c>
      <c r="U66" s="295" t="s">
        <v>330</v>
      </c>
      <c r="V66" s="295" t="s">
        <v>318</v>
      </c>
      <c r="W66" s="295" t="s">
        <v>201</v>
      </c>
      <c r="X66" s="295" t="s">
        <v>331</v>
      </c>
      <c r="Y66" s="295" t="s">
        <v>164</v>
      </c>
      <c r="Z66" s="295" t="s">
        <v>164</v>
      </c>
      <c r="AA66" s="295"/>
      <c r="AB66" s="295"/>
      <c r="AC66" s="295"/>
      <c r="AD66" s="295"/>
    </row>
    <row r="67" spans="1:30" x14ac:dyDescent="0.35">
      <c r="A67" s="295" t="s">
        <v>192</v>
      </c>
      <c r="B67" s="295" t="s">
        <v>193</v>
      </c>
      <c r="C67" s="295" t="s">
        <v>356</v>
      </c>
      <c r="D67" s="295" t="s">
        <v>418</v>
      </c>
      <c r="E67" s="305">
        <v>72.87</v>
      </c>
      <c r="F67" s="305">
        <v>72.87</v>
      </c>
      <c r="G67" s="295" t="s">
        <v>196</v>
      </c>
      <c r="H67" s="417">
        <v>1</v>
      </c>
      <c r="I67" s="296">
        <v>43646</v>
      </c>
      <c r="J67" s="295">
        <v>24868</v>
      </c>
      <c r="K67" s="295">
        <v>61</v>
      </c>
      <c r="L67" s="295" t="s">
        <v>218</v>
      </c>
      <c r="M67" s="295" t="s">
        <v>419</v>
      </c>
      <c r="N67" s="295" t="s">
        <v>418</v>
      </c>
      <c r="O67" s="295" t="s">
        <v>200</v>
      </c>
      <c r="P67" s="295" t="s">
        <v>329</v>
      </c>
      <c r="Q67" s="295" t="s">
        <v>316</v>
      </c>
      <c r="R67" s="295" t="s">
        <v>201</v>
      </c>
      <c r="S67" s="295" t="s">
        <v>204</v>
      </c>
      <c r="T67" s="295" t="s">
        <v>201</v>
      </c>
      <c r="U67" s="295" t="s">
        <v>330</v>
      </c>
      <c r="V67" s="295" t="s">
        <v>318</v>
      </c>
      <c r="W67" s="295" t="s">
        <v>201</v>
      </c>
      <c r="X67" s="295" t="s">
        <v>331</v>
      </c>
      <c r="Y67" s="295" t="s">
        <v>164</v>
      </c>
      <c r="Z67" s="295" t="s">
        <v>164</v>
      </c>
      <c r="AA67" s="295"/>
      <c r="AB67" s="295"/>
      <c r="AC67" s="295"/>
      <c r="AD67" s="295"/>
    </row>
    <row r="68" spans="1:30" x14ac:dyDescent="0.35">
      <c r="A68" s="295" t="s">
        <v>192</v>
      </c>
      <c r="B68" s="295" t="s">
        <v>193</v>
      </c>
      <c r="C68" s="295" t="s">
        <v>356</v>
      </c>
      <c r="D68" s="295" t="s">
        <v>418</v>
      </c>
      <c r="E68" s="305">
        <v>4.2699999999999996</v>
      </c>
      <c r="F68" s="305">
        <v>4.2699999999999996</v>
      </c>
      <c r="G68" s="295" t="s">
        <v>196</v>
      </c>
      <c r="H68" s="417">
        <v>1</v>
      </c>
      <c r="I68" s="296">
        <v>43646</v>
      </c>
      <c r="J68" s="295">
        <v>24868</v>
      </c>
      <c r="K68" s="295">
        <v>182</v>
      </c>
      <c r="L68" s="295" t="s">
        <v>218</v>
      </c>
      <c r="M68" s="295" t="s">
        <v>419</v>
      </c>
      <c r="N68" s="295" t="s">
        <v>418</v>
      </c>
      <c r="O68" s="295" t="s">
        <v>406</v>
      </c>
      <c r="P68" s="295" t="s">
        <v>329</v>
      </c>
      <c r="Q68" s="295" t="s">
        <v>316</v>
      </c>
      <c r="R68" s="295" t="s">
        <v>201</v>
      </c>
      <c r="S68" s="295" t="s">
        <v>204</v>
      </c>
      <c r="T68" s="295" t="s">
        <v>201</v>
      </c>
      <c r="U68" s="295" t="s">
        <v>330</v>
      </c>
      <c r="V68" s="295" t="s">
        <v>318</v>
      </c>
      <c r="W68" s="295" t="s">
        <v>201</v>
      </c>
      <c r="X68" s="295" t="s">
        <v>331</v>
      </c>
      <c r="Y68" s="295" t="s">
        <v>164</v>
      </c>
      <c r="Z68" s="295" t="s">
        <v>164</v>
      </c>
      <c r="AA68" s="295"/>
      <c r="AB68" s="295"/>
      <c r="AC68" s="295"/>
      <c r="AD68" s="295"/>
    </row>
    <row r="69" spans="1:30" x14ac:dyDescent="0.35">
      <c r="A69" s="295" t="s">
        <v>192</v>
      </c>
      <c r="B69" s="295" t="s">
        <v>193</v>
      </c>
      <c r="C69" s="295" t="s">
        <v>356</v>
      </c>
      <c r="D69" s="295" t="s">
        <v>418</v>
      </c>
      <c r="E69" s="305">
        <v>1.37</v>
      </c>
      <c r="F69" s="305">
        <v>1.37</v>
      </c>
      <c r="G69" s="295" t="s">
        <v>196</v>
      </c>
      <c r="H69" s="417">
        <v>1</v>
      </c>
      <c r="I69" s="296">
        <v>43646</v>
      </c>
      <c r="J69" s="295">
        <v>24868</v>
      </c>
      <c r="K69" s="295">
        <v>208</v>
      </c>
      <c r="L69" s="295" t="s">
        <v>218</v>
      </c>
      <c r="M69" s="295" t="s">
        <v>419</v>
      </c>
      <c r="N69" s="295" t="s">
        <v>418</v>
      </c>
      <c r="O69" s="295" t="s">
        <v>221</v>
      </c>
      <c r="P69" s="295" t="s">
        <v>332</v>
      </c>
      <c r="Q69" s="295" t="s">
        <v>316</v>
      </c>
      <c r="R69" s="295" t="s">
        <v>201</v>
      </c>
      <c r="S69" s="295" t="s">
        <v>204</v>
      </c>
      <c r="T69" s="295" t="s">
        <v>201</v>
      </c>
      <c r="U69" s="295" t="s">
        <v>330</v>
      </c>
      <c r="V69" s="295" t="s">
        <v>318</v>
      </c>
      <c r="W69" s="295" t="s">
        <v>201</v>
      </c>
      <c r="X69" s="295" t="s">
        <v>331</v>
      </c>
      <c r="Y69" s="295" t="s">
        <v>164</v>
      </c>
      <c r="Z69" s="295" t="s">
        <v>164</v>
      </c>
      <c r="AA69" s="295"/>
      <c r="AB69" s="295"/>
      <c r="AC69" s="295"/>
      <c r="AD69" s="295"/>
    </row>
    <row r="70" spans="1:30" x14ac:dyDescent="0.35">
      <c r="A70" s="295" t="s">
        <v>192</v>
      </c>
      <c r="B70" s="295" t="s">
        <v>193</v>
      </c>
      <c r="C70" s="295" t="s">
        <v>356</v>
      </c>
      <c r="D70" s="295" t="s">
        <v>418</v>
      </c>
      <c r="E70" s="305">
        <v>23.91</v>
      </c>
      <c r="F70" s="305">
        <v>23.91</v>
      </c>
      <c r="G70" s="295" t="s">
        <v>196</v>
      </c>
      <c r="H70" s="417">
        <v>1</v>
      </c>
      <c r="I70" s="296">
        <v>43646</v>
      </c>
      <c r="J70" s="295">
        <v>24868</v>
      </c>
      <c r="K70" s="295">
        <v>247</v>
      </c>
      <c r="L70" s="295" t="s">
        <v>218</v>
      </c>
      <c r="M70" s="295" t="s">
        <v>419</v>
      </c>
      <c r="N70" s="295" t="s">
        <v>418</v>
      </c>
      <c r="O70" s="295" t="s">
        <v>200</v>
      </c>
      <c r="P70" s="295" t="s">
        <v>332</v>
      </c>
      <c r="Q70" s="295" t="s">
        <v>316</v>
      </c>
      <c r="R70" s="295" t="s">
        <v>201</v>
      </c>
      <c r="S70" s="295" t="s">
        <v>204</v>
      </c>
      <c r="T70" s="295" t="s">
        <v>201</v>
      </c>
      <c r="U70" s="295" t="s">
        <v>330</v>
      </c>
      <c r="V70" s="295" t="s">
        <v>318</v>
      </c>
      <c r="W70" s="295" t="s">
        <v>201</v>
      </c>
      <c r="X70" s="295" t="s">
        <v>331</v>
      </c>
      <c r="Y70" s="295" t="s">
        <v>164</v>
      </c>
      <c r="Z70" s="295" t="s">
        <v>164</v>
      </c>
      <c r="AA70" s="295"/>
      <c r="AB70" s="295"/>
      <c r="AC70" s="295"/>
      <c r="AD70" s="295"/>
    </row>
    <row r="71" spans="1:30" x14ac:dyDescent="0.35">
      <c r="A71" s="295" t="s">
        <v>192</v>
      </c>
      <c r="B71" s="295" t="s">
        <v>193</v>
      </c>
      <c r="C71" s="295" t="s">
        <v>356</v>
      </c>
      <c r="D71" s="295" t="s">
        <v>418</v>
      </c>
      <c r="E71" s="305">
        <v>1.4</v>
      </c>
      <c r="F71" s="305">
        <v>1.4</v>
      </c>
      <c r="G71" s="295" t="s">
        <v>196</v>
      </c>
      <c r="H71" s="417">
        <v>1</v>
      </c>
      <c r="I71" s="296">
        <v>43646</v>
      </c>
      <c r="J71" s="295">
        <v>24868</v>
      </c>
      <c r="K71" s="295">
        <v>367</v>
      </c>
      <c r="L71" s="295" t="s">
        <v>218</v>
      </c>
      <c r="M71" s="295" t="s">
        <v>419</v>
      </c>
      <c r="N71" s="295" t="s">
        <v>418</v>
      </c>
      <c r="O71" s="295" t="s">
        <v>406</v>
      </c>
      <c r="P71" s="295" t="s">
        <v>332</v>
      </c>
      <c r="Q71" s="295" t="s">
        <v>316</v>
      </c>
      <c r="R71" s="295" t="s">
        <v>201</v>
      </c>
      <c r="S71" s="295" t="s">
        <v>204</v>
      </c>
      <c r="T71" s="295" t="s">
        <v>201</v>
      </c>
      <c r="U71" s="295" t="s">
        <v>330</v>
      </c>
      <c r="V71" s="295" t="s">
        <v>318</v>
      </c>
      <c r="W71" s="295" t="s">
        <v>201</v>
      </c>
      <c r="X71" s="295" t="s">
        <v>331</v>
      </c>
      <c r="Y71" s="295" t="s">
        <v>164</v>
      </c>
      <c r="Z71" s="295" t="s">
        <v>164</v>
      </c>
      <c r="AA71" s="295"/>
      <c r="AB71" s="295"/>
      <c r="AC71" s="295"/>
      <c r="AD71" s="295"/>
    </row>
    <row r="72" spans="1:30" x14ac:dyDescent="0.35">
      <c r="A72" s="295" t="s">
        <v>192</v>
      </c>
      <c r="B72" s="295" t="s">
        <v>193</v>
      </c>
      <c r="C72" s="295" t="s">
        <v>356</v>
      </c>
      <c r="D72" s="295" t="s">
        <v>418</v>
      </c>
      <c r="E72" s="305">
        <v>1.56</v>
      </c>
      <c r="F72" s="305">
        <v>1.56</v>
      </c>
      <c r="G72" s="295" t="s">
        <v>196</v>
      </c>
      <c r="H72" s="417">
        <v>1</v>
      </c>
      <c r="I72" s="296">
        <v>43646</v>
      </c>
      <c r="J72" s="295">
        <v>24868</v>
      </c>
      <c r="K72" s="295">
        <v>393</v>
      </c>
      <c r="L72" s="295" t="s">
        <v>218</v>
      </c>
      <c r="M72" s="295" t="s">
        <v>419</v>
      </c>
      <c r="N72" s="295" t="s">
        <v>418</v>
      </c>
      <c r="O72" s="295" t="s">
        <v>221</v>
      </c>
      <c r="P72" s="295" t="s">
        <v>333</v>
      </c>
      <c r="Q72" s="295" t="s">
        <v>316</v>
      </c>
      <c r="R72" s="295" t="s">
        <v>201</v>
      </c>
      <c r="S72" s="295" t="s">
        <v>204</v>
      </c>
      <c r="T72" s="295" t="s">
        <v>201</v>
      </c>
      <c r="U72" s="295" t="s">
        <v>330</v>
      </c>
      <c r="V72" s="295" t="s">
        <v>318</v>
      </c>
      <c r="W72" s="295" t="s">
        <v>201</v>
      </c>
      <c r="X72" s="295" t="s">
        <v>331</v>
      </c>
      <c r="Y72" s="295" t="s">
        <v>164</v>
      </c>
      <c r="Z72" s="295" t="s">
        <v>164</v>
      </c>
      <c r="AA72" s="295"/>
      <c r="AB72" s="295"/>
      <c r="AC72" s="295"/>
      <c r="AD72" s="295"/>
    </row>
    <row r="73" spans="1:30" x14ac:dyDescent="0.35">
      <c r="A73" s="295" t="s">
        <v>192</v>
      </c>
      <c r="B73" s="295" t="s">
        <v>193</v>
      </c>
      <c r="C73" s="295" t="s">
        <v>356</v>
      </c>
      <c r="D73" s="295" t="s">
        <v>418</v>
      </c>
      <c r="E73" s="305">
        <v>27.22</v>
      </c>
      <c r="F73" s="305">
        <v>27.22</v>
      </c>
      <c r="G73" s="295" t="s">
        <v>196</v>
      </c>
      <c r="H73" s="417">
        <v>1</v>
      </c>
      <c r="I73" s="296">
        <v>43646</v>
      </c>
      <c r="J73" s="295">
        <v>24868</v>
      </c>
      <c r="K73" s="295">
        <v>432</v>
      </c>
      <c r="L73" s="295" t="s">
        <v>218</v>
      </c>
      <c r="M73" s="295" t="s">
        <v>419</v>
      </c>
      <c r="N73" s="295" t="s">
        <v>418</v>
      </c>
      <c r="O73" s="295" t="s">
        <v>200</v>
      </c>
      <c r="P73" s="295" t="s">
        <v>333</v>
      </c>
      <c r="Q73" s="295" t="s">
        <v>316</v>
      </c>
      <c r="R73" s="295" t="s">
        <v>201</v>
      </c>
      <c r="S73" s="295" t="s">
        <v>204</v>
      </c>
      <c r="T73" s="295" t="s">
        <v>201</v>
      </c>
      <c r="U73" s="295" t="s">
        <v>330</v>
      </c>
      <c r="V73" s="295" t="s">
        <v>318</v>
      </c>
      <c r="W73" s="295" t="s">
        <v>201</v>
      </c>
      <c r="X73" s="295" t="s">
        <v>331</v>
      </c>
      <c r="Y73" s="295" t="s">
        <v>164</v>
      </c>
      <c r="Z73" s="295" t="s">
        <v>164</v>
      </c>
      <c r="AA73" s="295"/>
      <c r="AB73" s="295"/>
      <c r="AC73" s="295"/>
      <c r="AD73" s="295"/>
    </row>
    <row r="74" spans="1:30" x14ac:dyDescent="0.35">
      <c r="A74" s="295" t="s">
        <v>192</v>
      </c>
      <c r="B74" s="295" t="s">
        <v>193</v>
      </c>
      <c r="C74" s="295" t="s">
        <v>356</v>
      </c>
      <c r="D74" s="295" t="s">
        <v>418</v>
      </c>
      <c r="E74" s="305">
        <v>1.6</v>
      </c>
      <c r="F74" s="305">
        <v>1.6</v>
      </c>
      <c r="G74" s="295" t="s">
        <v>196</v>
      </c>
      <c r="H74" s="417">
        <v>1</v>
      </c>
      <c r="I74" s="296">
        <v>43646</v>
      </c>
      <c r="J74" s="295">
        <v>24868</v>
      </c>
      <c r="K74" s="295">
        <v>552</v>
      </c>
      <c r="L74" s="295" t="s">
        <v>218</v>
      </c>
      <c r="M74" s="295" t="s">
        <v>419</v>
      </c>
      <c r="N74" s="295" t="s">
        <v>418</v>
      </c>
      <c r="O74" s="295" t="s">
        <v>406</v>
      </c>
      <c r="P74" s="295" t="s">
        <v>333</v>
      </c>
      <c r="Q74" s="295" t="s">
        <v>316</v>
      </c>
      <c r="R74" s="295" t="s">
        <v>201</v>
      </c>
      <c r="S74" s="295" t="s">
        <v>204</v>
      </c>
      <c r="T74" s="295" t="s">
        <v>201</v>
      </c>
      <c r="U74" s="295" t="s">
        <v>330</v>
      </c>
      <c r="V74" s="295" t="s">
        <v>318</v>
      </c>
      <c r="W74" s="295" t="s">
        <v>201</v>
      </c>
      <c r="X74" s="295" t="s">
        <v>331</v>
      </c>
      <c r="Y74" s="295" t="s">
        <v>164</v>
      </c>
      <c r="Z74" s="295" t="s">
        <v>164</v>
      </c>
      <c r="AA74" s="295"/>
      <c r="AB74" s="295"/>
      <c r="AC74" s="295"/>
      <c r="AD74" s="295"/>
    </row>
    <row r="75" spans="1:30" x14ac:dyDescent="0.35">
      <c r="A75" s="295" t="s">
        <v>192</v>
      </c>
      <c r="B75" s="295" t="s">
        <v>193</v>
      </c>
      <c r="C75" s="295" t="s">
        <v>356</v>
      </c>
      <c r="D75" s="295" t="s">
        <v>418</v>
      </c>
      <c r="E75" s="305">
        <v>1.47</v>
      </c>
      <c r="F75" s="305">
        <v>1.47</v>
      </c>
      <c r="G75" s="295" t="s">
        <v>196</v>
      </c>
      <c r="H75" s="417">
        <v>1</v>
      </c>
      <c r="I75" s="296">
        <v>43646</v>
      </c>
      <c r="J75" s="295">
        <v>24868</v>
      </c>
      <c r="K75" s="295">
        <v>578</v>
      </c>
      <c r="L75" s="295" t="s">
        <v>218</v>
      </c>
      <c r="M75" s="295" t="s">
        <v>419</v>
      </c>
      <c r="N75" s="295" t="s">
        <v>418</v>
      </c>
      <c r="O75" s="295" t="s">
        <v>221</v>
      </c>
      <c r="P75" s="295" t="s">
        <v>334</v>
      </c>
      <c r="Q75" s="295" t="s">
        <v>316</v>
      </c>
      <c r="R75" s="295" t="s">
        <v>201</v>
      </c>
      <c r="S75" s="295" t="s">
        <v>204</v>
      </c>
      <c r="T75" s="295" t="s">
        <v>201</v>
      </c>
      <c r="U75" s="295" t="s">
        <v>330</v>
      </c>
      <c r="V75" s="295" t="s">
        <v>318</v>
      </c>
      <c r="W75" s="295" t="s">
        <v>201</v>
      </c>
      <c r="X75" s="295" t="s">
        <v>331</v>
      </c>
      <c r="Y75" s="295" t="s">
        <v>164</v>
      </c>
      <c r="Z75" s="295" t="s">
        <v>164</v>
      </c>
      <c r="AA75" s="295"/>
      <c r="AB75" s="295"/>
      <c r="AC75" s="295"/>
      <c r="AD75" s="295"/>
    </row>
    <row r="76" spans="1:30" x14ac:dyDescent="0.35">
      <c r="A76" s="295" t="s">
        <v>192</v>
      </c>
      <c r="B76" s="295" t="s">
        <v>193</v>
      </c>
      <c r="C76" s="295" t="s">
        <v>356</v>
      </c>
      <c r="D76" s="295" t="s">
        <v>418</v>
      </c>
      <c r="E76" s="305">
        <v>25.69</v>
      </c>
      <c r="F76" s="305">
        <v>25.69</v>
      </c>
      <c r="G76" s="295" t="s">
        <v>196</v>
      </c>
      <c r="H76" s="417">
        <v>1</v>
      </c>
      <c r="I76" s="296">
        <v>43646</v>
      </c>
      <c r="J76" s="295">
        <v>24868</v>
      </c>
      <c r="K76" s="295">
        <v>617</v>
      </c>
      <c r="L76" s="295" t="s">
        <v>218</v>
      </c>
      <c r="M76" s="295" t="s">
        <v>419</v>
      </c>
      <c r="N76" s="295" t="s">
        <v>418</v>
      </c>
      <c r="O76" s="295" t="s">
        <v>200</v>
      </c>
      <c r="P76" s="295" t="s">
        <v>334</v>
      </c>
      <c r="Q76" s="295" t="s">
        <v>316</v>
      </c>
      <c r="R76" s="295" t="s">
        <v>201</v>
      </c>
      <c r="S76" s="295" t="s">
        <v>204</v>
      </c>
      <c r="T76" s="295" t="s">
        <v>201</v>
      </c>
      <c r="U76" s="295" t="s">
        <v>330</v>
      </c>
      <c r="V76" s="295" t="s">
        <v>318</v>
      </c>
      <c r="W76" s="295" t="s">
        <v>201</v>
      </c>
      <c r="X76" s="295" t="s">
        <v>331</v>
      </c>
      <c r="Y76" s="295" t="s">
        <v>164</v>
      </c>
      <c r="Z76" s="295" t="s">
        <v>164</v>
      </c>
      <c r="AA76" s="295"/>
      <c r="AB76" s="295"/>
      <c r="AC76" s="295"/>
      <c r="AD76" s="295"/>
    </row>
    <row r="77" spans="1:30" x14ac:dyDescent="0.35">
      <c r="A77" s="295" t="s">
        <v>192</v>
      </c>
      <c r="B77" s="295" t="s">
        <v>193</v>
      </c>
      <c r="C77" s="295" t="s">
        <v>356</v>
      </c>
      <c r="D77" s="295" t="s">
        <v>418</v>
      </c>
      <c r="E77" s="305">
        <v>1.51</v>
      </c>
      <c r="F77" s="305">
        <v>1.51</v>
      </c>
      <c r="G77" s="295" t="s">
        <v>196</v>
      </c>
      <c r="H77" s="417">
        <v>1</v>
      </c>
      <c r="I77" s="296">
        <v>43646</v>
      </c>
      <c r="J77" s="295">
        <v>24868</v>
      </c>
      <c r="K77" s="295">
        <v>737</v>
      </c>
      <c r="L77" s="295" t="s">
        <v>218</v>
      </c>
      <c r="M77" s="295" t="s">
        <v>419</v>
      </c>
      <c r="N77" s="295" t="s">
        <v>418</v>
      </c>
      <c r="O77" s="295" t="s">
        <v>406</v>
      </c>
      <c r="P77" s="295" t="s">
        <v>334</v>
      </c>
      <c r="Q77" s="295" t="s">
        <v>316</v>
      </c>
      <c r="R77" s="295" t="s">
        <v>201</v>
      </c>
      <c r="S77" s="295" t="s">
        <v>204</v>
      </c>
      <c r="T77" s="295" t="s">
        <v>201</v>
      </c>
      <c r="U77" s="295" t="s">
        <v>330</v>
      </c>
      <c r="V77" s="295" t="s">
        <v>318</v>
      </c>
      <c r="W77" s="295" t="s">
        <v>201</v>
      </c>
      <c r="X77" s="295" t="s">
        <v>331</v>
      </c>
      <c r="Y77" s="295" t="s">
        <v>164</v>
      </c>
      <c r="Z77" s="295" t="s">
        <v>164</v>
      </c>
      <c r="AA77" s="295"/>
      <c r="AB77" s="295"/>
      <c r="AC77" s="295"/>
      <c r="AD77" s="295"/>
    </row>
    <row r="78" spans="1:30" x14ac:dyDescent="0.35">
      <c r="A78" s="295" t="s">
        <v>192</v>
      </c>
      <c r="B78" s="295" t="s">
        <v>193</v>
      </c>
      <c r="C78" s="295" t="s">
        <v>356</v>
      </c>
      <c r="D78" s="295" t="s">
        <v>418</v>
      </c>
      <c r="E78" s="305">
        <v>3.16</v>
      </c>
      <c r="F78" s="305">
        <v>3.16</v>
      </c>
      <c r="G78" s="295" t="s">
        <v>196</v>
      </c>
      <c r="H78" s="417">
        <v>1</v>
      </c>
      <c r="I78" s="296">
        <v>43646</v>
      </c>
      <c r="J78" s="295">
        <v>24868</v>
      </c>
      <c r="K78" s="295">
        <v>763</v>
      </c>
      <c r="L78" s="295" t="s">
        <v>218</v>
      </c>
      <c r="M78" s="295" t="s">
        <v>419</v>
      </c>
      <c r="N78" s="295" t="s">
        <v>418</v>
      </c>
      <c r="O78" s="295" t="s">
        <v>221</v>
      </c>
      <c r="P78" s="295" t="s">
        <v>335</v>
      </c>
      <c r="Q78" s="295" t="s">
        <v>316</v>
      </c>
      <c r="R78" s="295" t="s">
        <v>201</v>
      </c>
      <c r="S78" s="295" t="s">
        <v>204</v>
      </c>
      <c r="T78" s="295" t="s">
        <v>201</v>
      </c>
      <c r="U78" s="295" t="s">
        <v>330</v>
      </c>
      <c r="V78" s="295" t="s">
        <v>318</v>
      </c>
      <c r="W78" s="295" t="s">
        <v>201</v>
      </c>
      <c r="X78" s="295" t="s">
        <v>331</v>
      </c>
      <c r="Y78" s="295" t="s">
        <v>164</v>
      </c>
      <c r="Z78" s="295" t="s">
        <v>164</v>
      </c>
      <c r="AA78" s="295"/>
      <c r="AB78" s="295"/>
      <c r="AC78" s="295"/>
      <c r="AD78" s="295"/>
    </row>
    <row r="79" spans="1:30" x14ac:dyDescent="0.35">
      <c r="A79" s="295" t="s">
        <v>192</v>
      </c>
      <c r="B79" s="295" t="s">
        <v>193</v>
      </c>
      <c r="C79" s="295" t="s">
        <v>356</v>
      </c>
      <c r="D79" s="295" t="s">
        <v>418</v>
      </c>
      <c r="E79" s="305">
        <v>55.11</v>
      </c>
      <c r="F79" s="305">
        <v>55.11</v>
      </c>
      <c r="G79" s="295" t="s">
        <v>196</v>
      </c>
      <c r="H79" s="417">
        <v>1</v>
      </c>
      <c r="I79" s="296">
        <v>43646</v>
      </c>
      <c r="J79" s="295">
        <v>24868</v>
      </c>
      <c r="K79" s="295">
        <v>802</v>
      </c>
      <c r="L79" s="295" t="s">
        <v>218</v>
      </c>
      <c r="M79" s="295" t="s">
        <v>419</v>
      </c>
      <c r="N79" s="295" t="s">
        <v>418</v>
      </c>
      <c r="O79" s="295" t="s">
        <v>200</v>
      </c>
      <c r="P79" s="295" t="s">
        <v>335</v>
      </c>
      <c r="Q79" s="295" t="s">
        <v>316</v>
      </c>
      <c r="R79" s="295" t="s">
        <v>201</v>
      </c>
      <c r="S79" s="295" t="s">
        <v>204</v>
      </c>
      <c r="T79" s="295" t="s">
        <v>201</v>
      </c>
      <c r="U79" s="295" t="s">
        <v>330</v>
      </c>
      <c r="V79" s="295" t="s">
        <v>318</v>
      </c>
      <c r="W79" s="295" t="s">
        <v>201</v>
      </c>
      <c r="X79" s="295" t="s">
        <v>331</v>
      </c>
      <c r="Y79" s="295" t="s">
        <v>164</v>
      </c>
      <c r="Z79" s="295" t="s">
        <v>164</v>
      </c>
      <c r="AA79" s="295"/>
      <c r="AB79" s="295"/>
      <c r="AC79" s="295"/>
      <c r="AD79" s="295"/>
    </row>
    <row r="80" spans="1:30" x14ac:dyDescent="0.35">
      <c r="A80" s="295" t="s">
        <v>192</v>
      </c>
      <c r="B80" s="295" t="s">
        <v>193</v>
      </c>
      <c r="C80" s="295" t="s">
        <v>356</v>
      </c>
      <c r="D80" s="295" t="s">
        <v>418</v>
      </c>
      <c r="E80" s="305">
        <v>3.23</v>
      </c>
      <c r="F80" s="305">
        <v>3.23</v>
      </c>
      <c r="G80" s="295" t="s">
        <v>196</v>
      </c>
      <c r="H80" s="417">
        <v>1</v>
      </c>
      <c r="I80" s="296">
        <v>43646</v>
      </c>
      <c r="J80" s="295">
        <v>24868</v>
      </c>
      <c r="K80" s="295">
        <v>923</v>
      </c>
      <c r="L80" s="295" t="s">
        <v>218</v>
      </c>
      <c r="M80" s="295" t="s">
        <v>419</v>
      </c>
      <c r="N80" s="295" t="s">
        <v>418</v>
      </c>
      <c r="O80" s="295" t="s">
        <v>406</v>
      </c>
      <c r="P80" s="295" t="s">
        <v>335</v>
      </c>
      <c r="Q80" s="295" t="s">
        <v>316</v>
      </c>
      <c r="R80" s="295" t="s">
        <v>201</v>
      </c>
      <c r="S80" s="295" t="s">
        <v>204</v>
      </c>
      <c r="T80" s="295" t="s">
        <v>201</v>
      </c>
      <c r="U80" s="295" t="s">
        <v>330</v>
      </c>
      <c r="V80" s="295" t="s">
        <v>318</v>
      </c>
      <c r="W80" s="295" t="s">
        <v>201</v>
      </c>
      <c r="X80" s="295" t="s">
        <v>331</v>
      </c>
      <c r="Y80" s="295" t="s">
        <v>164</v>
      </c>
      <c r="Z80" s="295" t="s">
        <v>164</v>
      </c>
      <c r="AA80" s="295"/>
      <c r="AB80" s="295"/>
      <c r="AC80" s="295"/>
      <c r="AD80" s="295"/>
    </row>
    <row r="81" spans="1:30" x14ac:dyDescent="0.35">
      <c r="A81" s="295" t="s">
        <v>192</v>
      </c>
      <c r="B81" s="295" t="s">
        <v>193</v>
      </c>
      <c r="C81" s="295" t="s">
        <v>356</v>
      </c>
      <c r="D81" s="295" t="s">
        <v>418</v>
      </c>
      <c r="E81" s="305">
        <v>2.42</v>
      </c>
      <c r="F81" s="305">
        <v>2.42</v>
      </c>
      <c r="G81" s="295" t="s">
        <v>196</v>
      </c>
      <c r="H81" s="417">
        <v>1</v>
      </c>
      <c r="I81" s="296">
        <v>43646</v>
      </c>
      <c r="J81" s="295">
        <v>24868</v>
      </c>
      <c r="K81" s="295">
        <v>949</v>
      </c>
      <c r="L81" s="295" t="s">
        <v>218</v>
      </c>
      <c r="M81" s="295" t="s">
        <v>419</v>
      </c>
      <c r="N81" s="295" t="s">
        <v>418</v>
      </c>
      <c r="O81" s="295" t="s">
        <v>221</v>
      </c>
      <c r="P81" s="295" t="s">
        <v>336</v>
      </c>
      <c r="Q81" s="295" t="s">
        <v>316</v>
      </c>
      <c r="R81" s="295" t="s">
        <v>201</v>
      </c>
      <c r="S81" s="295" t="s">
        <v>204</v>
      </c>
      <c r="T81" s="295" t="s">
        <v>201</v>
      </c>
      <c r="U81" s="295" t="s">
        <v>330</v>
      </c>
      <c r="V81" s="295" t="s">
        <v>318</v>
      </c>
      <c r="W81" s="295" t="s">
        <v>201</v>
      </c>
      <c r="X81" s="295" t="s">
        <v>331</v>
      </c>
      <c r="Y81" s="295" t="s">
        <v>164</v>
      </c>
      <c r="Z81" s="295" t="s">
        <v>164</v>
      </c>
      <c r="AA81" s="295"/>
      <c r="AB81" s="295"/>
      <c r="AC81" s="295"/>
      <c r="AD81" s="295"/>
    </row>
    <row r="82" spans="1:30" x14ac:dyDescent="0.35">
      <c r="A82" s="295" t="s">
        <v>192</v>
      </c>
      <c r="B82" s="295" t="s">
        <v>193</v>
      </c>
      <c r="C82" s="295" t="s">
        <v>356</v>
      </c>
      <c r="D82" s="295" t="s">
        <v>418</v>
      </c>
      <c r="E82" s="305">
        <v>42.14</v>
      </c>
      <c r="F82" s="305">
        <v>42.14</v>
      </c>
      <c r="G82" s="295" t="s">
        <v>196</v>
      </c>
      <c r="H82" s="417">
        <v>1</v>
      </c>
      <c r="I82" s="296">
        <v>43646</v>
      </c>
      <c r="J82" s="295">
        <v>24868</v>
      </c>
      <c r="K82" s="295">
        <v>988</v>
      </c>
      <c r="L82" s="295" t="s">
        <v>218</v>
      </c>
      <c r="M82" s="295" t="s">
        <v>419</v>
      </c>
      <c r="N82" s="295" t="s">
        <v>418</v>
      </c>
      <c r="O82" s="295" t="s">
        <v>200</v>
      </c>
      <c r="P82" s="295" t="s">
        <v>336</v>
      </c>
      <c r="Q82" s="295" t="s">
        <v>316</v>
      </c>
      <c r="R82" s="295" t="s">
        <v>201</v>
      </c>
      <c r="S82" s="295" t="s">
        <v>204</v>
      </c>
      <c r="T82" s="295" t="s">
        <v>201</v>
      </c>
      <c r="U82" s="295" t="s">
        <v>330</v>
      </c>
      <c r="V82" s="295" t="s">
        <v>318</v>
      </c>
      <c r="W82" s="295" t="s">
        <v>201</v>
      </c>
      <c r="X82" s="295" t="s">
        <v>331</v>
      </c>
      <c r="Y82" s="295" t="s">
        <v>164</v>
      </c>
      <c r="Z82" s="295" t="s">
        <v>164</v>
      </c>
      <c r="AA82" s="295"/>
      <c r="AB82" s="295"/>
      <c r="AC82" s="295"/>
      <c r="AD82" s="295"/>
    </row>
    <row r="83" spans="1:30" x14ac:dyDescent="0.35">
      <c r="A83" s="295" t="s">
        <v>192</v>
      </c>
      <c r="B83" s="295" t="s">
        <v>193</v>
      </c>
      <c r="C83" s="295" t="s">
        <v>356</v>
      </c>
      <c r="D83" s="295" t="s">
        <v>418</v>
      </c>
      <c r="E83" s="305">
        <v>2.4700000000000002</v>
      </c>
      <c r="F83" s="305">
        <v>2.4700000000000002</v>
      </c>
      <c r="G83" s="295" t="s">
        <v>196</v>
      </c>
      <c r="H83" s="417">
        <v>1</v>
      </c>
      <c r="I83" s="296">
        <v>43646</v>
      </c>
      <c r="J83" s="295">
        <v>24868</v>
      </c>
      <c r="K83" s="295">
        <v>1109</v>
      </c>
      <c r="L83" s="295" t="s">
        <v>218</v>
      </c>
      <c r="M83" s="295" t="s">
        <v>419</v>
      </c>
      <c r="N83" s="295" t="s">
        <v>418</v>
      </c>
      <c r="O83" s="295" t="s">
        <v>406</v>
      </c>
      <c r="P83" s="295" t="s">
        <v>336</v>
      </c>
      <c r="Q83" s="295" t="s">
        <v>316</v>
      </c>
      <c r="R83" s="295" t="s">
        <v>201</v>
      </c>
      <c r="S83" s="295" t="s">
        <v>204</v>
      </c>
      <c r="T83" s="295" t="s">
        <v>201</v>
      </c>
      <c r="U83" s="295" t="s">
        <v>330</v>
      </c>
      <c r="V83" s="295" t="s">
        <v>318</v>
      </c>
      <c r="W83" s="295" t="s">
        <v>201</v>
      </c>
      <c r="X83" s="295" t="s">
        <v>331</v>
      </c>
      <c r="Y83" s="295" t="s">
        <v>164</v>
      </c>
      <c r="Z83" s="295" t="s">
        <v>164</v>
      </c>
      <c r="AA83" s="295"/>
      <c r="AB83" s="295"/>
      <c r="AC83" s="295"/>
      <c r="AD83" s="295"/>
    </row>
    <row r="84" spans="1:30" x14ac:dyDescent="0.35">
      <c r="A84" s="295" t="s">
        <v>192</v>
      </c>
      <c r="B84" s="295" t="s">
        <v>193</v>
      </c>
      <c r="C84" s="295" t="s">
        <v>356</v>
      </c>
      <c r="D84" s="295" t="s">
        <v>418</v>
      </c>
      <c r="E84" s="305">
        <v>1</v>
      </c>
      <c r="F84" s="305">
        <v>1</v>
      </c>
      <c r="G84" s="295" t="s">
        <v>196</v>
      </c>
      <c r="H84" s="417">
        <v>1</v>
      </c>
      <c r="I84" s="296">
        <v>43646</v>
      </c>
      <c r="J84" s="295">
        <v>24868</v>
      </c>
      <c r="K84" s="295">
        <v>1135</v>
      </c>
      <c r="L84" s="295" t="s">
        <v>218</v>
      </c>
      <c r="M84" s="295" t="s">
        <v>419</v>
      </c>
      <c r="N84" s="295" t="s">
        <v>418</v>
      </c>
      <c r="O84" s="295" t="s">
        <v>221</v>
      </c>
      <c r="P84" s="295" t="s">
        <v>337</v>
      </c>
      <c r="Q84" s="295" t="s">
        <v>316</v>
      </c>
      <c r="R84" s="295" t="s">
        <v>201</v>
      </c>
      <c r="S84" s="295" t="s">
        <v>204</v>
      </c>
      <c r="T84" s="295" t="s">
        <v>201</v>
      </c>
      <c r="U84" s="295" t="s">
        <v>330</v>
      </c>
      <c r="V84" s="295" t="s">
        <v>318</v>
      </c>
      <c r="W84" s="295" t="s">
        <v>201</v>
      </c>
      <c r="X84" s="295" t="s">
        <v>331</v>
      </c>
      <c r="Y84" s="295" t="s">
        <v>164</v>
      </c>
      <c r="Z84" s="295" t="s">
        <v>164</v>
      </c>
      <c r="AA84" s="295"/>
      <c r="AB84" s="295"/>
      <c r="AC84" s="295"/>
      <c r="AD84" s="295"/>
    </row>
    <row r="85" spans="1:30" x14ac:dyDescent="0.35">
      <c r="A85" s="295" t="s">
        <v>192</v>
      </c>
      <c r="B85" s="295" t="s">
        <v>193</v>
      </c>
      <c r="C85" s="295" t="s">
        <v>356</v>
      </c>
      <c r="D85" s="295" t="s">
        <v>418</v>
      </c>
      <c r="E85" s="305">
        <v>17.41</v>
      </c>
      <c r="F85" s="305">
        <v>17.41</v>
      </c>
      <c r="G85" s="295" t="s">
        <v>196</v>
      </c>
      <c r="H85" s="417">
        <v>1</v>
      </c>
      <c r="I85" s="296">
        <v>43646</v>
      </c>
      <c r="J85" s="295">
        <v>24868</v>
      </c>
      <c r="K85" s="295">
        <v>1174</v>
      </c>
      <c r="L85" s="295" t="s">
        <v>218</v>
      </c>
      <c r="M85" s="295" t="s">
        <v>419</v>
      </c>
      <c r="N85" s="295" t="s">
        <v>418</v>
      </c>
      <c r="O85" s="295" t="s">
        <v>200</v>
      </c>
      <c r="P85" s="295" t="s">
        <v>337</v>
      </c>
      <c r="Q85" s="295" t="s">
        <v>316</v>
      </c>
      <c r="R85" s="295" t="s">
        <v>201</v>
      </c>
      <c r="S85" s="295" t="s">
        <v>204</v>
      </c>
      <c r="T85" s="295" t="s">
        <v>201</v>
      </c>
      <c r="U85" s="295" t="s">
        <v>330</v>
      </c>
      <c r="V85" s="295" t="s">
        <v>318</v>
      </c>
      <c r="W85" s="295" t="s">
        <v>201</v>
      </c>
      <c r="X85" s="295" t="s">
        <v>331</v>
      </c>
      <c r="Y85" s="295" t="s">
        <v>164</v>
      </c>
      <c r="Z85" s="295" t="s">
        <v>164</v>
      </c>
      <c r="AA85" s="295"/>
      <c r="AB85" s="295"/>
      <c r="AC85" s="295"/>
      <c r="AD85" s="295"/>
    </row>
    <row r="86" spans="1:30" x14ac:dyDescent="0.35">
      <c r="A86" s="295" t="s">
        <v>192</v>
      </c>
      <c r="B86" s="295" t="s">
        <v>193</v>
      </c>
      <c r="C86" s="295" t="s">
        <v>356</v>
      </c>
      <c r="D86" s="295" t="s">
        <v>418</v>
      </c>
      <c r="E86" s="305">
        <v>1.02</v>
      </c>
      <c r="F86" s="305">
        <v>1.02</v>
      </c>
      <c r="G86" s="295" t="s">
        <v>196</v>
      </c>
      <c r="H86" s="417">
        <v>1</v>
      </c>
      <c r="I86" s="296">
        <v>43646</v>
      </c>
      <c r="J86" s="295">
        <v>24868</v>
      </c>
      <c r="K86" s="295">
        <v>1294</v>
      </c>
      <c r="L86" s="295" t="s">
        <v>218</v>
      </c>
      <c r="M86" s="295" t="s">
        <v>419</v>
      </c>
      <c r="N86" s="295" t="s">
        <v>418</v>
      </c>
      <c r="O86" s="295" t="s">
        <v>406</v>
      </c>
      <c r="P86" s="295" t="s">
        <v>337</v>
      </c>
      <c r="Q86" s="295" t="s">
        <v>316</v>
      </c>
      <c r="R86" s="295" t="s">
        <v>201</v>
      </c>
      <c r="S86" s="295" t="s">
        <v>204</v>
      </c>
      <c r="T86" s="295" t="s">
        <v>201</v>
      </c>
      <c r="U86" s="295" t="s">
        <v>330</v>
      </c>
      <c r="V86" s="295" t="s">
        <v>318</v>
      </c>
      <c r="W86" s="295" t="s">
        <v>201</v>
      </c>
      <c r="X86" s="295" t="s">
        <v>331</v>
      </c>
      <c r="Y86" s="295" t="s">
        <v>164</v>
      </c>
      <c r="Z86" s="295" t="s">
        <v>164</v>
      </c>
      <c r="AA86" s="295"/>
      <c r="AB86" s="295"/>
      <c r="AC86" s="295"/>
      <c r="AD86" s="295"/>
    </row>
    <row r="87" spans="1:30" x14ac:dyDescent="0.35">
      <c r="A87" s="295" t="s">
        <v>192</v>
      </c>
      <c r="B87" s="295" t="s">
        <v>193</v>
      </c>
      <c r="C87" s="295" t="s">
        <v>356</v>
      </c>
      <c r="D87" s="295" t="s">
        <v>418</v>
      </c>
      <c r="E87" s="305">
        <v>4.12</v>
      </c>
      <c r="F87" s="305">
        <v>4.12</v>
      </c>
      <c r="G87" s="295" t="s">
        <v>196</v>
      </c>
      <c r="H87" s="417">
        <v>1</v>
      </c>
      <c r="I87" s="296">
        <v>43646</v>
      </c>
      <c r="J87" s="295">
        <v>24868</v>
      </c>
      <c r="K87" s="295">
        <v>1321</v>
      </c>
      <c r="L87" s="295" t="s">
        <v>218</v>
      </c>
      <c r="M87" s="295" t="s">
        <v>419</v>
      </c>
      <c r="N87" s="295" t="s">
        <v>418</v>
      </c>
      <c r="O87" s="295" t="s">
        <v>221</v>
      </c>
      <c r="P87" s="295" t="s">
        <v>338</v>
      </c>
      <c r="Q87" s="295" t="s">
        <v>316</v>
      </c>
      <c r="R87" s="295" t="s">
        <v>201</v>
      </c>
      <c r="S87" s="295" t="s">
        <v>204</v>
      </c>
      <c r="T87" s="295" t="s">
        <v>201</v>
      </c>
      <c r="U87" s="295" t="s">
        <v>330</v>
      </c>
      <c r="V87" s="295" t="s">
        <v>318</v>
      </c>
      <c r="W87" s="295" t="s">
        <v>201</v>
      </c>
      <c r="X87" s="295" t="s">
        <v>331</v>
      </c>
      <c r="Y87" s="295" t="s">
        <v>164</v>
      </c>
      <c r="Z87" s="295" t="s">
        <v>164</v>
      </c>
      <c r="AA87" s="295"/>
      <c r="AB87" s="295"/>
      <c r="AC87" s="295"/>
      <c r="AD87" s="295"/>
    </row>
    <row r="88" spans="1:30" x14ac:dyDescent="0.35">
      <c r="A88" s="295" t="s">
        <v>192</v>
      </c>
      <c r="B88" s="295" t="s">
        <v>193</v>
      </c>
      <c r="C88" s="295" t="s">
        <v>356</v>
      </c>
      <c r="D88" s="295" t="s">
        <v>418</v>
      </c>
      <c r="E88" s="305">
        <v>71.86</v>
      </c>
      <c r="F88" s="305">
        <v>71.86</v>
      </c>
      <c r="G88" s="295" t="s">
        <v>196</v>
      </c>
      <c r="H88" s="417">
        <v>1</v>
      </c>
      <c r="I88" s="296">
        <v>43646</v>
      </c>
      <c r="J88" s="295">
        <v>24868</v>
      </c>
      <c r="K88" s="295">
        <v>1361</v>
      </c>
      <c r="L88" s="295" t="s">
        <v>218</v>
      </c>
      <c r="M88" s="295" t="s">
        <v>419</v>
      </c>
      <c r="N88" s="295" t="s">
        <v>418</v>
      </c>
      <c r="O88" s="295" t="s">
        <v>200</v>
      </c>
      <c r="P88" s="295" t="s">
        <v>338</v>
      </c>
      <c r="Q88" s="295" t="s">
        <v>316</v>
      </c>
      <c r="R88" s="295" t="s">
        <v>201</v>
      </c>
      <c r="S88" s="295" t="s">
        <v>204</v>
      </c>
      <c r="T88" s="295" t="s">
        <v>201</v>
      </c>
      <c r="U88" s="295" t="s">
        <v>330</v>
      </c>
      <c r="V88" s="295" t="s">
        <v>318</v>
      </c>
      <c r="W88" s="295" t="s">
        <v>201</v>
      </c>
      <c r="X88" s="295" t="s">
        <v>331</v>
      </c>
      <c r="Y88" s="295" t="s">
        <v>164</v>
      </c>
      <c r="Z88" s="295" t="s">
        <v>164</v>
      </c>
      <c r="AA88" s="295"/>
      <c r="AB88" s="295"/>
      <c r="AC88" s="295"/>
      <c r="AD88" s="295"/>
    </row>
    <row r="89" spans="1:30" x14ac:dyDescent="0.35">
      <c r="A89" s="295" t="s">
        <v>192</v>
      </c>
      <c r="B89" s="295" t="s">
        <v>193</v>
      </c>
      <c r="C89" s="295" t="s">
        <v>356</v>
      </c>
      <c r="D89" s="295" t="s">
        <v>418</v>
      </c>
      <c r="E89" s="305">
        <v>4.21</v>
      </c>
      <c r="F89" s="305">
        <v>4.21</v>
      </c>
      <c r="G89" s="295" t="s">
        <v>196</v>
      </c>
      <c r="H89" s="417">
        <v>1</v>
      </c>
      <c r="I89" s="296">
        <v>43646</v>
      </c>
      <c r="J89" s="295">
        <v>24868</v>
      </c>
      <c r="K89" s="295">
        <v>1482</v>
      </c>
      <c r="L89" s="295" t="s">
        <v>218</v>
      </c>
      <c r="M89" s="295" t="s">
        <v>419</v>
      </c>
      <c r="N89" s="295" t="s">
        <v>418</v>
      </c>
      <c r="O89" s="295" t="s">
        <v>406</v>
      </c>
      <c r="P89" s="295" t="s">
        <v>338</v>
      </c>
      <c r="Q89" s="295" t="s">
        <v>316</v>
      </c>
      <c r="R89" s="295" t="s">
        <v>201</v>
      </c>
      <c r="S89" s="295" t="s">
        <v>204</v>
      </c>
      <c r="T89" s="295" t="s">
        <v>201</v>
      </c>
      <c r="U89" s="295" t="s">
        <v>330</v>
      </c>
      <c r="V89" s="295" t="s">
        <v>318</v>
      </c>
      <c r="W89" s="295" t="s">
        <v>201</v>
      </c>
      <c r="X89" s="295" t="s">
        <v>331</v>
      </c>
      <c r="Y89" s="295" t="s">
        <v>164</v>
      </c>
      <c r="Z89" s="295" t="s">
        <v>164</v>
      </c>
      <c r="AA89" s="295"/>
      <c r="AB89" s="295"/>
      <c r="AC89" s="295"/>
      <c r="AD89" s="295"/>
    </row>
    <row r="90" spans="1:30" x14ac:dyDescent="0.35">
      <c r="A90" s="295" t="s">
        <v>192</v>
      </c>
      <c r="B90" s="295" t="s">
        <v>193</v>
      </c>
      <c r="C90" s="295" t="s">
        <v>356</v>
      </c>
      <c r="D90" s="295" t="s">
        <v>418</v>
      </c>
      <c r="E90" s="305">
        <v>1.67</v>
      </c>
      <c r="F90" s="305">
        <v>1.67</v>
      </c>
      <c r="G90" s="295" t="s">
        <v>196</v>
      </c>
      <c r="H90" s="417">
        <v>1</v>
      </c>
      <c r="I90" s="296">
        <v>43646</v>
      </c>
      <c r="J90" s="295">
        <v>24868</v>
      </c>
      <c r="K90" s="295">
        <v>1508</v>
      </c>
      <c r="L90" s="295" t="s">
        <v>218</v>
      </c>
      <c r="M90" s="295" t="s">
        <v>419</v>
      </c>
      <c r="N90" s="295" t="s">
        <v>418</v>
      </c>
      <c r="O90" s="295" t="s">
        <v>221</v>
      </c>
      <c r="P90" s="295" t="s">
        <v>339</v>
      </c>
      <c r="Q90" s="295" t="s">
        <v>316</v>
      </c>
      <c r="R90" s="295" t="s">
        <v>201</v>
      </c>
      <c r="S90" s="295" t="s">
        <v>204</v>
      </c>
      <c r="T90" s="295" t="s">
        <v>201</v>
      </c>
      <c r="U90" s="295" t="s">
        <v>330</v>
      </c>
      <c r="V90" s="295" t="s">
        <v>318</v>
      </c>
      <c r="W90" s="295" t="s">
        <v>201</v>
      </c>
      <c r="X90" s="295" t="s">
        <v>331</v>
      </c>
      <c r="Y90" s="295" t="s">
        <v>164</v>
      </c>
      <c r="Z90" s="295" t="s">
        <v>164</v>
      </c>
      <c r="AA90" s="295"/>
      <c r="AB90" s="295"/>
      <c r="AC90" s="295"/>
      <c r="AD90" s="295"/>
    </row>
    <row r="91" spans="1:30" x14ac:dyDescent="0.35">
      <c r="A91" s="295" t="s">
        <v>192</v>
      </c>
      <c r="B91" s="295" t="s">
        <v>193</v>
      </c>
      <c r="C91" s="295" t="s">
        <v>356</v>
      </c>
      <c r="D91" s="295" t="s">
        <v>418</v>
      </c>
      <c r="E91" s="305">
        <v>29.22</v>
      </c>
      <c r="F91" s="305">
        <v>29.22</v>
      </c>
      <c r="G91" s="295" t="s">
        <v>196</v>
      </c>
      <c r="H91" s="417">
        <v>1</v>
      </c>
      <c r="I91" s="296">
        <v>43646</v>
      </c>
      <c r="J91" s="295">
        <v>24868</v>
      </c>
      <c r="K91" s="295">
        <v>1547</v>
      </c>
      <c r="L91" s="295" t="s">
        <v>218</v>
      </c>
      <c r="M91" s="295" t="s">
        <v>419</v>
      </c>
      <c r="N91" s="295" t="s">
        <v>418</v>
      </c>
      <c r="O91" s="295" t="s">
        <v>200</v>
      </c>
      <c r="P91" s="295" t="s">
        <v>339</v>
      </c>
      <c r="Q91" s="295" t="s">
        <v>316</v>
      </c>
      <c r="R91" s="295" t="s">
        <v>201</v>
      </c>
      <c r="S91" s="295" t="s">
        <v>204</v>
      </c>
      <c r="T91" s="295" t="s">
        <v>201</v>
      </c>
      <c r="U91" s="295" t="s">
        <v>330</v>
      </c>
      <c r="V91" s="295" t="s">
        <v>318</v>
      </c>
      <c r="W91" s="295" t="s">
        <v>201</v>
      </c>
      <c r="X91" s="295" t="s">
        <v>331</v>
      </c>
      <c r="Y91" s="295" t="s">
        <v>164</v>
      </c>
      <c r="Z91" s="295" t="s">
        <v>164</v>
      </c>
      <c r="AA91" s="295"/>
      <c r="AB91" s="295"/>
      <c r="AC91" s="295"/>
      <c r="AD91" s="295"/>
    </row>
    <row r="92" spans="1:30" x14ac:dyDescent="0.35">
      <c r="A92" s="295" t="s">
        <v>192</v>
      </c>
      <c r="B92" s="295" t="s">
        <v>193</v>
      </c>
      <c r="C92" s="295" t="s">
        <v>356</v>
      </c>
      <c r="D92" s="295" t="s">
        <v>418</v>
      </c>
      <c r="E92" s="305">
        <v>1.71</v>
      </c>
      <c r="F92" s="305">
        <v>1.71</v>
      </c>
      <c r="G92" s="295" t="s">
        <v>196</v>
      </c>
      <c r="H92" s="417">
        <v>1</v>
      </c>
      <c r="I92" s="296">
        <v>43646</v>
      </c>
      <c r="J92" s="295">
        <v>24868</v>
      </c>
      <c r="K92" s="295">
        <v>1667</v>
      </c>
      <c r="L92" s="295" t="s">
        <v>218</v>
      </c>
      <c r="M92" s="295" t="s">
        <v>419</v>
      </c>
      <c r="N92" s="295" t="s">
        <v>418</v>
      </c>
      <c r="O92" s="295" t="s">
        <v>406</v>
      </c>
      <c r="P92" s="295" t="s">
        <v>339</v>
      </c>
      <c r="Q92" s="295" t="s">
        <v>316</v>
      </c>
      <c r="R92" s="295" t="s">
        <v>201</v>
      </c>
      <c r="S92" s="295" t="s">
        <v>204</v>
      </c>
      <c r="T92" s="295" t="s">
        <v>201</v>
      </c>
      <c r="U92" s="295" t="s">
        <v>330</v>
      </c>
      <c r="V92" s="295" t="s">
        <v>318</v>
      </c>
      <c r="W92" s="295" t="s">
        <v>201</v>
      </c>
      <c r="X92" s="295" t="s">
        <v>331</v>
      </c>
      <c r="Y92" s="295" t="s">
        <v>164</v>
      </c>
      <c r="Z92" s="295" t="s">
        <v>164</v>
      </c>
      <c r="AA92" s="295"/>
      <c r="AB92" s="295"/>
      <c r="AC92" s="295"/>
      <c r="AD92" s="295"/>
    </row>
    <row r="93" spans="1:30" x14ac:dyDescent="0.35">
      <c r="A93" s="295" t="s">
        <v>192</v>
      </c>
      <c r="B93" s="295" t="s">
        <v>193</v>
      </c>
      <c r="C93" s="295" t="s">
        <v>356</v>
      </c>
      <c r="D93" s="295" t="s">
        <v>418</v>
      </c>
      <c r="E93" s="305">
        <v>3.19</v>
      </c>
      <c r="F93" s="305">
        <v>3.19</v>
      </c>
      <c r="G93" s="295" t="s">
        <v>196</v>
      </c>
      <c r="H93" s="417">
        <v>1</v>
      </c>
      <c r="I93" s="296">
        <v>43646</v>
      </c>
      <c r="J93" s="295">
        <v>24868</v>
      </c>
      <c r="K93" s="295">
        <v>1693</v>
      </c>
      <c r="L93" s="295" t="s">
        <v>218</v>
      </c>
      <c r="M93" s="295" t="s">
        <v>419</v>
      </c>
      <c r="N93" s="295" t="s">
        <v>418</v>
      </c>
      <c r="O93" s="295" t="s">
        <v>221</v>
      </c>
      <c r="P93" s="295" t="s">
        <v>340</v>
      </c>
      <c r="Q93" s="295" t="s">
        <v>316</v>
      </c>
      <c r="R93" s="295" t="s">
        <v>201</v>
      </c>
      <c r="S93" s="295" t="s">
        <v>204</v>
      </c>
      <c r="T93" s="295" t="s">
        <v>201</v>
      </c>
      <c r="U93" s="295" t="s">
        <v>330</v>
      </c>
      <c r="V93" s="295" t="s">
        <v>318</v>
      </c>
      <c r="W93" s="295" t="s">
        <v>201</v>
      </c>
      <c r="X93" s="295" t="s">
        <v>94</v>
      </c>
      <c r="Y93" s="295" t="s">
        <v>164</v>
      </c>
      <c r="Z93" s="295" t="s">
        <v>164</v>
      </c>
      <c r="AA93" s="295"/>
      <c r="AB93" s="295"/>
      <c r="AC93" s="295"/>
      <c r="AD93" s="295"/>
    </row>
    <row r="94" spans="1:30" x14ac:dyDescent="0.35">
      <c r="A94" s="295" t="s">
        <v>192</v>
      </c>
      <c r="B94" s="295" t="s">
        <v>193</v>
      </c>
      <c r="C94" s="295" t="s">
        <v>356</v>
      </c>
      <c r="D94" s="295" t="s">
        <v>418</v>
      </c>
      <c r="E94" s="305">
        <v>55.59</v>
      </c>
      <c r="F94" s="305">
        <v>55.59</v>
      </c>
      <c r="G94" s="295" t="s">
        <v>196</v>
      </c>
      <c r="H94" s="417">
        <v>1</v>
      </c>
      <c r="I94" s="296">
        <v>43646</v>
      </c>
      <c r="J94" s="295">
        <v>24868</v>
      </c>
      <c r="K94" s="295">
        <v>1732</v>
      </c>
      <c r="L94" s="295" t="s">
        <v>218</v>
      </c>
      <c r="M94" s="295" t="s">
        <v>419</v>
      </c>
      <c r="N94" s="295" t="s">
        <v>418</v>
      </c>
      <c r="O94" s="295" t="s">
        <v>200</v>
      </c>
      <c r="P94" s="295" t="s">
        <v>340</v>
      </c>
      <c r="Q94" s="295" t="s">
        <v>316</v>
      </c>
      <c r="R94" s="295" t="s">
        <v>201</v>
      </c>
      <c r="S94" s="295" t="s">
        <v>204</v>
      </c>
      <c r="T94" s="295" t="s">
        <v>201</v>
      </c>
      <c r="U94" s="295" t="s">
        <v>330</v>
      </c>
      <c r="V94" s="295" t="s">
        <v>318</v>
      </c>
      <c r="W94" s="295" t="s">
        <v>201</v>
      </c>
      <c r="X94" s="295" t="s">
        <v>94</v>
      </c>
      <c r="Y94" s="295" t="s">
        <v>164</v>
      </c>
      <c r="Z94" s="295" t="s">
        <v>164</v>
      </c>
      <c r="AA94" s="295"/>
      <c r="AB94" s="295"/>
      <c r="AC94" s="295"/>
      <c r="AD94" s="295"/>
    </row>
    <row r="95" spans="1:30" x14ac:dyDescent="0.35">
      <c r="A95" s="295" t="s">
        <v>192</v>
      </c>
      <c r="B95" s="295" t="s">
        <v>193</v>
      </c>
      <c r="C95" s="295" t="s">
        <v>356</v>
      </c>
      <c r="D95" s="295" t="s">
        <v>418</v>
      </c>
      <c r="E95" s="305">
        <v>3.26</v>
      </c>
      <c r="F95" s="305">
        <v>3.26</v>
      </c>
      <c r="G95" s="295" t="s">
        <v>196</v>
      </c>
      <c r="H95" s="417">
        <v>1</v>
      </c>
      <c r="I95" s="296">
        <v>43646</v>
      </c>
      <c r="J95" s="295">
        <v>24868</v>
      </c>
      <c r="K95" s="295">
        <v>1853</v>
      </c>
      <c r="L95" s="295" t="s">
        <v>218</v>
      </c>
      <c r="M95" s="295" t="s">
        <v>419</v>
      </c>
      <c r="N95" s="295" t="s">
        <v>418</v>
      </c>
      <c r="O95" s="295" t="s">
        <v>406</v>
      </c>
      <c r="P95" s="295" t="s">
        <v>340</v>
      </c>
      <c r="Q95" s="295" t="s">
        <v>316</v>
      </c>
      <c r="R95" s="295" t="s">
        <v>201</v>
      </c>
      <c r="S95" s="295" t="s">
        <v>204</v>
      </c>
      <c r="T95" s="295" t="s">
        <v>201</v>
      </c>
      <c r="U95" s="295" t="s">
        <v>330</v>
      </c>
      <c r="V95" s="295" t="s">
        <v>318</v>
      </c>
      <c r="W95" s="295" t="s">
        <v>201</v>
      </c>
      <c r="X95" s="295" t="s">
        <v>94</v>
      </c>
      <c r="Y95" s="295" t="s">
        <v>164</v>
      </c>
      <c r="Z95" s="295" t="s">
        <v>164</v>
      </c>
      <c r="AA95" s="295"/>
      <c r="AB95" s="295"/>
      <c r="AC95" s="295"/>
      <c r="AD95" s="295"/>
    </row>
    <row r="96" spans="1:30" x14ac:dyDescent="0.35">
      <c r="A96" s="295" t="s">
        <v>192</v>
      </c>
      <c r="B96" s="295" t="s">
        <v>193</v>
      </c>
      <c r="C96" s="295" t="s">
        <v>356</v>
      </c>
      <c r="D96" s="295" t="s">
        <v>418</v>
      </c>
      <c r="E96" s="305">
        <v>2.0299999999999998</v>
      </c>
      <c r="F96" s="305">
        <v>2.0299999999999998</v>
      </c>
      <c r="G96" s="295" t="s">
        <v>196</v>
      </c>
      <c r="H96" s="417">
        <v>1</v>
      </c>
      <c r="I96" s="296">
        <v>43646</v>
      </c>
      <c r="J96" s="295">
        <v>24868</v>
      </c>
      <c r="K96" s="295">
        <v>1879</v>
      </c>
      <c r="L96" s="295" t="s">
        <v>218</v>
      </c>
      <c r="M96" s="295" t="s">
        <v>419</v>
      </c>
      <c r="N96" s="295" t="s">
        <v>418</v>
      </c>
      <c r="O96" s="295" t="s">
        <v>221</v>
      </c>
      <c r="P96" s="295" t="s">
        <v>341</v>
      </c>
      <c r="Q96" s="295" t="s">
        <v>316</v>
      </c>
      <c r="R96" s="295" t="s">
        <v>201</v>
      </c>
      <c r="S96" s="295" t="s">
        <v>204</v>
      </c>
      <c r="T96" s="295" t="s">
        <v>201</v>
      </c>
      <c r="U96" s="295" t="s">
        <v>330</v>
      </c>
      <c r="V96" s="295" t="s">
        <v>318</v>
      </c>
      <c r="W96" s="295" t="s">
        <v>201</v>
      </c>
      <c r="X96" s="295" t="s">
        <v>342</v>
      </c>
      <c r="Y96" s="295" t="s">
        <v>164</v>
      </c>
      <c r="Z96" s="295" t="s">
        <v>164</v>
      </c>
      <c r="AA96" s="295"/>
      <c r="AB96" s="295"/>
      <c r="AC96" s="295"/>
      <c r="AD96" s="295"/>
    </row>
    <row r="97" spans="1:30" x14ac:dyDescent="0.35">
      <c r="A97" s="295" t="s">
        <v>192</v>
      </c>
      <c r="B97" s="295" t="s">
        <v>193</v>
      </c>
      <c r="C97" s="295" t="s">
        <v>356</v>
      </c>
      <c r="D97" s="295" t="s">
        <v>418</v>
      </c>
      <c r="E97" s="305">
        <v>35.4</v>
      </c>
      <c r="F97" s="305">
        <v>35.4</v>
      </c>
      <c r="G97" s="295" t="s">
        <v>196</v>
      </c>
      <c r="H97" s="417">
        <v>1</v>
      </c>
      <c r="I97" s="296">
        <v>43646</v>
      </c>
      <c r="J97" s="295">
        <v>24868</v>
      </c>
      <c r="K97" s="295">
        <v>1918</v>
      </c>
      <c r="L97" s="295" t="s">
        <v>218</v>
      </c>
      <c r="M97" s="295" t="s">
        <v>419</v>
      </c>
      <c r="N97" s="295" t="s">
        <v>418</v>
      </c>
      <c r="O97" s="295" t="s">
        <v>200</v>
      </c>
      <c r="P97" s="295" t="s">
        <v>341</v>
      </c>
      <c r="Q97" s="295" t="s">
        <v>316</v>
      </c>
      <c r="R97" s="295" t="s">
        <v>201</v>
      </c>
      <c r="S97" s="295" t="s">
        <v>204</v>
      </c>
      <c r="T97" s="295" t="s">
        <v>201</v>
      </c>
      <c r="U97" s="295" t="s">
        <v>330</v>
      </c>
      <c r="V97" s="295" t="s">
        <v>318</v>
      </c>
      <c r="W97" s="295" t="s">
        <v>201</v>
      </c>
      <c r="X97" s="295" t="s">
        <v>342</v>
      </c>
      <c r="Y97" s="295" t="s">
        <v>164</v>
      </c>
      <c r="Z97" s="295" t="s">
        <v>164</v>
      </c>
      <c r="AA97" s="295"/>
      <c r="AB97" s="295"/>
      <c r="AC97" s="295"/>
      <c r="AD97" s="295"/>
    </row>
    <row r="98" spans="1:30" x14ac:dyDescent="0.35">
      <c r="A98" s="295" t="s">
        <v>192</v>
      </c>
      <c r="B98" s="295" t="s">
        <v>193</v>
      </c>
      <c r="C98" s="295" t="s">
        <v>356</v>
      </c>
      <c r="D98" s="295" t="s">
        <v>418</v>
      </c>
      <c r="E98" s="305">
        <v>2.08</v>
      </c>
      <c r="F98" s="305">
        <v>2.08</v>
      </c>
      <c r="G98" s="295" t="s">
        <v>196</v>
      </c>
      <c r="H98" s="417">
        <v>1</v>
      </c>
      <c r="I98" s="296">
        <v>43646</v>
      </c>
      <c r="J98" s="295">
        <v>24868</v>
      </c>
      <c r="K98" s="295">
        <v>2038</v>
      </c>
      <c r="L98" s="295" t="s">
        <v>218</v>
      </c>
      <c r="M98" s="295" t="s">
        <v>419</v>
      </c>
      <c r="N98" s="295" t="s">
        <v>418</v>
      </c>
      <c r="O98" s="295" t="s">
        <v>406</v>
      </c>
      <c r="P98" s="295" t="s">
        <v>341</v>
      </c>
      <c r="Q98" s="295" t="s">
        <v>316</v>
      </c>
      <c r="R98" s="295" t="s">
        <v>201</v>
      </c>
      <c r="S98" s="295" t="s">
        <v>204</v>
      </c>
      <c r="T98" s="295" t="s">
        <v>201</v>
      </c>
      <c r="U98" s="295" t="s">
        <v>330</v>
      </c>
      <c r="V98" s="295" t="s">
        <v>318</v>
      </c>
      <c r="W98" s="295" t="s">
        <v>201</v>
      </c>
      <c r="X98" s="295" t="s">
        <v>342</v>
      </c>
      <c r="Y98" s="295" t="s">
        <v>164</v>
      </c>
      <c r="Z98" s="295" t="s">
        <v>164</v>
      </c>
      <c r="AA98" s="295"/>
      <c r="AB98" s="295"/>
      <c r="AC98" s="295"/>
      <c r="AD98" s="295"/>
    </row>
    <row r="99" spans="1:30" x14ac:dyDescent="0.35">
      <c r="A99" s="295" t="s">
        <v>192</v>
      </c>
      <c r="B99" s="295" t="s">
        <v>193</v>
      </c>
      <c r="C99" s="295" t="s">
        <v>356</v>
      </c>
      <c r="D99" s="295" t="s">
        <v>418</v>
      </c>
      <c r="E99" s="305">
        <v>1.67</v>
      </c>
      <c r="F99" s="305">
        <v>1.67</v>
      </c>
      <c r="G99" s="295" t="s">
        <v>196</v>
      </c>
      <c r="H99" s="417">
        <v>1</v>
      </c>
      <c r="I99" s="296">
        <v>43646</v>
      </c>
      <c r="J99" s="295">
        <v>24868</v>
      </c>
      <c r="K99" s="295">
        <v>2064</v>
      </c>
      <c r="L99" s="295" t="s">
        <v>218</v>
      </c>
      <c r="M99" s="295" t="s">
        <v>419</v>
      </c>
      <c r="N99" s="295" t="s">
        <v>418</v>
      </c>
      <c r="O99" s="295" t="s">
        <v>221</v>
      </c>
      <c r="P99" s="295" t="s">
        <v>343</v>
      </c>
      <c r="Q99" s="295" t="s">
        <v>316</v>
      </c>
      <c r="R99" s="295" t="s">
        <v>201</v>
      </c>
      <c r="S99" s="295" t="s">
        <v>204</v>
      </c>
      <c r="T99" s="295" t="s">
        <v>201</v>
      </c>
      <c r="U99" s="295" t="s">
        <v>330</v>
      </c>
      <c r="V99" s="295" t="s">
        <v>318</v>
      </c>
      <c r="W99" s="295" t="s">
        <v>201</v>
      </c>
      <c r="X99" s="295" t="s">
        <v>342</v>
      </c>
      <c r="Y99" s="295" t="s">
        <v>164</v>
      </c>
      <c r="Z99" s="295" t="s">
        <v>164</v>
      </c>
      <c r="AA99" s="295"/>
      <c r="AB99" s="295"/>
      <c r="AC99" s="295"/>
      <c r="AD99" s="295"/>
    </row>
    <row r="100" spans="1:30" x14ac:dyDescent="0.35">
      <c r="A100" s="295" t="s">
        <v>192</v>
      </c>
      <c r="B100" s="295" t="s">
        <v>193</v>
      </c>
      <c r="C100" s="295" t="s">
        <v>356</v>
      </c>
      <c r="D100" s="295" t="s">
        <v>418</v>
      </c>
      <c r="E100" s="305">
        <v>29.15</v>
      </c>
      <c r="F100" s="305">
        <v>29.15</v>
      </c>
      <c r="G100" s="295" t="s">
        <v>196</v>
      </c>
      <c r="H100" s="417">
        <v>1</v>
      </c>
      <c r="I100" s="296">
        <v>43646</v>
      </c>
      <c r="J100" s="295">
        <v>24868</v>
      </c>
      <c r="K100" s="295">
        <v>2103</v>
      </c>
      <c r="L100" s="295" t="s">
        <v>218</v>
      </c>
      <c r="M100" s="295" t="s">
        <v>419</v>
      </c>
      <c r="N100" s="295" t="s">
        <v>418</v>
      </c>
      <c r="O100" s="295" t="s">
        <v>200</v>
      </c>
      <c r="P100" s="295" t="s">
        <v>343</v>
      </c>
      <c r="Q100" s="295" t="s">
        <v>316</v>
      </c>
      <c r="R100" s="295" t="s">
        <v>201</v>
      </c>
      <c r="S100" s="295" t="s">
        <v>204</v>
      </c>
      <c r="T100" s="295" t="s">
        <v>201</v>
      </c>
      <c r="U100" s="295" t="s">
        <v>330</v>
      </c>
      <c r="V100" s="295" t="s">
        <v>318</v>
      </c>
      <c r="W100" s="295" t="s">
        <v>201</v>
      </c>
      <c r="X100" s="295" t="s">
        <v>342</v>
      </c>
      <c r="Y100" s="295" t="s">
        <v>164</v>
      </c>
      <c r="Z100" s="295" t="s">
        <v>164</v>
      </c>
      <c r="AA100" s="295"/>
      <c r="AB100" s="295"/>
      <c r="AC100" s="295"/>
      <c r="AD100" s="295"/>
    </row>
    <row r="101" spans="1:30" x14ac:dyDescent="0.35">
      <c r="A101" s="295" t="s">
        <v>192</v>
      </c>
      <c r="B101" s="295" t="s">
        <v>193</v>
      </c>
      <c r="C101" s="295" t="s">
        <v>356</v>
      </c>
      <c r="D101" s="295" t="s">
        <v>418</v>
      </c>
      <c r="E101" s="305">
        <v>1.71</v>
      </c>
      <c r="F101" s="305">
        <v>1.71</v>
      </c>
      <c r="G101" s="295" t="s">
        <v>196</v>
      </c>
      <c r="H101" s="417">
        <v>1</v>
      </c>
      <c r="I101" s="296">
        <v>43646</v>
      </c>
      <c r="J101" s="295">
        <v>24868</v>
      </c>
      <c r="K101" s="295">
        <v>2223</v>
      </c>
      <c r="L101" s="295" t="s">
        <v>218</v>
      </c>
      <c r="M101" s="295" t="s">
        <v>419</v>
      </c>
      <c r="N101" s="295" t="s">
        <v>418</v>
      </c>
      <c r="O101" s="295" t="s">
        <v>406</v>
      </c>
      <c r="P101" s="295" t="s">
        <v>343</v>
      </c>
      <c r="Q101" s="295" t="s">
        <v>316</v>
      </c>
      <c r="R101" s="295" t="s">
        <v>201</v>
      </c>
      <c r="S101" s="295" t="s">
        <v>204</v>
      </c>
      <c r="T101" s="295" t="s">
        <v>201</v>
      </c>
      <c r="U101" s="295" t="s">
        <v>330</v>
      </c>
      <c r="V101" s="295" t="s">
        <v>318</v>
      </c>
      <c r="W101" s="295" t="s">
        <v>201</v>
      </c>
      <c r="X101" s="295" t="s">
        <v>342</v>
      </c>
      <c r="Y101" s="295" t="s">
        <v>164</v>
      </c>
      <c r="Z101" s="295" t="s">
        <v>164</v>
      </c>
      <c r="AA101" s="295"/>
      <c r="AB101" s="295"/>
      <c r="AC101" s="295"/>
      <c r="AD101" s="295"/>
    </row>
    <row r="102" spans="1:30" x14ac:dyDescent="0.35">
      <c r="A102" s="295" t="s">
        <v>192</v>
      </c>
      <c r="B102" s="295" t="s">
        <v>193</v>
      </c>
      <c r="C102" s="295" t="s">
        <v>356</v>
      </c>
      <c r="D102" s="295" t="s">
        <v>418</v>
      </c>
      <c r="E102" s="305">
        <v>1.76</v>
      </c>
      <c r="F102" s="305">
        <v>1.76</v>
      </c>
      <c r="G102" s="295" t="s">
        <v>196</v>
      </c>
      <c r="H102" s="417">
        <v>1</v>
      </c>
      <c r="I102" s="296">
        <v>43646</v>
      </c>
      <c r="J102" s="295">
        <v>24868</v>
      </c>
      <c r="K102" s="295">
        <v>2250</v>
      </c>
      <c r="L102" s="295" t="s">
        <v>218</v>
      </c>
      <c r="M102" s="295" t="s">
        <v>419</v>
      </c>
      <c r="N102" s="295" t="s">
        <v>418</v>
      </c>
      <c r="O102" s="295" t="s">
        <v>221</v>
      </c>
      <c r="P102" s="295" t="s">
        <v>344</v>
      </c>
      <c r="Q102" s="295" t="s">
        <v>316</v>
      </c>
      <c r="R102" s="295" t="s">
        <v>201</v>
      </c>
      <c r="S102" s="295" t="s">
        <v>204</v>
      </c>
      <c r="T102" s="295" t="s">
        <v>201</v>
      </c>
      <c r="U102" s="295" t="s">
        <v>330</v>
      </c>
      <c r="V102" s="295" t="s">
        <v>318</v>
      </c>
      <c r="W102" s="295" t="s">
        <v>201</v>
      </c>
      <c r="X102" s="295" t="s">
        <v>342</v>
      </c>
      <c r="Y102" s="295" t="s">
        <v>164</v>
      </c>
      <c r="Z102" s="295" t="s">
        <v>164</v>
      </c>
      <c r="AA102" s="295"/>
      <c r="AB102" s="295"/>
      <c r="AC102" s="295"/>
      <c r="AD102" s="295"/>
    </row>
    <row r="103" spans="1:30" x14ac:dyDescent="0.35">
      <c r="A103" s="295" t="s">
        <v>192</v>
      </c>
      <c r="B103" s="295" t="s">
        <v>193</v>
      </c>
      <c r="C103" s="295" t="s">
        <v>356</v>
      </c>
      <c r="D103" s="295" t="s">
        <v>418</v>
      </c>
      <c r="E103" s="305">
        <v>30.68</v>
      </c>
      <c r="F103" s="305">
        <v>30.68</v>
      </c>
      <c r="G103" s="295" t="s">
        <v>196</v>
      </c>
      <c r="H103" s="417">
        <v>1</v>
      </c>
      <c r="I103" s="296">
        <v>43646</v>
      </c>
      <c r="J103" s="295">
        <v>24868</v>
      </c>
      <c r="K103" s="295">
        <v>2289</v>
      </c>
      <c r="L103" s="295" t="s">
        <v>218</v>
      </c>
      <c r="M103" s="295" t="s">
        <v>419</v>
      </c>
      <c r="N103" s="295" t="s">
        <v>418</v>
      </c>
      <c r="O103" s="295" t="s">
        <v>200</v>
      </c>
      <c r="P103" s="295" t="s">
        <v>344</v>
      </c>
      <c r="Q103" s="295" t="s">
        <v>316</v>
      </c>
      <c r="R103" s="295" t="s">
        <v>201</v>
      </c>
      <c r="S103" s="295" t="s">
        <v>204</v>
      </c>
      <c r="T103" s="295" t="s">
        <v>201</v>
      </c>
      <c r="U103" s="295" t="s">
        <v>330</v>
      </c>
      <c r="V103" s="295" t="s">
        <v>318</v>
      </c>
      <c r="W103" s="295" t="s">
        <v>201</v>
      </c>
      <c r="X103" s="295" t="s">
        <v>342</v>
      </c>
      <c r="Y103" s="295" t="s">
        <v>164</v>
      </c>
      <c r="Z103" s="295" t="s">
        <v>164</v>
      </c>
      <c r="AA103" s="295"/>
      <c r="AB103" s="295"/>
      <c r="AC103" s="295"/>
      <c r="AD103" s="295"/>
    </row>
    <row r="104" spans="1:30" x14ac:dyDescent="0.35">
      <c r="A104" s="295" t="s">
        <v>192</v>
      </c>
      <c r="B104" s="295" t="s">
        <v>193</v>
      </c>
      <c r="C104" s="295" t="s">
        <v>356</v>
      </c>
      <c r="D104" s="295" t="s">
        <v>418</v>
      </c>
      <c r="E104" s="305">
        <v>1.8</v>
      </c>
      <c r="F104" s="305">
        <v>1.8</v>
      </c>
      <c r="G104" s="295" t="s">
        <v>196</v>
      </c>
      <c r="H104" s="417">
        <v>1</v>
      </c>
      <c r="I104" s="296">
        <v>43646</v>
      </c>
      <c r="J104" s="295">
        <v>24868</v>
      </c>
      <c r="K104" s="295">
        <v>2409</v>
      </c>
      <c r="L104" s="295" t="s">
        <v>218</v>
      </c>
      <c r="M104" s="295" t="s">
        <v>419</v>
      </c>
      <c r="N104" s="295" t="s">
        <v>418</v>
      </c>
      <c r="O104" s="295" t="s">
        <v>406</v>
      </c>
      <c r="P104" s="295" t="s">
        <v>344</v>
      </c>
      <c r="Q104" s="295" t="s">
        <v>316</v>
      </c>
      <c r="R104" s="295" t="s">
        <v>201</v>
      </c>
      <c r="S104" s="295" t="s">
        <v>204</v>
      </c>
      <c r="T104" s="295" t="s">
        <v>201</v>
      </c>
      <c r="U104" s="295" t="s">
        <v>330</v>
      </c>
      <c r="V104" s="295" t="s">
        <v>318</v>
      </c>
      <c r="W104" s="295" t="s">
        <v>201</v>
      </c>
      <c r="X104" s="295" t="s">
        <v>342</v>
      </c>
      <c r="Y104" s="295" t="s">
        <v>164</v>
      </c>
      <c r="Z104" s="295" t="s">
        <v>164</v>
      </c>
      <c r="AA104" s="295"/>
      <c r="AB104" s="295"/>
      <c r="AC104" s="295"/>
      <c r="AD104" s="295"/>
    </row>
    <row r="105" spans="1:30" x14ac:dyDescent="0.35">
      <c r="A105" s="295" t="s">
        <v>192</v>
      </c>
      <c r="B105" s="295" t="s">
        <v>193</v>
      </c>
      <c r="C105" s="295" t="s">
        <v>356</v>
      </c>
      <c r="D105" s="295" t="s">
        <v>418</v>
      </c>
      <c r="E105" s="305">
        <v>1.79</v>
      </c>
      <c r="F105" s="305">
        <v>1.79</v>
      </c>
      <c r="G105" s="295" t="s">
        <v>196</v>
      </c>
      <c r="H105" s="417">
        <v>1</v>
      </c>
      <c r="I105" s="296">
        <v>43646</v>
      </c>
      <c r="J105" s="295">
        <v>24868</v>
      </c>
      <c r="K105" s="295">
        <v>2435</v>
      </c>
      <c r="L105" s="295" t="s">
        <v>218</v>
      </c>
      <c r="M105" s="295" t="s">
        <v>419</v>
      </c>
      <c r="N105" s="295" t="s">
        <v>418</v>
      </c>
      <c r="O105" s="295" t="s">
        <v>221</v>
      </c>
      <c r="P105" s="295" t="s">
        <v>345</v>
      </c>
      <c r="Q105" s="295" t="s">
        <v>316</v>
      </c>
      <c r="R105" s="295" t="s">
        <v>201</v>
      </c>
      <c r="S105" s="295" t="s">
        <v>204</v>
      </c>
      <c r="T105" s="295" t="s">
        <v>201</v>
      </c>
      <c r="U105" s="295" t="s">
        <v>330</v>
      </c>
      <c r="V105" s="295" t="s">
        <v>318</v>
      </c>
      <c r="W105" s="295" t="s">
        <v>201</v>
      </c>
      <c r="X105" s="295" t="s">
        <v>331</v>
      </c>
      <c r="Y105" s="295" t="s">
        <v>164</v>
      </c>
      <c r="Z105" s="295" t="s">
        <v>164</v>
      </c>
      <c r="AA105" s="295"/>
      <c r="AB105" s="295"/>
      <c r="AC105" s="295"/>
      <c r="AD105" s="295"/>
    </row>
    <row r="106" spans="1:30" x14ac:dyDescent="0.35">
      <c r="A106" s="295" t="s">
        <v>192</v>
      </c>
      <c r="B106" s="295" t="s">
        <v>193</v>
      </c>
      <c r="C106" s="295" t="s">
        <v>356</v>
      </c>
      <c r="D106" s="295" t="s">
        <v>418</v>
      </c>
      <c r="E106" s="305">
        <v>31.3</v>
      </c>
      <c r="F106" s="305">
        <v>31.3</v>
      </c>
      <c r="G106" s="295" t="s">
        <v>196</v>
      </c>
      <c r="H106" s="417">
        <v>1</v>
      </c>
      <c r="I106" s="296">
        <v>43646</v>
      </c>
      <c r="J106" s="295">
        <v>24868</v>
      </c>
      <c r="K106" s="295">
        <v>2474</v>
      </c>
      <c r="L106" s="295" t="s">
        <v>218</v>
      </c>
      <c r="M106" s="295" t="s">
        <v>419</v>
      </c>
      <c r="N106" s="295" t="s">
        <v>418</v>
      </c>
      <c r="O106" s="295" t="s">
        <v>200</v>
      </c>
      <c r="P106" s="295" t="s">
        <v>345</v>
      </c>
      <c r="Q106" s="295" t="s">
        <v>316</v>
      </c>
      <c r="R106" s="295" t="s">
        <v>201</v>
      </c>
      <c r="S106" s="295" t="s">
        <v>204</v>
      </c>
      <c r="T106" s="295" t="s">
        <v>201</v>
      </c>
      <c r="U106" s="295" t="s">
        <v>330</v>
      </c>
      <c r="V106" s="295" t="s">
        <v>318</v>
      </c>
      <c r="W106" s="295" t="s">
        <v>201</v>
      </c>
      <c r="X106" s="295" t="s">
        <v>331</v>
      </c>
      <c r="Y106" s="295" t="s">
        <v>164</v>
      </c>
      <c r="Z106" s="295" t="s">
        <v>164</v>
      </c>
      <c r="AA106" s="295"/>
      <c r="AB106" s="295"/>
      <c r="AC106" s="295"/>
      <c r="AD106" s="295"/>
    </row>
    <row r="107" spans="1:30" x14ac:dyDescent="0.35">
      <c r="A107" s="295" t="s">
        <v>192</v>
      </c>
      <c r="B107" s="295" t="s">
        <v>193</v>
      </c>
      <c r="C107" s="295" t="s">
        <v>356</v>
      </c>
      <c r="D107" s="295" t="s">
        <v>418</v>
      </c>
      <c r="E107" s="305">
        <v>1.83</v>
      </c>
      <c r="F107" s="305">
        <v>1.83</v>
      </c>
      <c r="G107" s="295" t="s">
        <v>196</v>
      </c>
      <c r="H107" s="417">
        <v>1</v>
      </c>
      <c r="I107" s="296">
        <v>43646</v>
      </c>
      <c r="J107" s="295">
        <v>24868</v>
      </c>
      <c r="K107" s="295">
        <v>2594</v>
      </c>
      <c r="L107" s="295" t="s">
        <v>218</v>
      </c>
      <c r="M107" s="295" t="s">
        <v>419</v>
      </c>
      <c r="N107" s="295" t="s">
        <v>418</v>
      </c>
      <c r="O107" s="295" t="s">
        <v>406</v>
      </c>
      <c r="P107" s="295" t="s">
        <v>345</v>
      </c>
      <c r="Q107" s="295" t="s">
        <v>316</v>
      </c>
      <c r="R107" s="295" t="s">
        <v>201</v>
      </c>
      <c r="S107" s="295" t="s">
        <v>204</v>
      </c>
      <c r="T107" s="295" t="s">
        <v>201</v>
      </c>
      <c r="U107" s="295" t="s">
        <v>330</v>
      </c>
      <c r="V107" s="295" t="s">
        <v>318</v>
      </c>
      <c r="W107" s="295" t="s">
        <v>201</v>
      </c>
      <c r="X107" s="295" t="s">
        <v>331</v>
      </c>
      <c r="Y107" s="295" t="s">
        <v>164</v>
      </c>
      <c r="Z107" s="295" t="s">
        <v>164</v>
      </c>
      <c r="AA107" s="295"/>
      <c r="AB107" s="295"/>
      <c r="AC107" s="295"/>
      <c r="AD107" s="295"/>
    </row>
    <row r="108" spans="1:30" x14ac:dyDescent="0.35">
      <c r="A108" s="295" t="s">
        <v>192</v>
      </c>
      <c r="B108" s="295" t="s">
        <v>193</v>
      </c>
      <c r="C108" s="295" t="s">
        <v>356</v>
      </c>
      <c r="D108" s="295" t="s">
        <v>418</v>
      </c>
      <c r="E108" s="305">
        <v>1.19</v>
      </c>
      <c r="F108" s="305">
        <v>1.19</v>
      </c>
      <c r="G108" s="295" t="s">
        <v>196</v>
      </c>
      <c r="H108" s="417">
        <v>1</v>
      </c>
      <c r="I108" s="296">
        <v>43646</v>
      </c>
      <c r="J108" s="295">
        <v>24868</v>
      </c>
      <c r="K108" s="295">
        <v>2620</v>
      </c>
      <c r="L108" s="295" t="s">
        <v>218</v>
      </c>
      <c r="M108" s="295" t="s">
        <v>419</v>
      </c>
      <c r="N108" s="295" t="s">
        <v>418</v>
      </c>
      <c r="O108" s="295" t="s">
        <v>221</v>
      </c>
      <c r="P108" s="295" t="s">
        <v>329</v>
      </c>
      <c r="Q108" s="295" t="s">
        <v>319</v>
      </c>
      <c r="R108" s="295" t="s">
        <v>201</v>
      </c>
      <c r="S108" s="295" t="s">
        <v>204</v>
      </c>
      <c r="T108" s="295" t="s">
        <v>201</v>
      </c>
      <c r="U108" s="295" t="s">
        <v>330</v>
      </c>
      <c r="V108" s="295" t="s">
        <v>318</v>
      </c>
      <c r="W108" s="295" t="s">
        <v>201</v>
      </c>
      <c r="X108" s="295" t="s">
        <v>331</v>
      </c>
      <c r="Y108" s="295" t="s">
        <v>164</v>
      </c>
      <c r="Z108" s="295" t="s">
        <v>164</v>
      </c>
      <c r="AA108" s="295"/>
      <c r="AB108" s="295"/>
      <c r="AC108" s="295"/>
      <c r="AD108" s="295"/>
    </row>
    <row r="109" spans="1:30" x14ac:dyDescent="0.35">
      <c r="A109" s="295" t="s">
        <v>192</v>
      </c>
      <c r="B109" s="295" t="s">
        <v>193</v>
      </c>
      <c r="C109" s="295" t="s">
        <v>356</v>
      </c>
      <c r="D109" s="295" t="s">
        <v>418</v>
      </c>
      <c r="E109" s="305">
        <v>20.8</v>
      </c>
      <c r="F109" s="305">
        <v>20.8</v>
      </c>
      <c r="G109" s="295" t="s">
        <v>196</v>
      </c>
      <c r="H109" s="417">
        <v>1</v>
      </c>
      <c r="I109" s="296">
        <v>43646</v>
      </c>
      <c r="J109" s="295">
        <v>24868</v>
      </c>
      <c r="K109" s="295">
        <v>2659</v>
      </c>
      <c r="L109" s="295" t="s">
        <v>218</v>
      </c>
      <c r="M109" s="295" t="s">
        <v>419</v>
      </c>
      <c r="N109" s="295" t="s">
        <v>418</v>
      </c>
      <c r="O109" s="295" t="s">
        <v>200</v>
      </c>
      <c r="P109" s="295" t="s">
        <v>329</v>
      </c>
      <c r="Q109" s="295" t="s">
        <v>319</v>
      </c>
      <c r="R109" s="295" t="s">
        <v>201</v>
      </c>
      <c r="S109" s="295" t="s">
        <v>204</v>
      </c>
      <c r="T109" s="295" t="s">
        <v>201</v>
      </c>
      <c r="U109" s="295" t="s">
        <v>330</v>
      </c>
      <c r="V109" s="295" t="s">
        <v>318</v>
      </c>
      <c r="W109" s="295" t="s">
        <v>201</v>
      </c>
      <c r="X109" s="295" t="s">
        <v>331</v>
      </c>
      <c r="Y109" s="295" t="s">
        <v>164</v>
      </c>
      <c r="Z109" s="295" t="s">
        <v>164</v>
      </c>
      <c r="AA109" s="295"/>
      <c r="AB109" s="295"/>
      <c r="AC109" s="295"/>
      <c r="AD109" s="295"/>
    </row>
    <row r="110" spans="1:30" x14ac:dyDescent="0.35">
      <c r="A110" s="295" t="s">
        <v>192</v>
      </c>
      <c r="B110" s="295" t="s">
        <v>193</v>
      </c>
      <c r="C110" s="295" t="s">
        <v>356</v>
      </c>
      <c r="D110" s="295" t="s">
        <v>418</v>
      </c>
      <c r="E110" s="305">
        <v>1.22</v>
      </c>
      <c r="F110" s="305">
        <v>1.22</v>
      </c>
      <c r="G110" s="295" t="s">
        <v>196</v>
      </c>
      <c r="H110" s="417">
        <v>1</v>
      </c>
      <c r="I110" s="296">
        <v>43646</v>
      </c>
      <c r="J110" s="295">
        <v>24868</v>
      </c>
      <c r="K110" s="295">
        <v>2779</v>
      </c>
      <c r="L110" s="295" t="s">
        <v>218</v>
      </c>
      <c r="M110" s="295" t="s">
        <v>419</v>
      </c>
      <c r="N110" s="295" t="s">
        <v>418</v>
      </c>
      <c r="O110" s="295" t="s">
        <v>406</v>
      </c>
      <c r="P110" s="295" t="s">
        <v>329</v>
      </c>
      <c r="Q110" s="295" t="s">
        <v>319</v>
      </c>
      <c r="R110" s="295" t="s">
        <v>201</v>
      </c>
      <c r="S110" s="295" t="s">
        <v>204</v>
      </c>
      <c r="T110" s="295" t="s">
        <v>201</v>
      </c>
      <c r="U110" s="295" t="s">
        <v>330</v>
      </c>
      <c r="V110" s="295" t="s">
        <v>318</v>
      </c>
      <c r="W110" s="295" t="s">
        <v>201</v>
      </c>
      <c r="X110" s="295" t="s">
        <v>331</v>
      </c>
      <c r="Y110" s="295" t="s">
        <v>164</v>
      </c>
      <c r="Z110" s="295" t="s">
        <v>164</v>
      </c>
      <c r="AA110" s="295"/>
      <c r="AB110" s="295"/>
      <c r="AC110" s="295"/>
      <c r="AD110" s="295"/>
    </row>
    <row r="111" spans="1:30" x14ac:dyDescent="0.35">
      <c r="A111" s="295" t="s">
        <v>192</v>
      </c>
      <c r="B111" s="295" t="s">
        <v>193</v>
      </c>
      <c r="C111" s="295" t="s">
        <v>356</v>
      </c>
      <c r="D111" s="295" t="s">
        <v>418</v>
      </c>
      <c r="E111" s="305">
        <v>0.53</v>
      </c>
      <c r="F111" s="305">
        <v>0.53</v>
      </c>
      <c r="G111" s="295" t="s">
        <v>196</v>
      </c>
      <c r="H111" s="417">
        <v>1</v>
      </c>
      <c r="I111" s="296">
        <v>43646</v>
      </c>
      <c r="J111" s="295">
        <v>24868</v>
      </c>
      <c r="K111" s="295">
        <v>2805</v>
      </c>
      <c r="L111" s="295" t="s">
        <v>218</v>
      </c>
      <c r="M111" s="295" t="s">
        <v>419</v>
      </c>
      <c r="N111" s="295" t="s">
        <v>418</v>
      </c>
      <c r="O111" s="295" t="s">
        <v>221</v>
      </c>
      <c r="P111" s="295" t="s">
        <v>332</v>
      </c>
      <c r="Q111" s="295" t="s">
        <v>319</v>
      </c>
      <c r="R111" s="295" t="s">
        <v>201</v>
      </c>
      <c r="S111" s="295" t="s">
        <v>204</v>
      </c>
      <c r="T111" s="295" t="s">
        <v>201</v>
      </c>
      <c r="U111" s="295" t="s">
        <v>330</v>
      </c>
      <c r="V111" s="295" t="s">
        <v>318</v>
      </c>
      <c r="W111" s="295" t="s">
        <v>201</v>
      </c>
      <c r="X111" s="295" t="s">
        <v>331</v>
      </c>
      <c r="Y111" s="295" t="s">
        <v>164</v>
      </c>
      <c r="Z111" s="295" t="s">
        <v>164</v>
      </c>
      <c r="AA111" s="295"/>
      <c r="AB111" s="295"/>
      <c r="AC111" s="295"/>
      <c r="AD111" s="295"/>
    </row>
    <row r="112" spans="1:30" x14ac:dyDescent="0.35">
      <c r="A112" s="295" t="s">
        <v>192</v>
      </c>
      <c r="B112" s="295" t="s">
        <v>193</v>
      </c>
      <c r="C112" s="295" t="s">
        <v>356</v>
      </c>
      <c r="D112" s="295" t="s">
        <v>418</v>
      </c>
      <c r="E112" s="305">
        <v>9.26</v>
      </c>
      <c r="F112" s="305">
        <v>9.26</v>
      </c>
      <c r="G112" s="295" t="s">
        <v>196</v>
      </c>
      <c r="H112" s="417">
        <v>1</v>
      </c>
      <c r="I112" s="296">
        <v>43646</v>
      </c>
      <c r="J112" s="295">
        <v>24868</v>
      </c>
      <c r="K112" s="295">
        <v>2843</v>
      </c>
      <c r="L112" s="295" t="s">
        <v>218</v>
      </c>
      <c r="M112" s="295" t="s">
        <v>419</v>
      </c>
      <c r="N112" s="295" t="s">
        <v>418</v>
      </c>
      <c r="O112" s="295" t="s">
        <v>200</v>
      </c>
      <c r="P112" s="295" t="s">
        <v>332</v>
      </c>
      <c r="Q112" s="295" t="s">
        <v>319</v>
      </c>
      <c r="R112" s="295" t="s">
        <v>201</v>
      </c>
      <c r="S112" s="295" t="s">
        <v>204</v>
      </c>
      <c r="T112" s="295" t="s">
        <v>201</v>
      </c>
      <c r="U112" s="295" t="s">
        <v>330</v>
      </c>
      <c r="V112" s="295" t="s">
        <v>318</v>
      </c>
      <c r="W112" s="295" t="s">
        <v>201</v>
      </c>
      <c r="X112" s="295" t="s">
        <v>331</v>
      </c>
      <c r="Y112" s="295" t="s">
        <v>164</v>
      </c>
      <c r="Z112" s="295" t="s">
        <v>164</v>
      </c>
      <c r="AA112" s="295"/>
      <c r="AB112" s="295"/>
      <c r="AC112" s="295"/>
      <c r="AD112" s="295"/>
    </row>
    <row r="113" spans="1:30" x14ac:dyDescent="0.35">
      <c r="A113" s="295" t="s">
        <v>192</v>
      </c>
      <c r="B113" s="295" t="s">
        <v>193</v>
      </c>
      <c r="C113" s="295" t="s">
        <v>356</v>
      </c>
      <c r="D113" s="295" t="s">
        <v>418</v>
      </c>
      <c r="E113" s="305">
        <v>0.54</v>
      </c>
      <c r="F113" s="305">
        <v>0.54</v>
      </c>
      <c r="G113" s="295" t="s">
        <v>196</v>
      </c>
      <c r="H113" s="417">
        <v>1</v>
      </c>
      <c r="I113" s="296">
        <v>43646</v>
      </c>
      <c r="J113" s="295">
        <v>24868</v>
      </c>
      <c r="K113" s="295">
        <v>2962</v>
      </c>
      <c r="L113" s="295" t="s">
        <v>218</v>
      </c>
      <c r="M113" s="295" t="s">
        <v>419</v>
      </c>
      <c r="N113" s="295" t="s">
        <v>418</v>
      </c>
      <c r="O113" s="295" t="s">
        <v>406</v>
      </c>
      <c r="P113" s="295" t="s">
        <v>332</v>
      </c>
      <c r="Q113" s="295" t="s">
        <v>319</v>
      </c>
      <c r="R113" s="295" t="s">
        <v>201</v>
      </c>
      <c r="S113" s="295" t="s">
        <v>204</v>
      </c>
      <c r="T113" s="295" t="s">
        <v>201</v>
      </c>
      <c r="U113" s="295" t="s">
        <v>330</v>
      </c>
      <c r="V113" s="295" t="s">
        <v>318</v>
      </c>
      <c r="W113" s="295" t="s">
        <v>201</v>
      </c>
      <c r="X113" s="295" t="s">
        <v>331</v>
      </c>
      <c r="Y113" s="295" t="s">
        <v>164</v>
      </c>
      <c r="Z113" s="295" t="s">
        <v>164</v>
      </c>
      <c r="AA113" s="295"/>
      <c r="AB113" s="295"/>
      <c r="AC113" s="295"/>
      <c r="AD113" s="295"/>
    </row>
    <row r="114" spans="1:30" x14ac:dyDescent="0.35">
      <c r="A114" s="295" t="s">
        <v>192</v>
      </c>
      <c r="B114" s="295" t="s">
        <v>193</v>
      </c>
      <c r="C114" s="295" t="s">
        <v>356</v>
      </c>
      <c r="D114" s="295" t="s">
        <v>418</v>
      </c>
      <c r="E114" s="305">
        <v>0.43</v>
      </c>
      <c r="F114" s="305">
        <v>0.43</v>
      </c>
      <c r="G114" s="295" t="s">
        <v>196</v>
      </c>
      <c r="H114" s="417">
        <v>1</v>
      </c>
      <c r="I114" s="296">
        <v>43646</v>
      </c>
      <c r="J114" s="295">
        <v>24868</v>
      </c>
      <c r="K114" s="295">
        <v>2988</v>
      </c>
      <c r="L114" s="295" t="s">
        <v>218</v>
      </c>
      <c r="M114" s="295" t="s">
        <v>419</v>
      </c>
      <c r="N114" s="295" t="s">
        <v>418</v>
      </c>
      <c r="O114" s="295" t="s">
        <v>221</v>
      </c>
      <c r="P114" s="295" t="s">
        <v>333</v>
      </c>
      <c r="Q114" s="295" t="s">
        <v>319</v>
      </c>
      <c r="R114" s="295" t="s">
        <v>201</v>
      </c>
      <c r="S114" s="295" t="s">
        <v>204</v>
      </c>
      <c r="T114" s="295" t="s">
        <v>201</v>
      </c>
      <c r="U114" s="295" t="s">
        <v>330</v>
      </c>
      <c r="V114" s="295" t="s">
        <v>318</v>
      </c>
      <c r="W114" s="295" t="s">
        <v>201</v>
      </c>
      <c r="X114" s="295" t="s">
        <v>331</v>
      </c>
      <c r="Y114" s="295" t="s">
        <v>164</v>
      </c>
      <c r="Z114" s="295" t="s">
        <v>164</v>
      </c>
      <c r="AA114" s="295"/>
      <c r="AB114" s="295"/>
      <c r="AC114" s="295"/>
      <c r="AD114" s="295"/>
    </row>
    <row r="115" spans="1:30" x14ac:dyDescent="0.35">
      <c r="A115" s="295" t="s">
        <v>192</v>
      </c>
      <c r="B115" s="295" t="s">
        <v>193</v>
      </c>
      <c r="C115" s="295" t="s">
        <v>356</v>
      </c>
      <c r="D115" s="295" t="s">
        <v>418</v>
      </c>
      <c r="E115" s="305">
        <v>7.58</v>
      </c>
      <c r="F115" s="305">
        <v>7.58</v>
      </c>
      <c r="G115" s="295" t="s">
        <v>196</v>
      </c>
      <c r="H115" s="417">
        <v>1</v>
      </c>
      <c r="I115" s="296">
        <v>43646</v>
      </c>
      <c r="J115" s="295">
        <v>24868</v>
      </c>
      <c r="K115" s="295">
        <v>3026</v>
      </c>
      <c r="L115" s="295" t="s">
        <v>218</v>
      </c>
      <c r="M115" s="295" t="s">
        <v>419</v>
      </c>
      <c r="N115" s="295" t="s">
        <v>418</v>
      </c>
      <c r="O115" s="295" t="s">
        <v>200</v>
      </c>
      <c r="P115" s="295" t="s">
        <v>333</v>
      </c>
      <c r="Q115" s="295" t="s">
        <v>319</v>
      </c>
      <c r="R115" s="295" t="s">
        <v>201</v>
      </c>
      <c r="S115" s="295" t="s">
        <v>204</v>
      </c>
      <c r="T115" s="295" t="s">
        <v>201</v>
      </c>
      <c r="U115" s="295" t="s">
        <v>330</v>
      </c>
      <c r="V115" s="295" t="s">
        <v>318</v>
      </c>
      <c r="W115" s="295" t="s">
        <v>201</v>
      </c>
      <c r="X115" s="295" t="s">
        <v>331</v>
      </c>
      <c r="Y115" s="295" t="s">
        <v>164</v>
      </c>
      <c r="Z115" s="295" t="s">
        <v>164</v>
      </c>
      <c r="AA115" s="295"/>
      <c r="AB115" s="295"/>
      <c r="AC115" s="295"/>
      <c r="AD115" s="295"/>
    </row>
    <row r="116" spans="1:30" x14ac:dyDescent="0.35">
      <c r="A116" s="295" t="s">
        <v>192</v>
      </c>
      <c r="B116" s="295" t="s">
        <v>193</v>
      </c>
      <c r="C116" s="295" t="s">
        <v>356</v>
      </c>
      <c r="D116" s="295" t="s">
        <v>418</v>
      </c>
      <c r="E116" s="305">
        <v>0.44</v>
      </c>
      <c r="F116" s="305">
        <v>0.44</v>
      </c>
      <c r="G116" s="295" t="s">
        <v>196</v>
      </c>
      <c r="H116" s="417">
        <v>1</v>
      </c>
      <c r="I116" s="296">
        <v>43646</v>
      </c>
      <c r="J116" s="295">
        <v>24868</v>
      </c>
      <c r="K116" s="295">
        <v>3144</v>
      </c>
      <c r="L116" s="295" t="s">
        <v>218</v>
      </c>
      <c r="M116" s="295" t="s">
        <v>419</v>
      </c>
      <c r="N116" s="295" t="s">
        <v>418</v>
      </c>
      <c r="O116" s="295" t="s">
        <v>406</v>
      </c>
      <c r="P116" s="295" t="s">
        <v>333</v>
      </c>
      <c r="Q116" s="295" t="s">
        <v>319</v>
      </c>
      <c r="R116" s="295" t="s">
        <v>201</v>
      </c>
      <c r="S116" s="295" t="s">
        <v>204</v>
      </c>
      <c r="T116" s="295" t="s">
        <v>201</v>
      </c>
      <c r="U116" s="295" t="s">
        <v>330</v>
      </c>
      <c r="V116" s="295" t="s">
        <v>318</v>
      </c>
      <c r="W116" s="295" t="s">
        <v>201</v>
      </c>
      <c r="X116" s="295" t="s">
        <v>331</v>
      </c>
      <c r="Y116" s="295" t="s">
        <v>164</v>
      </c>
      <c r="Z116" s="295" t="s">
        <v>164</v>
      </c>
      <c r="AA116" s="295"/>
      <c r="AB116" s="295"/>
      <c r="AC116" s="295"/>
      <c r="AD116" s="295"/>
    </row>
    <row r="117" spans="1:30" x14ac:dyDescent="0.35">
      <c r="A117" s="295" t="s">
        <v>192</v>
      </c>
      <c r="B117" s="295" t="s">
        <v>193</v>
      </c>
      <c r="C117" s="295" t="s">
        <v>356</v>
      </c>
      <c r="D117" s="295" t="s">
        <v>418</v>
      </c>
      <c r="E117" s="305">
        <v>1.17</v>
      </c>
      <c r="F117" s="305">
        <v>1.17</v>
      </c>
      <c r="G117" s="295" t="s">
        <v>196</v>
      </c>
      <c r="H117" s="417">
        <v>1</v>
      </c>
      <c r="I117" s="296">
        <v>43646</v>
      </c>
      <c r="J117" s="295">
        <v>24868</v>
      </c>
      <c r="K117" s="295">
        <v>3170</v>
      </c>
      <c r="L117" s="295" t="s">
        <v>218</v>
      </c>
      <c r="M117" s="295" t="s">
        <v>419</v>
      </c>
      <c r="N117" s="295" t="s">
        <v>418</v>
      </c>
      <c r="O117" s="295" t="s">
        <v>221</v>
      </c>
      <c r="P117" s="295" t="s">
        <v>334</v>
      </c>
      <c r="Q117" s="295" t="s">
        <v>319</v>
      </c>
      <c r="R117" s="295" t="s">
        <v>201</v>
      </c>
      <c r="S117" s="295" t="s">
        <v>204</v>
      </c>
      <c r="T117" s="295" t="s">
        <v>201</v>
      </c>
      <c r="U117" s="295" t="s">
        <v>330</v>
      </c>
      <c r="V117" s="295" t="s">
        <v>318</v>
      </c>
      <c r="W117" s="295" t="s">
        <v>201</v>
      </c>
      <c r="X117" s="295" t="s">
        <v>331</v>
      </c>
      <c r="Y117" s="295" t="s">
        <v>164</v>
      </c>
      <c r="Z117" s="295" t="s">
        <v>164</v>
      </c>
      <c r="AA117" s="295"/>
      <c r="AB117" s="295"/>
      <c r="AC117" s="295"/>
      <c r="AD117" s="295"/>
    </row>
    <row r="118" spans="1:30" x14ac:dyDescent="0.35">
      <c r="A118" s="295" t="s">
        <v>192</v>
      </c>
      <c r="B118" s="295" t="s">
        <v>193</v>
      </c>
      <c r="C118" s="295" t="s">
        <v>356</v>
      </c>
      <c r="D118" s="295" t="s">
        <v>418</v>
      </c>
      <c r="E118" s="305">
        <v>20.41</v>
      </c>
      <c r="F118" s="305">
        <v>20.41</v>
      </c>
      <c r="G118" s="295" t="s">
        <v>196</v>
      </c>
      <c r="H118" s="417">
        <v>1</v>
      </c>
      <c r="I118" s="296">
        <v>43646</v>
      </c>
      <c r="J118" s="295">
        <v>24868</v>
      </c>
      <c r="K118" s="295">
        <v>3209</v>
      </c>
      <c r="L118" s="295" t="s">
        <v>218</v>
      </c>
      <c r="M118" s="295" t="s">
        <v>419</v>
      </c>
      <c r="N118" s="295" t="s">
        <v>418</v>
      </c>
      <c r="O118" s="295" t="s">
        <v>200</v>
      </c>
      <c r="P118" s="295" t="s">
        <v>334</v>
      </c>
      <c r="Q118" s="295" t="s">
        <v>319</v>
      </c>
      <c r="R118" s="295" t="s">
        <v>201</v>
      </c>
      <c r="S118" s="295" t="s">
        <v>204</v>
      </c>
      <c r="T118" s="295" t="s">
        <v>201</v>
      </c>
      <c r="U118" s="295" t="s">
        <v>330</v>
      </c>
      <c r="V118" s="295" t="s">
        <v>318</v>
      </c>
      <c r="W118" s="295" t="s">
        <v>201</v>
      </c>
      <c r="X118" s="295" t="s">
        <v>331</v>
      </c>
      <c r="Y118" s="295" t="s">
        <v>164</v>
      </c>
      <c r="Z118" s="295" t="s">
        <v>164</v>
      </c>
      <c r="AA118" s="295"/>
      <c r="AB118" s="295"/>
      <c r="AC118" s="295"/>
      <c r="AD118" s="295"/>
    </row>
    <row r="119" spans="1:30" x14ac:dyDescent="0.35">
      <c r="A119" s="295" t="s">
        <v>192</v>
      </c>
      <c r="B119" s="295" t="s">
        <v>193</v>
      </c>
      <c r="C119" s="295" t="s">
        <v>356</v>
      </c>
      <c r="D119" s="295" t="s">
        <v>418</v>
      </c>
      <c r="E119" s="305">
        <v>1.2</v>
      </c>
      <c r="F119" s="305">
        <v>1.2</v>
      </c>
      <c r="G119" s="295" t="s">
        <v>196</v>
      </c>
      <c r="H119" s="417">
        <v>1</v>
      </c>
      <c r="I119" s="296">
        <v>43646</v>
      </c>
      <c r="J119" s="295">
        <v>24868</v>
      </c>
      <c r="K119" s="295">
        <v>3329</v>
      </c>
      <c r="L119" s="295" t="s">
        <v>218</v>
      </c>
      <c r="M119" s="295" t="s">
        <v>419</v>
      </c>
      <c r="N119" s="295" t="s">
        <v>418</v>
      </c>
      <c r="O119" s="295" t="s">
        <v>406</v>
      </c>
      <c r="P119" s="295" t="s">
        <v>334</v>
      </c>
      <c r="Q119" s="295" t="s">
        <v>319</v>
      </c>
      <c r="R119" s="295" t="s">
        <v>201</v>
      </c>
      <c r="S119" s="295" t="s">
        <v>204</v>
      </c>
      <c r="T119" s="295" t="s">
        <v>201</v>
      </c>
      <c r="U119" s="295" t="s">
        <v>330</v>
      </c>
      <c r="V119" s="295" t="s">
        <v>318</v>
      </c>
      <c r="W119" s="295" t="s">
        <v>201</v>
      </c>
      <c r="X119" s="295" t="s">
        <v>331</v>
      </c>
      <c r="Y119" s="295" t="s">
        <v>164</v>
      </c>
      <c r="Z119" s="295" t="s">
        <v>164</v>
      </c>
      <c r="AA119" s="295"/>
      <c r="AB119" s="295"/>
      <c r="AC119" s="295"/>
      <c r="AD119" s="295"/>
    </row>
    <row r="120" spans="1:30" x14ac:dyDescent="0.35">
      <c r="A120" s="295" t="s">
        <v>192</v>
      </c>
      <c r="B120" s="295" t="s">
        <v>193</v>
      </c>
      <c r="C120" s="295" t="s">
        <v>356</v>
      </c>
      <c r="D120" s="295" t="s">
        <v>418</v>
      </c>
      <c r="E120" s="305">
        <v>1.2</v>
      </c>
      <c r="F120" s="305">
        <v>1.2</v>
      </c>
      <c r="G120" s="295" t="s">
        <v>196</v>
      </c>
      <c r="H120" s="417">
        <v>1</v>
      </c>
      <c r="I120" s="296">
        <v>43646</v>
      </c>
      <c r="J120" s="295">
        <v>24868</v>
      </c>
      <c r="K120" s="295">
        <v>3355</v>
      </c>
      <c r="L120" s="295" t="s">
        <v>218</v>
      </c>
      <c r="M120" s="295" t="s">
        <v>419</v>
      </c>
      <c r="N120" s="295" t="s">
        <v>418</v>
      </c>
      <c r="O120" s="295" t="s">
        <v>221</v>
      </c>
      <c r="P120" s="295" t="s">
        <v>335</v>
      </c>
      <c r="Q120" s="295" t="s">
        <v>319</v>
      </c>
      <c r="R120" s="295" t="s">
        <v>201</v>
      </c>
      <c r="S120" s="295" t="s">
        <v>204</v>
      </c>
      <c r="T120" s="295" t="s">
        <v>201</v>
      </c>
      <c r="U120" s="295" t="s">
        <v>330</v>
      </c>
      <c r="V120" s="295" t="s">
        <v>318</v>
      </c>
      <c r="W120" s="295" t="s">
        <v>201</v>
      </c>
      <c r="X120" s="295" t="s">
        <v>331</v>
      </c>
      <c r="Y120" s="295" t="s">
        <v>164</v>
      </c>
      <c r="Z120" s="295" t="s">
        <v>164</v>
      </c>
      <c r="AA120" s="295"/>
      <c r="AB120" s="295"/>
      <c r="AC120" s="295"/>
      <c r="AD120" s="295"/>
    </row>
    <row r="121" spans="1:30" x14ac:dyDescent="0.35">
      <c r="A121" s="295" t="s">
        <v>192</v>
      </c>
      <c r="B121" s="295" t="s">
        <v>193</v>
      </c>
      <c r="C121" s="295" t="s">
        <v>356</v>
      </c>
      <c r="D121" s="295" t="s">
        <v>418</v>
      </c>
      <c r="E121" s="305">
        <v>20.91</v>
      </c>
      <c r="F121" s="305">
        <v>20.91</v>
      </c>
      <c r="G121" s="295" t="s">
        <v>196</v>
      </c>
      <c r="H121" s="417">
        <v>1</v>
      </c>
      <c r="I121" s="296">
        <v>43646</v>
      </c>
      <c r="J121" s="295">
        <v>24868</v>
      </c>
      <c r="K121" s="295">
        <v>3394</v>
      </c>
      <c r="L121" s="295" t="s">
        <v>218</v>
      </c>
      <c r="M121" s="295" t="s">
        <v>419</v>
      </c>
      <c r="N121" s="295" t="s">
        <v>418</v>
      </c>
      <c r="O121" s="295" t="s">
        <v>200</v>
      </c>
      <c r="P121" s="295" t="s">
        <v>335</v>
      </c>
      <c r="Q121" s="295" t="s">
        <v>319</v>
      </c>
      <c r="R121" s="295" t="s">
        <v>201</v>
      </c>
      <c r="S121" s="295" t="s">
        <v>204</v>
      </c>
      <c r="T121" s="295" t="s">
        <v>201</v>
      </c>
      <c r="U121" s="295" t="s">
        <v>330</v>
      </c>
      <c r="V121" s="295" t="s">
        <v>318</v>
      </c>
      <c r="W121" s="295" t="s">
        <v>201</v>
      </c>
      <c r="X121" s="295" t="s">
        <v>331</v>
      </c>
      <c r="Y121" s="295" t="s">
        <v>164</v>
      </c>
      <c r="Z121" s="295" t="s">
        <v>164</v>
      </c>
      <c r="AA121" s="295"/>
      <c r="AB121" s="295"/>
      <c r="AC121" s="295"/>
      <c r="AD121" s="295"/>
    </row>
    <row r="122" spans="1:30" x14ac:dyDescent="0.35">
      <c r="A122" s="295" t="s">
        <v>192</v>
      </c>
      <c r="B122" s="295" t="s">
        <v>193</v>
      </c>
      <c r="C122" s="295" t="s">
        <v>356</v>
      </c>
      <c r="D122" s="295" t="s">
        <v>418</v>
      </c>
      <c r="E122" s="305">
        <v>1.23</v>
      </c>
      <c r="F122" s="305">
        <v>1.23</v>
      </c>
      <c r="G122" s="295" t="s">
        <v>196</v>
      </c>
      <c r="H122" s="417">
        <v>1</v>
      </c>
      <c r="I122" s="296">
        <v>43646</v>
      </c>
      <c r="J122" s="295">
        <v>24868</v>
      </c>
      <c r="K122" s="295">
        <v>3514</v>
      </c>
      <c r="L122" s="295" t="s">
        <v>218</v>
      </c>
      <c r="M122" s="295" t="s">
        <v>419</v>
      </c>
      <c r="N122" s="295" t="s">
        <v>418</v>
      </c>
      <c r="O122" s="295" t="s">
        <v>406</v>
      </c>
      <c r="P122" s="295" t="s">
        <v>335</v>
      </c>
      <c r="Q122" s="295" t="s">
        <v>319</v>
      </c>
      <c r="R122" s="295" t="s">
        <v>201</v>
      </c>
      <c r="S122" s="295" t="s">
        <v>204</v>
      </c>
      <c r="T122" s="295" t="s">
        <v>201</v>
      </c>
      <c r="U122" s="295" t="s">
        <v>330</v>
      </c>
      <c r="V122" s="295" t="s">
        <v>318</v>
      </c>
      <c r="W122" s="295" t="s">
        <v>201</v>
      </c>
      <c r="X122" s="295" t="s">
        <v>331</v>
      </c>
      <c r="Y122" s="295" t="s">
        <v>164</v>
      </c>
      <c r="Z122" s="295" t="s">
        <v>164</v>
      </c>
      <c r="AA122" s="295"/>
      <c r="AB122" s="295"/>
      <c r="AC122" s="295"/>
      <c r="AD122" s="295"/>
    </row>
    <row r="123" spans="1:30" x14ac:dyDescent="0.35">
      <c r="A123" s="295" t="s">
        <v>192</v>
      </c>
      <c r="B123" s="295" t="s">
        <v>193</v>
      </c>
      <c r="C123" s="295" t="s">
        <v>356</v>
      </c>
      <c r="D123" s="295" t="s">
        <v>418</v>
      </c>
      <c r="E123" s="305">
        <v>0.57999999999999996</v>
      </c>
      <c r="F123" s="305">
        <v>0.57999999999999996</v>
      </c>
      <c r="G123" s="295" t="s">
        <v>196</v>
      </c>
      <c r="H123" s="417">
        <v>1</v>
      </c>
      <c r="I123" s="296">
        <v>43646</v>
      </c>
      <c r="J123" s="295">
        <v>24868</v>
      </c>
      <c r="K123" s="295">
        <v>3540</v>
      </c>
      <c r="L123" s="295" t="s">
        <v>218</v>
      </c>
      <c r="M123" s="295" t="s">
        <v>419</v>
      </c>
      <c r="N123" s="295" t="s">
        <v>418</v>
      </c>
      <c r="O123" s="295" t="s">
        <v>221</v>
      </c>
      <c r="P123" s="295" t="s">
        <v>336</v>
      </c>
      <c r="Q123" s="295" t="s">
        <v>319</v>
      </c>
      <c r="R123" s="295" t="s">
        <v>201</v>
      </c>
      <c r="S123" s="295" t="s">
        <v>204</v>
      </c>
      <c r="T123" s="295" t="s">
        <v>201</v>
      </c>
      <c r="U123" s="295" t="s">
        <v>330</v>
      </c>
      <c r="V123" s="295" t="s">
        <v>318</v>
      </c>
      <c r="W123" s="295" t="s">
        <v>201</v>
      </c>
      <c r="X123" s="295" t="s">
        <v>331</v>
      </c>
      <c r="Y123" s="295" t="s">
        <v>164</v>
      </c>
      <c r="Z123" s="295" t="s">
        <v>164</v>
      </c>
      <c r="AA123" s="295"/>
      <c r="AB123" s="295"/>
      <c r="AC123" s="295"/>
      <c r="AD123" s="295"/>
    </row>
    <row r="124" spans="1:30" x14ac:dyDescent="0.35">
      <c r="A124" s="295" t="s">
        <v>192</v>
      </c>
      <c r="B124" s="295" t="s">
        <v>193</v>
      </c>
      <c r="C124" s="295" t="s">
        <v>356</v>
      </c>
      <c r="D124" s="295" t="s">
        <v>418</v>
      </c>
      <c r="E124" s="305">
        <v>10.06</v>
      </c>
      <c r="F124" s="305">
        <v>10.06</v>
      </c>
      <c r="G124" s="295" t="s">
        <v>196</v>
      </c>
      <c r="H124" s="417">
        <v>1</v>
      </c>
      <c r="I124" s="296">
        <v>43646</v>
      </c>
      <c r="J124" s="295">
        <v>24868</v>
      </c>
      <c r="K124" s="295">
        <v>3578</v>
      </c>
      <c r="L124" s="295" t="s">
        <v>218</v>
      </c>
      <c r="M124" s="295" t="s">
        <v>419</v>
      </c>
      <c r="N124" s="295" t="s">
        <v>418</v>
      </c>
      <c r="O124" s="295" t="s">
        <v>200</v>
      </c>
      <c r="P124" s="295" t="s">
        <v>336</v>
      </c>
      <c r="Q124" s="295" t="s">
        <v>319</v>
      </c>
      <c r="R124" s="295" t="s">
        <v>201</v>
      </c>
      <c r="S124" s="295" t="s">
        <v>204</v>
      </c>
      <c r="T124" s="295" t="s">
        <v>201</v>
      </c>
      <c r="U124" s="295" t="s">
        <v>330</v>
      </c>
      <c r="V124" s="295" t="s">
        <v>318</v>
      </c>
      <c r="W124" s="295" t="s">
        <v>201</v>
      </c>
      <c r="X124" s="295" t="s">
        <v>331</v>
      </c>
      <c r="Y124" s="295" t="s">
        <v>164</v>
      </c>
      <c r="Z124" s="295" t="s">
        <v>164</v>
      </c>
      <c r="AA124" s="295"/>
      <c r="AB124" s="295"/>
      <c r="AC124" s="295"/>
      <c r="AD124" s="295"/>
    </row>
    <row r="125" spans="1:30" x14ac:dyDescent="0.35">
      <c r="A125" s="295" t="s">
        <v>192</v>
      </c>
      <c r="B125" s="295" t="s">
        <v>193</v>
      </c>
      <c r="C125" s="295" t="s">
        <v>356</v>
      </c>
      <c r="D125" s="295" t="s">
        <v>418</v>
      </c>
      <c r="E125" s="305">
        <v>0.59</v>
      </c>
      <c r="F125" s="305">
        <v>0.59</v>
      </c>
      <c r="G125" s="295" t="s">
        <v>196</v>
      </c>
      <c r="H125" s="417">
        <v>1</v>
      </c>
      <c r="I125" s="296">
        <v>43646</v>
      </c>
      <c r="J125" s="295">
        <v>24868</v>
      </c>
      <c r="K125" s="295">
        <v>3697</v>
      </c>
      <c r="L125" s="295" t="s">
        <v>218</v>
      </c>
      <c r="M125" s="295" t="s">
        <v>419</v>
      </c>
      <c r="N125" s="295" t="s">
        <v>418</v>
      </c>
      <c r="O125" s="295" t="s">
        <v>406</v>
      </c>
      <c r="P125" s="295" t="s">
        <v>336</v>
      </c>
      <c r="Q125" s="295" t="s">
        <v>319</v>
      </c>
      <c r="R125" s="295" t="s">
        <v>201</v>
      </c>
      <c r="S125" s="295" t="s">
        <v>204</v>
      </c>
      <c r="T125" s="295" t="s">
        <v>201</v>
      </c>
      <c r="U125" s="295" t="s">
        <v>330</v>
      </c>
      <c r="V125" s="295" t="s">
        <v>318</v>
      </c>
      <c r="W125" s="295" t="s">
        <v>201</v>
      </c>
      <c r="X125" s="295" t="s">
        <v>331</v>
      </c>
      <c r="Y125" s="295" t="s">
        <v>164</v>
      </c>
      <c r="Z125" s="295" t="s">
        <v>164</v>
      </c>
      <c r="AA125" s="295"/>
      <c r="AB125" s="295"/>
      <c r="AC125" s="295"/>
      <c r="AD125" s="295"/>
    </row>
    <row r="126" spans="1:30" x14ac:dyDescent="0.35">
      <c r="A126" s="295" t="s">
        <v>192</v>
      </c>
      <c r="B126" s="295" t="s">
        <v>193</v>
      </c>
      <c r="C126" s="295" t="s">
        <v>356</v>
      </c>
      <c r="D126" s="295" t="s">
        <v>418</v>
      </c>
      <c r="E126" s="305">
        <v>0.19</v>
      </c>
      <c r="F126" s="305">
        <v>0.19</v>
      </c>
      <c r="G126" s="295" t="s">
        <v>196</v>
      </c>
      <c r="H126" s="417">
        <v>1</v>
      </c>
      <c r="I126" s="296">
        <v>43646</v>
      </c>
      <c r="J126" s="295">
        <v>24868</v>
      </c>
      <c r="K126" s="295">
        <v>3723</v>
      </c>
      <c r="L126" s="295" t="s">
        <v>218</v>
      </c>
      <c r="M126" s="295" t="s">
        <v>419</v>
      </c>
      <c r="N126" s="295" t="s">
        <v>418</v>
      </c>
      <c r="O126" s="295" t="s">
        <v>221</v>
      </c>
      <c r="P126" s="295" t="s">
        <v>337</v>
      </c>
      <c r="Q126" s="295" t="s">
        <v>319</v>
      </c>
      <c r="R126" s="295" t="s">
        <v>201</v>
      </c>
      <c r="S126" s="295" t="s">
        <v>204</v>
      </c>
      <c r="T126" s="295" t="s">
        <v>201</v>
      </c>
      <c r="U126" s="295" t="s">
        <v>330</v>
      </c>
      <c r="V126" s="295" t="s">
        <v>318</v>
      </c>
      <c r="W126" s="295" t="s">
        <v>201</v>
      </c>
      <c r="X126" s="295" t="s">
        <v>331</v>
      </c>
      <c r="Y126" s="295" t="s">
        <v>164</v>
      </c>
      <c r="Z126" s="295" t="s">
        <v>164</v>
      </c>
      <c r="AA126" s="295"/>
      <c r="AB126" s="295"/>
      <c r="AC126" s="295"/>
      <c r="AD126" s="295"/>
    </row>
    <row r="127" spans="1:30" x14ac:dyDescent="0.35">
      <c r="A127" s="295" t="s">
        <v>192</v>
      </c>
      <c r="B127" s="295" t="s">
        <v>193</v>
      </c>
      <c r="C127" s="295" t="s">
        <v>356</v>
      </c>
      <c r="D127" s="295" t="s">
        <v>418</v>
      </c>
      <c r="E127" s="305">
        <v>3.39</v>
      </c>
      <c r="F127" s="305">
        <v>3.39</v>
      </c>
      <c r="G127" s="295" t="s">
        <v>196</v>
      </c>
      <c r="H127" s="417">
        <v>1</v>
      </c>
      <c r="I127" s="296">
        <v>43646</v>
      </c>
      <c r="J127" s="295">
        <v>24868</v>
      </c>
      <c r="K127" s="295">
        <v>3761</v>
      </c>
      <c r="L127" s="295" t="s">
        <v>218</v>
      </c>
      <c r="M127" s="295" t="s">
        <v>419</v>
      </c>
      <c r="N127" s="295" t="s">
        <v>418</v>
      </c>
      <c r="O127" s="295" t="s">
        <v>200</v>
      </c>
      <c r="P127" s="295" t="s">
        <v>337</v>
      </c>
      <c r="Q127" s="295" t="s">
        <v>319</v>
      </c>
      <c r="R127" s="295" t="s">
        <v>201</v>
      </c>
      <c r="S127" s="295" t="s">
        <v>204</v>
      </c>
      <c r="T127" s="295" t="s">
        <v>201</v>
      </c>
      <c r="U127" s="295" t="s">
        <v>330</v>
      </c>
      <c r="V127" s="295" t="s">
        <v>318</v>
      </c>
      <c r="W127" s="295" t="s">
        <v>201</v>
      </c>
      <c r="X127" s="295" t="s">
        <v>331</v>
      </c>
      <c r="Y127" s="295" t="s">
        <v>164</v>
      </c>
      <c r="Z127" s="295" t="s">
        <v>164</v>
      </c>
      <c r="AA127" s="295"/>
      <c r="AB127" s="295"/>
      <c r="AC127" s="295"/>
      <c r="AD127" s="295"/>
    </row>
    <row r="128" spans="1:30" x14ac:dyDescent="0.35">
      <c r="A128" s="295" t="s">
        <v>192</v>
      </c>
      <c r="B128" s="295" t="s">
        <v>193</v>
      </c>
      <c r="C128" s="295" t="s">
        <v>356</v>
      </c>
      <c r="D128" s="295" t="s">
        <v>418</v>
      </c>
      <c r="E128" s="305">
        <v>0.2</v>
      </c>
      <c r="F128" s="305">
        <v>0.2</v>
      </c>
      <c r="G128" s="295" t="s">
        <v>196</v>
      </c>
      <c r="H128" s="417">
        <v>1</v>
      </c>
      <c r="I128" s="296">
        <v>43646</v>
      </c>
      <c r="J128" s="295">
        <v>24868</v>
      </c>
      <c r="K128" s="295">
        <v>3877</v>
      </c>
      <c r="L128" s="295" t="s">
        <v>218</v>
      </c>
      <c r="M128" s="295" t="s">
        <v>419</v>
      </c>
      <c r="N128" s="295" t="s">
        <v>418</v>
      </c>
      <c r="O128" s="295" t="s">
        <v>406</v>
      </c>
      <c r="P128" s="295" t="s">
        <v>337</v>
      </c>
      <c r="Q128" s="295" t="s">
        <v>319</v>
      </c>
      <c r="R128" s="295" t="s">
        <v>201</v>
      </c>
      <c r="S128" s="295" t="s">
        <v>204</v>
      </c>
      <c r="T128" s="295" t="s">
        <v>201</v>
      </c>
      <c r="U128" s="295" t="s">
        <v>330</v>
      </c>
      <c r="V128" s="295" t="s">
        <v>318</v>
      </c>
      <c r="W128" s="295" t="s">
        <v>201</v>
      </c>
      <c r="X128" s="295" t="s">
        <v>331</v>
      </c>
      <c r="Y128" s="295" t="s">
        <v>164</v>
      </c>
      <c r="Z128" s="295" t="s">
        <v>164</v>
      </c>
      <c r="AA128" s="295"/>
      <c r="AB128" s="295"/>
      <c r="AC128" s="295"/>
      <c r="AD128" s="295"/>
    </row>
    <row r="129" spans="1:30" x14ac:dyDescent="0.35">
      <c r="A129" s="295" t="s">
        <v>192</v>
      </c>
      <c r="B129" s="295" t="s">
        <v>193</v>
      </c>
      <c r="C129" s="295" t="s">
        <v>356</v>
      </c>
      <c r="D129" s="295" t="s">
        <v>418</v>
      </c>
      <c r="E129" s="305">
        <v>3.04</v>
      </c>
      <c r="F129" s="305">
        <v>3.04</v>
      </c>
      <c r="G129" s="295" t="s">
        <v>196</v>
      </c>
      <c r="H129" s="417">
        <v>1</v>
      </c>
      <c r="I129" s="296">
        <v>43646</v>
      </c>
      <c r="J129" s="295">
        <v>24868</v>
      </c>
      <c r="K129" s="295">
        <v>3903</v>
      </c>
      <c r="L129" s="295" t="s">
        <v>218</v>
      </c>
      <c r="M129" s="295" t="s">
        <v>419</v>
      </c>
      <c r="N129" s="295" t="s">
        <v>418</v>
      </c>
      <c r="O129" s="295" t="s">
        <v>221</v>
      </c>
      <c r="P129" s="295" t="s">
        <v>338</v>
      </c>
      <c r="Q129" s="295" t="s">
        <v>319</v>
      </c>
      <c r="R129" s="295" t="s">
        <v>201</v>
      </c>
      <c r="S129" s="295" t="s">
        <v>204</v>
      </c>
      <c r="T129" s="295" t="s">
        <v>201</v>
      </c>
      <c r="U129" s="295" t="s">
        <v>330</v>
      </c>
      <c r="V129" s="295" t="s">
        <v>318</v>
      </c>
      <c r="W129" s="295" t="s">
        <v>201</v>
      </c>
      <c r="X129" s="295" t="s">
        <v>331</v>
      </c>
      <c r="Y129" s="295" t="s">
        <v>164</v>
      </c>
      <c r="Z129" s="295" t="s">
        <v>164</v>
      </c>
      <c r="AA129" s="295"/>
      <c r="AB129" s="295"/>
      <c r="AC129" s="295"/>
      <c r="AD129" s="295"/>
    </row>
    <row r="130" spans="1:30" x14ac:dyDescent="0.35">
      <c r="A130" s="295" t="s">
        <v>192</v>
      </c>
      <c r="B130" s="295" t="s">
        <v>193</v>
      </c>
      <c r="C130" s="295" t="s">
        <v>356</v>
      </c>
      <c r="D130" s="295" t="s">
        <v>418</v>
      </c>
      <c r="E130" s="305">
        <v>52.98</v>
      </c>
      <c r="F130" s="305">
        <v>52.98</v>
      </c>
      <c r="G130" s="295" t="s">
        <v>196</v>
      </c>
      <c r="H130" s="417">
        <v>1</v>
      </c>
      <c r="I130" s="296">
        <v>43646</v>
      </c>
      <c r="J130" s="295">
        <v>24868</v>
      </c>
      <c r="K130" s="295">
        <v>3942</v>
      </c>
      <c r="L130" s="295" t="s">
        <v>218</v>
      </c>
      <c r="M130" s="295" t="s">
        <v>419</v>
      </c>
      <c r="N130" s="295" t="s">
        <v>418</v>
      </c>
      <c r="O130" s="295" t="s">
        <v>200</v>
      </c>
      <c r="P130" s="295" t="s">
        <v>338</v>
      </c>
      <c r="Q130" s="295" t="s">
        <v>319</v>
      </c>
      <c r="R130" s="295" t="s">
        <v>201</v>
      </c>
      <c r="S130" s="295" t="s">
        <v>204</v>
      </c>
      <c r="T130" s="295" t="s">
        <v>201</v>
      </c>
      <c r="U130" s="295" t="s">
        <v>330</v>
      </c>
      <c r="V130" s="295" t="s">
        <v>318</v>
      </c>
      <c r="W130" s="295" t="s">
        <v>201</v>
      </c>
      <c r="X130" s="295" t="s">
        <v>331</v>
      </c>
      <c r="Y130" s="295" t="s">
        <v>164</v>
      </c>
      <c r="Z130" s="295" t="s">
        <v>164</v>
      </c>
      <c r="AA130" s="295"/>
      <c r="AB130" s="295"/>
      <c r="AC130" s="295"/>
      <c r="AD130" s="295"/>
    </row>
    <row r="131" spans="1:30" x14ac:dyDescent="0.35">
      <c r="A131" s="295" t="s">
        <v>192</v>
      </c>
      <c r="B131" s="295" t="s">
        <v>193</v>
      </c>
      <c r="C131" s="295" t="s">
        <v>356</v>
      </c>
      <c r="D131" s="295" t="s">
        <v>418</v>
      </c>
      <c r="E131" s="305">
        <v>3.11</v>
      </c>
      <c r="F131" s="305">
        <v>3.11</v>
      </c>
      <c r="G131" s="295" t="s">
        <v>196</v>
      </c>
      <c r="H131" s="417">
        <v>1</v>
      </c>
      <c r="I131" s="296">
        <v>43646</v>
      </c>
      <c r="J131" s="295">
        <v>24868</v>
      </c>
      <c r="K131" s="295">
        <v>4063</v>
      </c>
      <c r="L131" s="295" t="s">
        <v>218</v>
      </c>
      <c r="M131" s="295" t="s">
        <v>419</v>
      </c>
      <c r="N131" s="295" t="s">
        <v>418</v>
      </c>
      <c r="O131" s="295" t="s">
        <v>406</v>
      </c>
      <c r="P131" s="295" t="s">
        <v>338</v>
      </c>
      <c r="Q131" s="295" t="s">
        <v>319</v>
      </c>
      <c r="R131" s="295" t="s">
        <v>201</v>
      </c>
      <c r="S131" s="295" t="s">
        <v>204</v>
      </c>
      <c r="T131" s="295" t="s">
        <v>201</v>
      </c>
      <c r="U131" s="295" t="s">
        <v>330</v>
      </c>
      <c r="V131" s="295" t="s">
        <v>318</v>
      </c>
      <c r="W131" s="295" t="s">
        <v>201</v>
      </c>
      <c r="X131" s="295" t="s">
        <v>331</v>
      </c>
      <c r="Y131" s="295" t="s">
        <v>164</v>
      </c>
      <c r="Z131" s="295" t="s">
        <v>164</v>
      </c>
      <c r="AA131" s="295"/>
      <c r="AB131" s="295"/>
      <c r="AC131" s="295"/>
      <c r="AD131" s="295"/>
    </row>
    <row r="132" spans="1:30" x14ac:dyDescent="0.35">
      <c r="A132" s="295" t="s">
        <v>192</v>
      </c>
      <c r="B132" s="295" t="s">
        <v>193</v>
      </c>
      <c r="C132" s="295" t="s">
        <v>356</v>
      </c>
      <c r="D132" s="295" t="s">
        <v>418</v>
      </c>
      <c r="E132" s="305">
        <v>0.43</v>
      </c>
      <c r="F132" s="305">
        <v>0.43</v>
      </c>
      <c r="G132" s="295" t="s">
        <v>196</v>
      </c>
      <c r="H132" s="417">
        <v>1</v>
      </c>
      <c r="I132" s="296">
        <v>43646</v>
      </c>
      <c r="J132" s="295">
        <v>24868</v>
      </c>
      <c r="K132" s="295">
        <v>4089</v>
      </c>
      <c r="L132" s="295" t="s">
        <v>218</v>
      </c>
      <c r="M132" s="295" t="s">
        <v>419</v>
      </c>
      <c r="N132" s="295" t="s">
        <v>418</v>
      </c>
      <c r="O132" s="295" t="s">
        <v>221</v>
      </c>
      <c r="P132" s="295" t="s">
        <v>339</v>
      </c>
      <c r="Q132" s="295" t="s">
        <v>319</v>
      </c>
      <c r="R132" s="295" t="s">
        <v>201</v>
      </c>
      <c r="S132" s="295" t="s">
        <v>204</v>
      </c>
      <c r="T132" s="295" t="s">
        <v>201</v>
      </c>
      <c r="U132" s="295" t="s">
        <v>330</v>
      </c>
      <c r="V132" s="295" t="s">
        <v>318</v>
      </c>
      <c r="W132" s="295" t="s">
        <v>201</v>
      </c>
      <c r="X132" s="295" t="s">
        <v>331</v>
      </c>
      <c r="Y132" s="295" t="s">
        <v>164</v>
      </c>
      <c r="Z132" s="295" t="s">
        <v>164</v>
      </c>
      <c r="AA132" s="295"/>
      <c r="AB132" s="295"/>
      <c r="AC132" s="295"/>
      <c r="AD132" s="295"/>
    </row>
    <row r="133" spans="1:30" x14ac:dyDescent="0.35">
      <c r="A133" s="295" t="s">
        <v>192</v>
      </c>
      <c r="B133" s="295" t="s">
        <v>193</v>
      </c>
      <c r="C133" s="295" t="s">
        <v>356</v>
      </c>
      <c r="D133" s="295" t="s">
        <v>418</v>
      </c>
      <c r="E133" s="305">
        <v>7.53</v>
      </c>
      <c r="F133" s="305">
        <v>7.53</v>
      </c>
      <c r="G133" s="295" t="s">
        <v>196</v>
      </c>
      <c r="H133" s="417">
        <v>1</v>
      </c>
      <c r="I133" s="296">
        <v>43646</v>
      </c>
      <c r="J133" s="295">
        <v>24868</v>
      </c>
      <c r="K133" s="295">
        <v>4127</v>
      </c>
      <c r="L133" s="295" t="s">
        <v>218</v>
      </c>
      <c r="M133" s="295" t="s">
        <v>419</v>
      </c>
      <c r="N133" s="295" t="s">
        <v>418</v>
      </c>
      <c r="O133" s="295" t="s">
        <v>200</v>
      </c>
      <c r="P133" s="295" t="s">
        <v>339</v>
      </c>
      <c r="Q133" s="295" t="s">
        <v>319</v>
      </c>
      <c r="R133" s="295" t="s">
        <v>201</v>
      </c>
      <c r="S133" s="295" t="s">
        <v>204</v>
      </c>
      <c r="T133" s="295" t="s">
        <v>201</v>
      </c>
      <c r="U133" s="295" t="s">
        <v>330</v>
      </c>
      <c r="V133" s="295" t="s">
        <v>318</v>
      </c>
      <c r="W133" s="295" t="s">
        <v>201</v>
      </c>
      <c r="X133" s="295" t="s">
        <v>331</v>
      </c>
      <c r="Y133" s="295" t="s">
        <v>164</v>
      </c>
      <c r="Z133" s="295" t="s">
        <v>164</v>
      </c>
      <c r="AA133" s="295"/>
      <c r="AB133" s="295"/>
      <c r="AC133" s="295"/>
      <c r="AD133" s="295"/>
    </row>
    <row r="134" spans="1:30" x14ac:dyDescent="0.35">
      <c r="A134" s="295" t="s">
        <v>192</v>
      </c>
      <c r="B134" s="295" t="s">
        <v>193</v>
      </c>
      <c r="C134" s="295" t="s">
        <v>356</v>
      </c>
      <c r="D134" s="295" t="s">
        <v>418</v>
      </c>
      <c r="E134" s="305">
        <v>0.44</v>
      </c>
      <c r="F134" s="305">
        <v>0.44</v>
      </c>
      <c r="G134" s="295" t="s">
        <v>196</v>
      </c>
      <c r="H134" s="417">
        <v>1</v>
      </c>
      <c r="I134" s="296">
        <v>43646</v>
      </c>
      <c r="J134" s="295">
        <v>24868</v>
      </c>
      <c r="K134" s="295">
        <v>4245</v>
      </c>
      <c r="L134" s="295" t="s">
        <v>218</v>
      </c>
      <c r="M134" s="295" t="s">
        <v>419</v>
      </c>
      <c r="N134" s="295" t="s">
        <v>418</v>
      </c>
      <c r="O134" s="295" t="s">
        <v>406</v>
      </c>
      <c r="P134" s="295" t="s">
        <v>339</v>
      </c>
      <c r="Q134" s="295" t="s">
        <v>319</v>
      </c>
      <c r="R134" s="295" t="s">
        <v>201</v>
      </c>
      <c r="S134" s="295" t="s">
        <v>204</v>
      </c>
      <c r="T134" s="295" t="s">
        <v>201</v>
      </c>
      <c r="U134" s="295" t="s">
        <v>330</v>
      </c>
      <c r="V134" s="295" t="s">
        <v>318</v>
      </c>
      <c r="W134" s="295" t="s">
        <v>201</v>
      </c>
      <c r="X134" s="295" t="s">
        <v>331</v>
      </c>
      <c r="Y134" s="295" t="s">
        <v>164</v>
      </c>
      <c r="Z134" s="295" t="s">
        <v>164</v>
      </c>
      <c r="AA134" s="295"/>
      <c r="AB134" s="295"/>
      <c r="AC134" s="295"/>
      <c r="AD134" s="295"/>
    </row>
    <row r="135" spans="1:30" x14ac:dyDescent="0.35">
      <c r="A135" s="295" t="s">
        <v>192</v>
      </c>
      <c r="B135" s="295" t="s">
        <v>193</v>
      </c>
      <c r="C135" s="295" t="s">
        <v>356</v>
      </c>
      <c r="D135" s="295" t="s">
        <v>418</v>
      </c>
      <c r="E135" s="305">
        <v>1.1399999999999999</v>
      </c>
      <c r="F135" s="305">
        <v>1.1399999999999999</v>
      </c>
      <c r="G135" s="295" t="s">
        <v>196</v>
      </c>
      <c r="H135" s="417">
        <v>1</v>
      </c>
      <c r="I135" s="296">
        <v>43646</v>
      </c>
      <c r="J135" s="295">
        <v>24868</v>
      </c>
      <c r="K135" s="295">
        <v>4271</v>
      </c>
      <c r="L135" s="295" t="s">
        <v>218</v>
      </c>
      <c r="M135" s="295" t="s">
        <v>419</v>
      </c>
      <c r="N135" s="295" t="s">
        <v>418</v>
      </c>
      <c r="O135" s="295" t="s">
        <v>221</v>
      </c>
      <c r="P135" s="295" t="s">
        <v>340</v>
      </c>
      <c r="Q135" s="295" t="s">
        <v>319</v>
      </c>
      <c r="R135" s="295" t="s">
        <v>201</v>
      </c>
      <c r="S135" s="295" t="s">
        <v>204</v>
      </c>
      <c r="T135" s="295" t="s">
        <v>201</v>
      </c>
      <c r="U135" s="295" t="s">
        <v>330</v>
      </c>
      <c r="V135" s="295" t="s">
        <v>318</v>
      </c>
      <c r="W135" s="295" t="s">
        <v>201</v>
      </c>
      <c r="X135" s="295" t="s">
        <v>94</v>
      </c>
      <c r="Y135" s="295" t="s">
        <v>164</v>
      </c>
      <c r="Z135" s="295" t="s">
        <v>164</v>
      </c>
      <c r="AA135" s="295"/>
      <c r="AB135" s="295"/>
      <c r="AC135" s="295"/>
      <c r="AD135" s="295"/>
    </row>
    <row r="136" spans="1:30" x14ac:dyDescent="0.35">
      <c r="A136" s="295" t="s">
        <v>192</v>
      </c>
      <c r="B136" s="295" t="s">
        <v>193</v>
      </c>
      <c r="C136" s="295" t="s">
        <v>356</v>
      </c>
      <c r="D136" s="295" t="s">
        <v>418</v>
      </c>
      <c r="E136" s="305">
        <v>19.82</v>
      </c>
      <c r="F136" s="305">
        <v>19.82</v>
      </c>
      <c r="G136" s="295" t="s">
        <v>196</v>
      </c>
      <c r="H136" s="417">
        <v>1</v>
      </c>
      <c r="I136" s="296">
        <v>43646</v>
      </c>
      <c r="J136" s="295">
        <v>24868</v>
      </c>
      <c r="K136" s="295">
        <v>4310</v>
      </c>
      <c r="L136" s="295" t="s">
        <v>218</v>
      </c>
      <c r="M136" s="295" t="s">
        <v>419</v>
      </c>
      <c r="N136" s="295" t="s">
        <v>418</v>
      </c>
      <c r="O136" s="295" t="s">
        <v>200</v>
      </c>
      <c r="P136" s="295" t="s">
        <v>340</v>
      </c>
      <c r="Q136" s="295" t="s">
        <v>319</v>
      </c>
      <c r="R136" s="295" t="s">
        <v>201</v>
      </c>
      <c r="S136" s="295" t="s">
        <v>204</v>
      </c>
      <c r="T136" s="295" t="s">
        <v>201</v>
      </c>
      <c r="U136" s="295" t="s">
        <v>330</v>
      </c>
      <c r="V136" s="295" t="s">
        <v>318</v>
      </c>
      <c r="W136" s="295" t="s">
        <v>201</v>
      </c>
      <c r="X136" s="295" t="s">
        <v>94</v>
      </c>
      <c r="Y136" s="295" t="s">
        <v>164</v>
      </c>
      <c r="Z136" s="295" t="s">
        <v>164</v>
      </c>
      <c r="AA136" s="295"/>
      <c r="AB136" s="295"/>
      <c r="AC136" s="295"/>
      <c r="AD136" s="295"/>
    </row>
    <row r="137" spans="1:30" x14ac:dyDescent="0.35">
      <c r="A137" s="295" t="s">
        <v>192</v>
      </c>
      <c r="B137" s="295" t="s">
        <v>193</v>
      </c>
      <c r="C137" s="295" t="s">
        <v>356</v>
      </c>
      <c r="D137" s="295" t="s">
        <v>418</v>
      </c>
      <c r="E137" s="305">
        <v>1.1599999999999999</v>
      </c>
      <c r="F137" s="305">
        <v>1.1599999999999999</v>
      </c>
      <c r="G137" s="295" t="s">
        <v>196</v>
      </c>
      <c r="H137" s="417">
        <v>1</v>
      </c>
      <c r="I137" s="296">
        <v>43646</v>
      </c>
      <c r="J137" s="295">
        <v>24868</v>
      </c>
      <c r="K137" s="295">
        <v>4430</v>
      </c>
      <c r="L137" s="295" t="s">
        <v>218</v>
      </c>
      <c r="M137" s="295" t="s">
        <v>419</v>
      </c>
      <c r="N137" s="295" t="s">
        <v>418</v>
      </c>
      <c r="O137" s="295" t="s">
        <v>406</v>
      </c>
      <c r="P137" s="295" t="s">
        <v>340</v>
      </c>
      <c r="Q137" s="295" t="s">
        <v>319</v>
      </c>
      <c r="R137" s="295" t="s">
        <v>201</v>
      </c>
      <c r="S137" s="295" t="s">
        <v>204</v>
      </c>
      <c r="T137" s="295" t="s">
        <v>201</v>
      </c>
      <c r="U137" s="295" t="s">
        <v>330</v>
      </c>
      <c r="V137" s="295" t="s">
        <v>318</v>
      </c>
      <c r="W137" s="295" t="s">
        <v>201</v>
      </c>
      <c r="X137" s="295" t="s">
        <v>94</v>
      </c>
      <c r="Y137" s="295" t="s">
        <v>164</v>
      </c>
      <c r="Z137" s="295" t="s">
        <v>164</v>
      </c>
      <c r="AA137" s="295"/>
      <c r="AB137" s="295"/>
      <c r="AC137" s="295"/>
      <c r="AD137" s="295"/>
    </row>
    <row r="138" spans="1:30" x14ac:dyDescent="0.35">
      <c r="A138" s="295" t="s">
        <v>192</v>
      </c>
      <c r="B138" s="295" t="s">
        <v>193</v>
      </c>
      <c r="C138" s="295" t="s">
        <v>356</v>
      </c>
      <c r="D138" s="295" t="s">
        <v>418</v>
      </c>
      <c r="E138" s="305">
        <v>5.12</v>
      </c>
      <c r="F138" s="305">
        <v>5.12</v>
      </c>
      <c r="G138" s="295" t="s">
        <v>196</v>
      </c>
      <c r="H138" s="417">
        <v>1</v>
      </c>
      <c r="I138" s="296">
        <v>43646</v>
      </c>
      <c r="J138" s="295">
        <v>24868</v>
      </c>
      <c r="K138" s="295">
        <v>4456</v>
      </c>
      <c r="L138" s="295" t="s">
        <v>218</v>
      </c>
      <c r="M138" s="295" t="s">
        <v>419</v>
      </c>
      <c r="N138" s="295" t="s">
        <v>418</v>
      </c>
      <c r="O138" s="295" t="s">
        <v>221</v>
      </c>
      <c r="P138" s="295" t="s">
        <v>341</v>
      </c>
      <c r="Q138" s="295" t="s">
        <v>319</v>
      </c>
      <c r="R138" s="295" t="s">
        <v>201</v>
      </c>
      <c r="S138" s="295" t="s">
        <v>204</v>
      </c>
      <c r="T138" s="295" t="s">
        <v>201</v>
      </c>
      <c r="U138" s="295" t="s">
        <v>330</v>
      </c>
      <c r="V138" s="295" t="s">
        <v>318</v>
      </c>
      <c r="W138" s="295" t="s">
        <v>201</v>
      </c>
      <c r="X138" s="295" t="s">
        <v>342</v>
      </c>
      <c r="Y138" s="295" t="s">
        <v>164</v>
      </c>
      <c r="Z138" s="295" t="s">
        <v>164</v>
      </c>
      <c r="AA138" s="295"/>
      <c r="AB138" s="295"/>
      <c r="AC138" s="295"/>
      <c r="AD138" s="295"/>
    </row>
    <row r="139" spans="1:30" x14ac:dyDescent="0.35">
      <c r="A139" s="295" t="s">
        <v>192</v>
      </c>
      <c r="B139" s="295" t="s">
        <v>193</v>
      </c>
      <c r="C139" s="295" t="s">
        <v>356</v>
      </c>
      <c r="D139" s="295" t="s">
        <v>418</v>
      </c>
      <c r="E139" s="305">
        <v>89.27</v>
      </c>
      <c r="F139" s="305">
        <v>89.27</v>
      </c>
      <c r="G139" s="295" t="s">
        <v>196</v>
      </c>
      <c r="H139" s="417">
        <v>1</v>
      </c>
      <c r="I139" s="296">
        <v>43646</v>
      </c>
      <c r="J139" s="295">
        <v>24868</v>
      </c>
      <c r="K139" s="295">
        <v>4496</v>
      </c>
      <c r="L139" s="295" t="s">
        <v>218</v>
      </c>
      <c r="M139" s="295" t="s">
        <v>419</v>
      </c>
      <c r="N139" s="295" t="s">
        <v>418</v>
      </c>
      <c r="O139" s="295" t="s">
        <v>200</v>
      </c>
      <c r="P139" s="295" t="s">
        <v>341</v>
      </c>
      <c r="Q139" s="295" t="s">
        <v>319</v>
      </c>
      <c r="R139" s="295" t="s">
        <v>201</v>
      </c>
      <c r="S139" s="295" t="s">
        <v>204</v>
      </c>
      <c r="T139" s="295" t="s">
        <v>201</v>
      </c>
      <c r="U139" s="295" t="s">
        <v>330</v>
      </c>
      <c r="V139" s="295" t="s">
        <v>318</v>
      </c>
      <c r="W139" s="295" t="s">
        <v>201</v>
      </c>
      <c r="X139" s="295" t="s">
        <v>342</v>
      </c>
      <c r="Y139" s="295" t="s">
        <v>164</v>
      </c>
      <c r="Z139" s="295" t="s">
        <v>164</v>
      </c>
      <c r="AA139" s="295"/>
      <c r="AB139" s="295"/>
      <c r="AC139" s="295"/>
      <c r="AD139" s="295"/>
    </row>
    <row r="140" spans="1:30" x14ac:dyDescent="0.35">
      <c r="A140" s="295" t="s">
        <v>192</v>
      </c>
      <c r="B140" s="295" t="s">
        <v>193</v>
      </c>
      <c r="C140" s="295" t="s">
        <v>356</v>
      </c>
      <c r="D140" s="295" t="s">
        <v>418</v>
      </c>
      <c r="E140" s="305">
        <v>5.23</v>
      </c>
      <c r="F140" s="305">
        <v>5.23</v>
      </c>
      <c r="G140" s="295" t="s">
        <v>196</v>
      </c>
      <c r="H140" s="417">
        <v>1</v>
      </c>
      <c r="I140" s="296">
        <v>43646</v>
      </c>
      <c r="J140" s="295">
        <v>24868</v>
      </c>
      <c r="K140" s="295">
        <v>4617</v>
      </c>
      <c r="L140" s="295" t="s">
        <v>218</v>
      </c>
      <c r="M140" s="295" t="s">
        <v>419</v>
      </c>
      <c r="N140" s="295" t="s">
        <v>418</v>
      </c>
      <c r="O140" s="295" t="s">
        <v>406</v>
      </c>
      <c r="P140" s="295" t="s">
        <v>341</v>
      </c>
      <c r="Q140" s="295" t="s">
        <v>319</v>
      </c>
      <c r="R140" s="295" t="s">
        <v>201</v>
      </c>
      <c r="S140" s="295" t="s">
        <v>204</v>
      </c>
      <c r="T140" s="295" t="s">
        <v>201</v>
      </c>
      <c r="U140" s="295" t="s">
        <v>330</v>
      </c>
      <c r="V140" s="295" t="s">
        <v>318</v>
      </c>
      <c r="W140" s="295" t="s">
        <v>201</v>
      </c>
      <c r="X140" s="295" t="s">
        <v>342</v>
      </c>
      <c r="Y140" s="295" t="s">
        <v>164</v>
      </c>
      <c r="Z140" s="295" t="s">
        <v>164</v>
      </c>
      <c r="AA140" s="295"/>
      <c r="AB140" s="295"/>
      <c r="AC140" s="295"/>
      <c r="AD140" s="295"/>
    </row>
    <row r="141" spans="1:30" x14ac:dyDescent="0.35">
      <c r="A141" s="295" t="s">
        <v>192</v>
      </c>
      <c r="B141" s="295" t="s">
        <v>193</v>
      </c>
      <c r="C141" s="295" t="s">
        <v>356</v>
      </c>
      <c r="D141" s="295" t="s">
        <v>418</v>
      </c>
      <c r="E141" s="305">
        <v>1.55</v>
      </c>
      <c r="F141" s="305">
        <v>1.55</v>
      </c>
      <c r="G141" s="295" t="s">
        <v>196</v>
      </c>
      <c r="H141" s="417">
        <v>1</v>
      </c>
      <c r="I141" s="296">
        <v>43646</v>
      </c>
      <c r="J141" s="295">
        <v>24868</v>
      </c>
      <c r="K141" s="295">
        <v>4643</v>
      </c>
      <c r="L141" s="295" t="s">
        <v>218</v>
      </c>
      <c r="M141" s="295" t="s">
        <v>419</v>
      </c>
      <c r="N141" s="295" t="s">
        <v>418</v>
      </c>
      <c r="O141" s="295" t="s">
        <v>221</v>
      </c>
      <c r="P141" s="295" t="s">
        <v>343</v>
      </c>
      <c r="Q141" s="295" t="s">
        <v>319</v>
      </c>
      <c r="R141" s="295" t="s">
        <v>201</v>
      </c>
      <c r="S141" s="295" t="s">
        <v>204</v>
      </c>
      <c r="T141" s="295" t="s">
        <v>201</v>
      </c>
      <c r="U141" s="295" t="s">
        <v>330</v>
      </c>
      <c r="V141" s="295" t="s">
        <v>318</v>
      </c>
      <c r="W141" s="295" t="s">
        <v>201</v>
      </c>
      <c r="X141" s="295" t="s">
        <v>342</v>
      </c>
      <c r="Y141" s="295" t="s">
        <v>164</v>
      </c>
      <c r="Z141" s="295" t="s">
        <v>164</v>
      </c>
      <c r="AA141" s="295"/>
      <c r="AB141" s="295"/>
      <c r="AC141" s="295"/>
      <c r="AD141" s="295"/>
    </row>
    <row r="142" spans="1:30" x14ac:dyDescent="0.35">
      <c r="A142" s="295" t="s">
        <v>192</v>
      </c>
      <c r="B142" s="295" t="s">
        <v>193</v>
      </c>
      <c r="C142" s="295" t="s">
        <v>356</v>
      </c>
      <c r="D142" s="295" t="s">
        <v>418</v>
      </c>
      <c r="E142" s="305">
        <v>27.06</v>
      </c>
      <c r="F142" s="305">
        <v>27.06</v>
      </c>
      <c r="G142" s="295" t="s">
        <v>196</v>
      </c>
      <c r="H142" s="417">
        <v>1</v>
      </c>
      <c r="I142" s="296">
        <v>43646</v>
      </c>
      <c r="J142" s="295">
        <v>24868</v>
      </c>
      <c r="K142" s="295">
        <v>4682</v>
      </c>
      <c r="L142" s="295" t="s">
        <v>218</v>
      </c>
      <c r="M142" s="295" t="s">
        <v>419</v>
      </c>
      <c r="N142" s="295" t="s">
        <v>418</v>
      </c>
      <c r="O142" s="295" t="s">
        <v>200</v>
      </c>
      <c r="P142" s="295" t="s">
        <v>343</v>
      </c>
      <c r="Q142" s="295" t="s">
        <v>319</v>
      </c>
      <c r="R142" s="295" t="s">
        <v>201</v>
      </c>
      <c r="S142" s="295" t="s">
        <v>204</v>
      </c>
      <c r="T142" s="295" t="s">
        <v>201</v>
      </c>
      <c r="U142" s="295" t="s">
        <v>330</v>
      </c>
      <c r="V142" s="295" t="s">
        <v>318</v>
      </c>
      <c r="W142" s="295" t="s">
        <v>201</v>
      </c>
      <c r="X142" s="295" t="s">
        <v>342</v>
      </c>
      <c r="Y142" s="295" t="s">
        <v>164</v>
      </c>
      <c r="Z142" s="295" t="s">
        <v>164</v>
      </c>
      <c r="AA142" s="295"/>
      <c r="AB142" s="295"/>
      <c r="AC142" s="295"/>
      <c r="AD142" s="295"/>
    </row>
    <row r="143" spans="1:30" x14ac:dyDescent="0.35">
      <c r="A143" s="295" t="s">
        <v>192</v>
      </c>
      <c r="B143" s="295" t="s">
        <v>193</v>
      </c>
      <c r="C143" s="295" t="s">
        <v>356</v>
      </c>
      <c r="D143" s="295" t="s">
        <v>418</v>
      </c>
      <c r="E143" s="305">
        <v>1.59</v>
      </c>
      <c r="F143" s="305">
        <v>1.59</v>
      </c>
      <c r="G143" s="295" t="s">
        <v>196</v>
      </c>
      <c r="H143" s="417">
        <v>1</v>
      </c>
      <c r="I143" s="296">
        <v>43646</v>
      </c>
      <c r="J143" s="295">
        <v>24868</v>
      </c>
      <c r="K143" s="295">
        <v>4802</v>
      </c>
      <c r="L143" s="295" t="s">
        <v>218</v>
      </c>
      <c r="M143" s="295" t="s">
        <v>419</v>
      </c>
      <c r="N143" s="295" t="s">
        <v>418</v>
      </c>
      <c r="O143" s="295" t="s">
        <v>406</v>
      </c>
      <c r="P143" s="295" t="s">
        <v>343</v>
      </c>
      <c r="Q143" s="295" t="s">
        <v>319</v>
      </c>
      <c r="R143" s="295" t="s">
        <v>201</v>
      </c>
      <c r="S143" s="295" t="s">
        <v>204</v>
      </c>
      <c r="T143" s="295" t="s">
        <v>201</v>
      </c>
      <c r="U143" s="295" t="s">
        <v>330</v>
      </c>
      <c r="V143" s="295" t="s">
        <v>318</v>
      </c>
      <c r="W143" s="295" t="s">
        <v>201</v>
      </c>
      <c r="X143" s="295" t="s">
        <v>342</v>
      </c>
      <c r="Y143" s="295" t="s">
        <v>164</v>
      </c>
      <c r="Z143" s="295" t="s">
        <v>164</v>
      </c>
      <c r="AA143" s="295"/>
      <c r="AB143" s="295"/>
      <c r="AC143" s="295"/>
      <c r="AD143" s="295"/>
    </row>
    <row r="144" spans="1:30" x14ac:dyDescent="0.35">
      <c r="A144" s="295" t="s">
        <v>192</v>
      </c>
      <c r="B144" s="295" t="s">
        <v>193</v>
      </c>
      <c r="C144" s="295" t="s">
        <v>356</v>
      </c>
      <c r="D144" s="295" t="s">
        <v>418</v>
      </c>
      <c r="E144" s="305">
        <v>0.06</v>
      </c>
      <c r="F144" s="305">
        <v>0.06</v>
      </c>
      <c r="G144" s="295" t="s">
        <v>196</v>
      </c>
      <c r="H144" s="417">
        <v>1</v>
      </c>
      <c r="I144" s="296">
        <v>43646</v>
      </c>
      <c r="J144" s="295">
        <v>24868</v>
      </c>
      <c r="K144" s="295">
        <v>4828</v>
      </c>
      <c r="L144" s="295" t="s">
        <v>218</v>
      </c>
      <c r="M144" s="295" t="s">
        <v>419</v>
      </c>
      <c r="N144" s="295" t="s">
        <v>418</v>
      </c>
      <c r="O144" s="295" t="s">
        <v>221</v>
      </c>
      <c r="P144" s="295" t="s">
        <v>346</v>
      </c>
      <c r="Q144" s="295" t="s">
        <v>319</v>
      </c>
      <c r="R144" s="295" t="s">
        <v>201</v>
      </c>
      <c r="S144" s="295" t="s">
        <v>204</v>
      </c>
      <c r="T144" s="295" t="s">
        <v>201</v>
      </c>
      <c r="U144" s="295" t="s">
        <v>330</v>
      </c>
      <c r="V144" s="295" t="s">
        <v>318</v>
      </c>
      <c r="W144" s="295" t="s">
        <v>201</v>
      </c>
      <c r="X144" s="295" t="s">
        <v>331</v>
      </c>
      <c r="Y144" s="295" t="s">
        <v>164</v>
      </c>
      <c r="Z144" s="295" t="s">
        <v>164</v>
      </c>
      <c r="AA144" s="295"/>
      <c r="AB144" s="295"/>
      <c r="AC144" s="295"/>
      <c r="AD144" s="295"/>
    </row>
    <row r="145" spans="1:30" x14ac:dyDescent="0.35">
      <c r="A145" s="295" t="s">
        <v>192</v>
      </c>
      <c r="B145" s="295" t="s">
        <v>193</v>
      </c>
      <c r="C145" s="295" t="s">
        <v>356</v>
      </c>
      <c r="D145" s="295" t="s">
        <v>418</v>
      </c>
      <c r="E145" s="305">
        <v>1</v>
      </c>
      <c r="F145" s="305">
        <v>1</v>
      </c>
      <c r="G145" s="295" t="s">
        <v>196</v>
      </c>
      <c r="H145" s="417">
        <v>1</v>
      </c>
      <c r="I145" s="296">
        <v>43646</v>
      </c>
      <c r="J145" s="295">
        <v>24868</v>
      </c>
      <c r="K145" s="295">
        <v>4864</v>
      </c>
      <c r="L145" s="295" t="s">
        <v>218</v>
      </c>
      <c r="M145" s="295" t="s">
        <v>419</v>
      </c>
      <c r="N145" s="295" t="s">
        <v>418</v>
      </c>
      <c r="O145" s="295" t="s">
        <v>200</v>
      </c>
      <c r="P145" s="295" t="s">
        <v>346</v>
      </c>
      <c r="Q145" s="295" t="s">
        <v>319</v>
      </c>
      <c r="R145" s="295" t="s">
        <v>201</v>
      </c>
      <c r="S145" s="295" t="s">
        <v>204</v>
      </c>
      <c r="T145" s="295" t="s">
        <v>201</v>
      </c>
      <c r="U145" s="295" t="s">
        <v>330</v>
      </c>
      <c r="V145" s="295" t="s">
        <v>318</v>
      </c>
      <c r="W145" s="295" t="s">
        <v>201</v>
      </c>
      <c r="X145" s="295" t="s">
        <v>331</v>
      </c>
      <c r="Y145" s="295" t="s">
        <v>164</v>
      </c>
      <c r="Z145" s="295" t="s">
        <v>164</v>
      </c>
      <c r="AA145" s="295"/>
      <c r="AB145" s="295"/>
      <c r="AC145" s="295"/>
      <c r="AD145" s="295"/>
    </row>
    <row r="146" spans="1:30" x14ac:dyDescent="0.35">
      <c r="A146" s="295" t="s">
        <v>192</v>
      </c>
      <c r="B146" s="295" t="s">
        <v>193</v>
      </c>
      <c r="C146" s="295" t="s">
        <v>356</v>
      </c>
      <c r="D146" s="295" t="s">
        <v>418</v>
      </c>
      <c r="E146" s="305">
        <v>0.06</v>
      </c>
      <c r="F146" s="305">
        <v>0.06</v>
      </c>
      <c r="G146" s="295" t="s">
        <v>196</v>
      </c>
      <c r="H146" s="417">
        <v>1</v>
      </c>
      <c r="I146" s="296">
        <v>43646</v>
      </c>
      <c r="J146" s="295">
        <v>24868</v>
      </c>
      <c r="K146" s="295">
        <v>4974</v>
      </c>
      <c r="L146" s="295" t="s">
        <v>218</v>
      </c>
      <c r="M146" s="295" t="s">
        <v>419</v>
      </c>
      <c r="N146" s="295" t="s">
        <v>418</v>
      </c>
      <c r="O146" s="295" t="s">
        <v>406</v>
      </c>
      <c r="P146" s="295" t="s">
        <v>346</v>
      </c>
      <c r="Q146" s="295" t="s">
        <v>319</v>
      </c>
      <c r="R146" s="295" t="s">
        <v>201</v>
      </c>
      <c r="S146" s="295" t="s">
        <v>204</v>
      </c>
      <c r="T146" s="295" t="s">
        <v>201</v>
      </c>
      <c r="U146" s="295" t="s">
        <v>330</v>
      </c>
      <c r="V146" s="295" t="s">
        <v>318</v>
      </c>
      <c r="W146" s="295" t="s">
        <v>201</v>
      </c>
      <c r="X146" s="295" t="s">
        <v>331</v>
      </c>
      <c r="Y146" s="295" t="s">
        <v>164</v>
      </c>
      <c r="Z146" s="295" t="s">
        <v>164</v>
      </c>
      <c r="AA146" s="295"/>
      <c r="AB146" s="295"/>
      <c r="AC146" s="295"/>
      <c r="AD146" s="295"/>
    </row>
    <row r="147" spans="1:30" x14ac:dyDescent="0.35">
      <c r="A147" s="295" t="s">
        <v>192</v>
      </c>
      <c r="B147" s="295" t="s">
        <v>193</v>
      </c>
      <c r="C147" s="295" t="s">
        <v>356</v>
      </c>
      <c r="D147" s="295" t="s">
        <v>418</v>
      </c>
      <c r="E147" s="305">
        <v>1.62</v>
      </c>
      <c r="F147" s="305">
        <v>1.62</v>
      </c>
      <c r="G147" s="295" t="s">
        <v>196</v>
      </c>
      <c r="H147" s="417">
        <v>1</v>
      </c>
      <c r="I147" s="296">
        <v>43646</v>
      </c>
      <c r="J147" s="295">
        <v>24868</v>
      </c>
      <c r="K147" s="295">
        <v>5000</v>
      </c>
      <c r="L147" s="295" t="s">
        <v>218</v>
      </c>
      <c r="M147" s="295" t="s">
        <v>419</v>
      </c>
      <c r="N147" s="295" t="s">
        <v>418</v>
      </c>
      <c r="O147" s="295" t="s">
        <v>221</v>
      </c>
      <c r="P147" s="295" t="s">
        <v>344</v>
      </c>
      <c r="Q147" s="295" t="s">
        <v>319</v>
      </c>
      <c r="R147" s="295" t="s">
        <v>201</v>
      </c>
      <c r="S147" s="295" t="s">
        <v>204</v>
      </c>
      <c r="T147" s="295" t="s">
        <v>201</v>
      </c>
      <c r="U147" s="295" t="s">
        <v>330</v>
      </c>
      <c r="V147" s="295" t="s">
        <v>318</v>
      </c>
      <c r="W147" s="295" t="s">
        <v>201</v>
      </c>
      <c r="X147" s="295" t="s">
        <v>342</v>
      </c>
      <c r="Y147" s="295" t="s">
        <v>164</v>
      </c>
      <c r="Z147" s="295" t="s">
        <v>164</v>
      </c>
      <c r="AA147" s="295"/>
      <c r="AB147" s="295"/>
      <c r="AC147" s="295"/>
      <c r="AD147" s="295"/>
    </row>
    <row r="148" spans="1:30" x14ac:dyDescent="0.35">
      <c r="A148" s="295" t="s">
        <v>192</v>
      </c>
      <c r="B148" s="295" t="s">
        <v>193</v>
      </c>
      <c r="C148" s="295" t="s">
        <v>356</v>
      </c>
      <c r="D148" s="295" t="s">
        <v>418</v>
      </c>
      <c r="E148" s="305">
        <v>28.29</v>
      </c>
      <c r="F148" s="305">
        <v>28.29</v>
      </c>
      <c r="G148" s="295" t="s">
        <v>196</v>
      </c>
      <c r="H148" s="417">
        <v>1</v>
      </c>
      <c r="I148" s="296">
        <v>43646</v>
      </c>
      <c r="J148" s="295">
        <v>24868</v>
      </c>
      <c r="K148" s="295">
        <v>5039</v>
      </c>
      <c r="L148" s="295" t="s">
        <v>218</v>
      </c>
      <c r="M148" s="295" t="s">
        <v>419</v>
      </c>
      <c r="N148" s="295" t="s">
        <v>418</v>
      </c>
      <c r="O148" s="295" t="s">
        <v>200</v>
      </c>
      <c r="P148" s="295" t="s">
        <v>344</v>
      </c>
      <c r="Q148" s="295" t="s">
        <v>319</v>
      </c>
      <c r="R148" s="295" t="s">
        <v>201</v>
      </c>
      <c r="S148" s="295" t="s">
        <v>204</v>
      </c>
      <c r="T148" s="295" t="s">
        <v>201</v>
      </c>
      <c r="U148" s="295" t="s">
        <v>330</v>
      </c>
      <c r="V148" s="295" t="s">
        <v>318</v>
      </c>
      <c r="W148" s="295" t="s">
        <v>201</v>
      </c>
      <c r="X148" s="295" t="s">
        <v>342</v>
      </c>
      <c r="Y148" s="295" t="s">
        <v>164</v>
      </c>
      <c r="Z148" s="295" t="s">
        <v>164</v>
      </c>
      <c r="AA148" s="295"/>
      <c r="AB148" s="295"/>
      <c r="AC148" s="295"/>
      <c r="AD148" s="295"/>
    </row>
    <row r="149" spans="1:30" x14ac:dyDescent="0.35">
      <c r="A149" s="295" t="s">
        <v>192</v>
      </c>
      <c r="B149" s="295" t="s">
        <v>193</v>
      </c>
      <c r="C149" s="295" t="s">
        <v>356</v>
      </c>
      <c r="D149" s="295" t="s">
        <v>418</v>
      </c>
      <c r="E149" s="305">
        <v>1.66</v>
      </c>
      <c r="F149" s="305">
        <v>1.66</v>
      </c>
      <c r="G149" s="295" t="s">
        <v>196</v>
      </c>
      <c r="H149" s="417">
        <v>1</v>
      </c>
      <c r="I149" s="296">
        <v>43646</v>
      </c>
      <c r="J149" s="295">
        <v>24868</v>
      </c>
      <c r="K149" s="295">
        <v>5159</v>
      </c>
      <c r="L149" s="295" t="s">
        <v>218</v>
      </c>
      <c r="M149" s="295" t="s">
        <v>419</v>
      </c>
      <c r="N149" s="295" t="s">
        <v>418</v>
      </c>
      <c r="O149" s="295" t="s">
        <v>406</v>
      </c>
      <c r="P149" s="295" t="s">
        <v>344</v>
      </c>
      <c r="Q149" s="295" t="s">
        <v>319</v>
      </c>
      <c r="R149" s="295" t="s">
        <v>201</v>
      </c>
      <c r="S149" s="295" t="s">
        <v>204</v>
      </c>
      <c r="T149" s="295" t="s">
        <v>201</v>
      </c>
      <c r="U149" s="295" t="s">
        <v>330</v>
      </c>
      <c r="V149" s="295" t="s">
        <v>318</v>
      </c>
      <c r="W149" s="295" t="s">
        <v>201</v>
      </c>
      <c r="X149" s="295" t="s">
        <v>342</v>
      </c>
      <c r="Y149" s="295" t="s">
        <v>164</v>
      </c>
      <c r="Z149" s="295" t="s">
        <v>164</v>
      </c>
      <c r="AA149" s="295"/>
      <c r="AB149" s="295"/>
      <c r="AC149" s="295"/>
      <c r="AD149" s="295"/>
    </row>
    <row r="150" spans="1:30" x14ac:dyDescent="0.35">
      <c r="A150" s="295" t="s">
        <v>192</v>
      </c>
      <c r="B150" s="295" t="s">
        <v>193</v>
      </c>
      <c r="C150" s="295" t="s">
        <v>356</v>
      </c>
      <c r="D150" s="295" t="s">
        <v>418</v>
      </c>
      <c r="E150" s="305">
        <v>1.45</v>
      </c>
      <c r="F150" s="305">
        <v>1.45</v>
      </c>
      <c r="G150" s="295" t="s">
        <v>196</v>
      </c>
      <c r="H150" s="417">
        <v>1</v>
      </c>
      <c r="I150" s="296">
        <v>43646</v>
      </c>
      <c r="J150" s="295">
        <v>24868</v>
      </c>
      <c r="K150" s="295">
        <v>5185</v>
      </c>
      <c r="L150" s="295" t="s">
        <v>218</v>
      </c>
      <c r="M150" s="295" t="s">
        <v>419</v>
      </c>
      <c r="N150" s="295" t="s">
        <v>418</v>
      </c>
      <c r="O150" s="295" t="s">
        <v>221</v>
      </c>
      <c r="P150" s="295" t="s">
        <v>345</v>
      </c>
      <c r="Q150" s="295" t="s">
        <v>319</v>
      </c>
      <c r="R150" s="295" t="s">
        <v>201</v>
      </c>
      <c r="S150" s="295" t="s">
        <v>204</v>
      </c>
      <c r="T150" s="295" t="s">
        <v>201</v>
      </c>
      <c r="U150" s="295" t="s">
        <v>330</v>
      </c>
      <c r="V150" s="295" t="s">
        <v>318</v>
      </c>
      <c r="W150" s="295" t="s">
        <v>201</v>
      </c>
      <c r="X150" s="295" t="s">
        <v>331</v>
      </c>
      <c r="Y150" s="295" t="s">
        <v>164</v>
      </c>
      <c r="Z150" s="295" t="s">
        <v>164</v>
      </c>
      <c r="AA150" s="295"/>
      <c r="AB150" s="295"/>
      <c r="AC150" s="295"/>
      <c r="AD150" s="295"/>
    </row>
    <row r="151" spans="1:30" x14ac:dyDescent="0.35">
      <c r="A151" s="295" t="s">
        <v>192</v>
      </c>
      <c r="B151" s="295" t="s">
        <v>193</v>
      </c>
      <c r="C151" s="295" t="s">
        <v>356</v>
      </c>
      <c r="D151" s="295" t="s">
        <v>418</v>
      </c>
      <c r="E151" s="305">
        <v>25.33</v>
      </c>
      <c r="F151" s="305">
        <v>25.33</v>
      </c>
      <c r="G151" s="295" t="s">
        <v>196</v>
      </c>
      <c r="H151" s="417">
        <v>1</v>
      </c>
      <c r="I151" s="296">
        <v>43646</v>
      </c>
      <c r="J151" s="295">
        <v>24868</v>
      </c>
      <c r="K151" s="295">
        <v>5224</v>
      </c>
      <c r="L151" s="295" t="s">
        <v>218</v>
      </c>
      <c r="M151" s="295" t="s">
        <v>419</v>
      </c>
      <c r="N151" s="295" t="s">
        <v>418</v>
      </c>
      <c r="O151" s="295" t="s">
        <v>200</v>
      </c>
      <c r="P151" s="295" t="s">
        <v>345</v>
      </c>
      <c r="Q151" s="295" t="s">
        <v>319</v>
      </c>
      <c r="R151" s="295" t="s">
        <v>201</v>
      </c>
      <c r="S151" s="295" t="s">
        <v>204</v>
      </c>
      <c r="T151" s="295" t="s">
        <v>201</v>
      </c>
      <c r="U151" s="295" t="s">
        <v>330</v>
      </c>
      <c r="V151" s="295" t="s">
        <v>318</v>
      </c>
      <c r="W151" s="295" t="s">
        <v>201</v>
      </c>
      <c r="X151" s="295" t="s">
        <v>331</v>
      </c>
      <c r="Y151" s="295" t="s">
        <v>164</v>
      </c>
      <c r="Z151" s="295" t="s">
        <v>164</v>
      </c>
      <c r="AA151" s="295"/>
      <c r="AB151" s="295"/>
      <c r="AC151" s="295"/>
      <c r="AD151" s="295"/>
    </row>
    <row r="152" spans="1:30" x14ac:dyDescent="0.35">
      <c r="A152" s="295" t="s">
        <v>192</v>
      </c>
      <c r="B152" s="295" t="s">
        <v>193</v>
      </c>
      <c r="C152" s="295" t="s">
        <v>356</v>
      </c>
      <c r="D152" s="295" t="s">
        <v>418</v>
      </c>
      <c r="E152" s="305">
        <v>1.49</v>
      </c>
      <c r="F152" s="305">
        <v>1.49</v>
      </c>
      <c r="G152" s="295" t="s">
        <v>196</v>
      </c>
      <c r="H152" s="417">
        <v>1</v>
      </c>
      <c r="I152" s="296">
        <v>43646</v>
      </c>
      <c r="J152" s="295">
        <v>24868</v>
      </c>
      <c r="K152" s="295">
        <v>5344</v>
      </c>
      <c r="L152" s="295" t="s">
        <v>218</v>
      </c>
      <c r="M152" s="295" t="s">
        <v>419</v>
      </c>
      <c r="N152" s="295" t="s">
        <v>418</v>
      </c>
      <c r="O152" s="295" t="s">
        <v>406</v>
      </c>
      <c r="P152" s="295" t="s">
        <v>345</v>
      </c>
      <c r="Q152" s="295" t="s">
        <v>319</v>
      </c>
      <c r="R152" s="295" t="s">
        <v>201</v>
      </c>
      <c r="S152" s="295" t="s">
        <v>204</v>
      </c>
      <c r="T152" s="295" t="s">
        <v>201</v>
      </c>
      <c r="U152" s="295" t="s">
        <v>330</v>
      </c>
      <c r="V152" s="295" t="s">
        <v>318</v>
      </c>
      <c r="W152" s="295" t="s">
        <v>201</v>
      </c>
      <c r="X152" s="295" t="s">
        <v>331</v>
      </c>
      <c r="Y152" s="295" t="s">
        <v>164</v>
      </c>
      <c r="Z152" s="295" t="s">
        <v>164</v>
      </c>
      <c r="AA152" s="295"/>
      <c r="AB152" s="295"/>
      <c r="AC152" s="295"/>
      <c r="AD152" s="295"/>
    </row>
    <row r="153" spans="1:30" x14ac:dyDescent="0.35">
      <c r="A153" s="295" t="s">
        <v>192</v>
      </c>
      <c r="B153" s="295" t="s">
        <v>193</v>
      </c>
      <c r="C153" s="295" t="s">
        <v>356</v>
      </c>
      <c r="D153" s="295" t="s">
        <v>418</v>
      </c>
      <c r="E153" s="305">
        <v>0.02</v>
      </c>
      <c r="F153" s="305">
        <v>0.02</v>
      </c>
      <c r="G153" s="295" t="s">
        <v>196</v>
      </c>
      <c r="H153" s="417">
        <v>1</v>
      </c>
      <c r="I153" s="296">
        <v>43646</v>
      </c>
      <c r="J153" s="295">
        <v>24868</v>
      </c>
      <c r="K153" s="295">
        <v>5370</v>
      </c>
      <c r="L153" s="295" t="s">
        <v>218</v>
      </c>
      <c r="M153" s="295" t="s">
        <v>419</v>
      </c>
      <c r="N153" s="295" t="s">
        <v>418</v>
      </c>
      <c r="O153" s="295" t="s">
        <v>221</v>
      </c>
      <c r="P153" s="295" t="s">
        <v>333</v>
      </c>
      <c r="Q153" s="295" t="s">
        <v>347</v>
      </c>
      <c r="R153" s="295" t="s">
        <v>201</v>
      </c>
      <c r="S153" s="295" t="s">
        <v>204</v>
      </c>
      <c r="T153" s="295" t="s">
        <v>201</v>
      </c>
      <c r="U153" s="295" t="s">
        <v>330</v>
      </c>
      <c r="V153" s="295" t="s">
        <v>318</v>
      </c>
      <c r="W153" s="295" t="s">
        <v>201</v>
      </c>
      <c r="X153" s="295" t="s">
        <v>331</v>
      </c>
      <c r="Y153" s="295" t="s">
        <v>164</v>
      </c>
      <c r="Z153" s="295" t="s">
        <v>164</v>
      </c>
      <c r="AA153" s="295"/>
      <c r="AB153" s="295"/>
      <c r="AC153" s="295"/>
      <c r="AD153" s="295"/>
    </row>
    <row r="154" spans="1:30" x14ac:dyDescent="0.35">
      <c r="A154" s="295" t="s">
        <v>192</v>
      </c>
      <c r="B154" s="295" t="s">
        <v>193</v>
      </c>
      <c r="C154" s="295" t="s">
        <v>356</v>
      </c>
      <c r="D154" s="295" t="s">
        <v>418</v>
      </c>
      <c r="E154" s="305">
        <v>0.36</v>
      </c>
      <c r="F154" s="305">
        <v>0.36</v>
      </c>
      <c r="G154" s="295" t="s">
        <v>196</v>
      </c>
      <c r="H154" s="417">
        <v>1</v>
      </c>
      <c r="I154" s="296">
        <v>43646</v>
      </c>
      <c r="J154" s="295">
        <v>24868</v>
      </c>
      <c r="K154" s="295">
        <v>5405</v>
      </c>
      <c r="L154" s="295" t="s">
        <v>218</v>
      </c>
      <c r="M154" s="295" t="s">
        <v>419</v>
      </c>
      <c r="N154" s="295" t="s">
        <v>418</v>
      </c>
      <c r="O154" s="295" t="s">
        <v>200</v>
      </c>
      <c r="P154" s="295" t="s">
        <v>333</v>
      </c>
      <c r="Q154" s="295" t="s">
        <v>347</v>
      </c>
      <c r="R154" s="295" t="s">
        <v>201</v>
      </c>
      <c r="S154" s="295" t="s">
        <v>204</v>
      </c>
      <c r="T154" s="295" t="s">
        <v>201</v>
      </c>
      <c r="U154" s="295" t="s">
        <v>330</v>
      </c>
      <c r="V154" s="295" t="s">
        <v>318</v>
      </c>
      <c r="W154" s="295" t="s">
        <v>201</v>
      </c>
      <c r="X154" s="295" t="s">
        <v>331</v>
      </c>
      <c r="Y154" s="295" t="s">
        <v>164</v>
      </c>
      <c r="Z154" s="295" t="s">
        <v>164</v>
      </c>
      <c r="AA154" s="295"/>
      <c r="AB154" s="295"/>
      <c r="AC154" s="295"/>
      <c r="AD154" s="295"/>
    </row>
    <row r="155" spans="1:30" x14ac:dyDescent="0.35">
      <c r="A155" s="295" t="s">
        <v>192</v>
      </c>
      <c r="B155" s="295" t="s">
        <v>193</v>
      </c>
      <c r="C155" s="295" t="s">
        <v>356</v>
      </c>
      <c r="D155" s="295" t="s">
        <v>418</v>
      </c>
      <c r="E155" s="305">
        <v>0.02</v>
      </c>
      <c r="F155" s="305">
        <v>0.02</v>
      </c>
      <c r="G155" s="295" t="s">
        <v>196</v>
      </c>
      <c r="H155" s="417">
        <v>1</v>
      </c>
      <c r="I155" s="296">
        <v>43646</v>
      </c>
      <c r="J155" s="295">
        <v>24868</v>
      </c>
      <c r="K155" s="295">
        <v>5506</v>
      </c>
      <c r="L155" s="295" t="s">
        <v>218</v>
      </c>
      <c r="M155" s="295" t="s">
        <v>419</v>
      </c>
      <c r="N155" s="295" t="s">
        <v>418</v>
      </c>
      <c r="O155" s="295" t="s">
        <v>406</v>
      </c>
      <c r="P155" s="295" t="s">
        <v>333</v>
      </c>
      <c r="Q155" s="295" t="s">
        <v>347</v>
      </c>
      <c r="R155" s="295" t="s">
        <v>201</v>
      </c>
      <c r="S155" s="295" t="s">
        <v>204</v>
      </c>
      <c r="T155" s="295" t="s">
        <v>201</v>
      </c>
      <c r="U155" s="295" t="s">
        <v>330</v>
      </c>
      <c r="V155" s="295" t="s">
        <v>318</v>
      </c>
      <c r="W155" s="295" t="s">
        <v>201</v>
      </c>
      <c r="X155" s="295" t="s">
        <v>331</v>
      </c>
      <c r="Y155" s="295" t="s">
        <v>164</v>
      </c>
      <c r="Z155" s="295" t="s">
        <v>164</v>
      </c>
      <c r="AA155" s="295"/>
      <c r="AB155" s="295"/>
      <c r="AC155" s="295"/>
      <c r="AD155" s="295"/>
    </row>
    <row r="156" spans="1:30" x14ac:dyDescent="0.35">
      <c r="A156" s="295" t="s">
        <v>192</v>
      </c>
      <c r="B156" s="295" t="s">
        <v>193</v>
      </c>
      <c r="C156" s="295" t="s">
        <v>356</v>
      </c>
      <c r="D156" s="295" t="s">
        <v>418</v>
      </c>
      <c r="E156" s="305">
        <v>0.02</v>
      </c>
      <c r="F156" s="305">
        <v>0.02</v>
      </c>
      <c r="G156" s="295" t="s">
        <v>196</v>
      </c>
      <c r="H156" s="417">
        <v>1</v>
      </c>
      <c r="I156" s="296">
        <v>43646</v>
      </c>
      <c r="J156" s="295">
        <v>24868</v>
      </c>
      <c r="K156" s="295">
        <v>5532</v>
      </c>
      <c r="L156" s="295" t="s">
        <v>218</v>
      </c>
      <c r="M156" s="295" t="s">
        <v>419</v>
      </c>
      <c r="N156" s="295" t="s">
        <v>418</v>
      </c>
      <c r="O156" s="295" t="s">
        <v>221</v>
      </c>
      <c r="P156" s="295" t="s">
        <v>338</v>
      </c>
      <c r="Q156" s="295" t="s">
        <v>347</v>
      </c>
      <c r="R156" s="295" t="s">
        <v>201</v>
      </c>
      <c r="S156" s="295" t="s">
        <v>204</v>
      </c>
      <c r="T156" s="295" t="s">
        <v>201</v>
      </c>
      <c r="U156" s="295" t="s">
        <v>330</v>
      </c>
      <c r="V156" s="295" t="s">
        <v>318</v>
      </c>
      <c r="W156" s="295" t="s">
        <v>201</v>
      </c>
      <c r="X156" s="295" t="s">
        <v>331</v>
      </c>
      <c r="Y156" s="295" t="s">
        <v>164</v>
      </c>
      <c r="Z156" s="295" t="s">
        <v>164</v>
      </c>
      <c r="AA156" s="295"/>
      <c r="AB156" s="295"/>
      <c r="AC156" s="295"/>
      <c r="AD156" s="295"/>
    </row>
    <row r="157" spans="1:30" x14ac:dyDescent="0.35">
      <c r="A157" s="295" t="s">
        <v>192</v>
      </c>
      <c r="B157" s="295" t="s">
        <v>193</v>
      </c>
      <c r="C157" s="295" t="s">
        <v>356</v>
      </c>
      <c r="D157" s="295" t="s">
        <v>418</v>
      </c>
      <c r="E157" s="305">
        <v>0.36</v>
      </c>
      <c r="F157" s="305">
        <v>0.36</v>
      </c>
      <c r="G157" s="295" t="s">
        <v>196</v>
      </c>
      <c r="H157" s="417">
        <v>1</v>
      </c>
      <c r="I157" s="296">
        <v>43646</v>
      </c>
      <c r="J157" s="295">
        <v>24868</v>
      </c>
      <c r="K157" s="295">
        <v>5567</v>
      </c>
      <c r="L157" s="295" t="s">
        <v>218</v>
      </c>
      <c r="M157" s="295" t="s">
        <v>419</v>
      </c>
      <c r="N157" s="295" t="s">
        <v>418</v>
      </c>
      <c r="O157" s="295" t="s">
        <v>200</v>
      </c>
      <c r="P157" s="295" t="s">
        <v>338</v>
      </c>
      <c r="Q157" s="295" t="s">
        <v>347</v>
      </c>
      <c r="R157" s="295" t="s">
        <v>201</v>
      </c>
      <c r="S157" s="295" t="s">
        <v>204</v>
      </c>
      <c r="T157" s="295" t="s">
        <v>201</v>
      </c>
      <c r="U157" s="295" t="s">
        <v>330</v>
      </c>
      <c r="V157" s="295" t="s">
        <v>318</v>
      </c>
      <c r="W157" s="295" t="s">
        <v>201</v>
      </c>
      <c r="X157" s="295" t="s">
        <v>331</v>
      </c>
      <c r="Y157" s="295" t="s">
        <v>164</v>
      </c>
      <c r="Z157" s="295" t="s">
        <v>164</v>
      </c>
      <c r="AA157" s="295"/>
      <c r="AB157" s="295"/>
      <c r="AC157" s="295"/>
      <c r="AD157" s="295"/>
    </row>
    <row r="158" spans="1:30" x14ac:dyDescent="0.35">
      <c r="A158" s="295" t="s">
        <v>192</v>
      </c>
      <c r="B158" s="295" t="s">
        <v>193</v>
      </c>
      <c r="C158" s="295" t="s">
        <v>356</v>
      </c>
      <c r="D158" s="295" t="s">
        <v>418</v>
      </c>
      <c r="E158" s="305">
        <v>0.02</v>
      </c>
      <c r="F158" s="305">
        <v>0.02</v>
      </c>
      <c r="G158" s="295" t="s">
        <v>196</v>
      </c>
      <c r="H158" s="417">
        <v>1</v>
      </c>
      <c r="I158" s="296">
        <v>43646</v>
      </c>
      <c r="J158" s="295">
        <v>24868</v>
      </c>
      <c r="K158" s="295">
        <v>5668</v>
      </c>
      <c r="L158" s="295" t="s">
        <v>218</v>
      </c>
      <c r="M158" s="295" t="s">
        <v>419</v>
      </c>
      <c r="N158" s="295" t="s">
        <v>418</v>
      </c>
      <c r="O158" s="295" t="s">
        <v>406</v>
      </c>
      <c r="P158" s="295" t="s">
        <v>338</v>
      </c>
      <c r="Q158" s="295" t="s">
        <v>347</v>
      </c>
      <c r="R158" s="295" t="s">
        <v>201</v>
      </c>
      <c r="S158" s="295" t="s">
        <v>204</v>
      </c>
      <c r="T158" s="295" t="s">
        <v>201</v>
      </c>
      <c r="U158" s="295" t="s">
        <v>330</v>
      </c>
      <c r="V158" s="295" t="s">
        <v>318</v>
      </c>
      <c r="W158" s="295" t="s">
        <v>201</v>
      </c>
      <c r="X158" s="295" t="s">
        <v>331</v>
      </c>
      <c r="Y158" s="295" t="s">
        <v>164</v>
      </c>
      <c r="Z158" s="295" t="s">
        <v>164</v>
      </c>
      <c r="AA158" s="295"/>
      <c r="AB158" s="295"/>
      <c r="AC158" s="295"/>
      <c r="AD158" s="295"/>
    </row>
    <row r="159" spans="1:30" x14ac:dyDescent="0.35">
      <c r="A159" s="295" t="s">
        <v>192</v>
      </c>
      <c r="B159" s="295" t="s">
        <v>193</v>
      </c>
      <c r="C159" s="295" t="s">
        <v>356</v>
      </c>
      <c r="D159" s="295" t="s">
        <v>418</v>
      </c>
      <c r="E159" s="305">
        <v>7.0000000000000007E-2</v>
      </c>
      <c r="F159" s="305">
        <v>7.0000000000000007E-2</v>
      </c>
      <c r="G159" s="295" t="s">
        <v>196</v>
      </c>
      <c r="H159" s="417">
        <v>1</v>
      </c>
      <c r="I159" s="296">
        <v>43646</v>
      </c>
      <c r="J159" s="295">
        <v>24868</v>
      </c>
      <c r="K159" s="295">
        <v>5694</v>
      </c>
      <c r="L159" s="295" t="s">
        <v>218</v>
      </c>
      <c r="M159" s="295" t="s">
        <v>419</v>
      </c>
      <c r="N159" s="295" t="s">
        <v>418</v>
      </c>
      <c r="O159" s="295" t="s">
        <v>221</v>
      </c>
      <c r="P159" s="295" t="s">
        <v>332</v>
      </c>
      <c r="Q159" s="295" t="s">
        <v>320</v>
      </c>
      <c r="R159" s="295" t="s">
        <v>201</v>
      </c>
      <c r="S159" s="295" t="s">
        <v>204</v>
      </c>
      <c r="T159" s="295" t="s">
        <v>201</v>
      </c>
      <c r="U159" s="295" t="s">
        <v>330</v>
      </c>
      <c r="V159" s="295" t="s">
        <v>318</v>
      </c>
      <c r="W159" s="295" t="s">
        <v>201</v>
      </c>
      <c r="X159" s="295" t="s">
        <v>331</v>
      </c>
      <c r="Y159" s="295" t="s">
        <v>164</v>
      </c>
      <c r="Z159" s="295" t="s">
        <v>164</v>
      </c>
      <c r="AA159" s="295"/>
      <c r="AB159" s="295"/>
      <c r="AC159" s="295"/>
      <c r="AD159" s="295"/>
    </row>
    <row r="160" spans="1:30" x14ac:dyDescent="0.35">
      <c r="A160" s="295" t="s">
        <v>192</v>
      </c>
      <c r="B160" s="295" t="s">
        <v>193</v>
      </c>
      <c r="C160" s="295" t="s">
        <v>356</v>
      </c>
      <c r="D160" s="295" t="s">
        <v>418</v>
      </c>
      <c r="E160" s="305">
        <v>1.23</v>
      </c>
      <c r="F160" s="305">
        <v>1.23</v>
      </c>
      <c r="G160" s="295" t="s">
        <v>196</v>
      </c>
      <c r="H160" s="417">
        <v>1</v>
      </c>
      <c r="I160" s="296">
        <v>43646</v>
      </c>
      <c r="J160" s="295">
        <v>24868</v>
      </c>
      <c r="K160" s="295">
        <v>5731</v>
      </c>
      <c r="L160" s="295" t="s">
        <v>218</v>
      </c>
      <c r="M160" s="295" t="s">
        <v>419</v>
      </c>
      <c r="N160" s="295" t="s">
        <v>418</v>
      </c>
      <c r="O160" s="295" t="s">
        <v>200</v>
      </c>
      <c r="P160" s="295" t="s">
        <v>332</v>
      </c>
      <c r="Q160" s="295" t="s">
        <v>320</v>
      </c>
      <c r="R160" s="295" t="s">
        <v>201</v>
      </c>
      <c r="S160" s="295" t="s">
        <v>204</v>
      </c>
      <c r="T160" s="295" t="s">
        <v>201</v>
      </c>
      <c r="U160" s="295" t="s">
        <v>330</v>
      </c>
      <c r="V160" s="295" t="s">
        <v>318</v>
      </c>
      <c r="W160" s="295" t="s">
        <v>201</v>
      </c>
      <c r="X160" s="295" t="s">
        <v>331</v>
      </c>
      <c r="Y160" s="295" t="s">
        <v>164</v>
      </c>
      <c r="Z160" s="295" t="s">
        <v>164</v>
      </c>
      <c r="AA160" s="295"/>
      <c r="AB160" s="295"/>
      <c r="AC160" s="295"/>
      <c r="AD160" s="295"/>
    </row>
    <row r="161" spans="1:30" x14ac:dyDescent="0.35">
      <c r="A161" s="295" t="s">
        <v>192</v>
      </c>
      <c r="B161" s="295" t="s">
        <v>193</v>
      </c>
      <c r="C161" s="295" t="s">
        <v>356</v>
      </c>
      <c r="D161" s="295" t="s">
        <v>418</v>
      </c>
      <c r="E161" s="305">
        <v>7.0000000000000007E-2</v>
      </c>
      <c r="F161" s="305">
        <v>7.0000000000000007E-2</v>
      </c>
      <c r="G161" s="295" t="s">
        <v>196</v>
      </c>
      <c r="H161" s="417">
        <v>1</v>
      </c>
      <c r="I161" s="296">
        <v>43646</v>
      </c>
      <c r="J161" s="295">
        <v>24868</v>
      </c>
      <c r="K161" s="295">
        <v>5842</v>
      </c>
      <c r="L161" s="295" t="s">
        <v>218</v>
      </c>
      <c r="M161" s="295" t="s">
        <v>419</v>
      </c>
      <c r="N161" s="295" t="s">
        <v>418</v>
      </c>
      <c r="O161" s="295" t="s">
        <v>406</v>
      </c>
      <c r="P161" s="295" t="s">
        <v>332</v>
      </c>
      <c r="Q161" s="295" t="s">
        <v>320</v>
      </c>
      <c r="R161" s="295" t="s">
        <v>201</v>
      </c>
      <c r="S161" s="295" t="s">
        <v>204</v>
      </c>
      <c r="T161" s="295" t="s">
        <v>201</v>
      </c>
      <c r="U161" s="295" t="s">
        <v>330</v>
      </c>
      <c r="V161" s="295" t="s">
        <v>318</v>
      </c>
      <c r="W161" s="295" t="s">
        <v>201</v>
      </c>
      <c r="X161" s="295" t="s">
        <v>331</v>
      </c>
      <c r="Y161" s="295" t="s">
        <v>164</v>
      </c>
      <c r="Z161" s="295" t="s">
        <v>164</v>
      </c>
      <c r="AA161" s="295"/>
      <c r="AB161" s="295"/>
      <c r="AC161" s="295"/>
      <c r="AD161" s="295"/>
    </row>
    <row r="162" spans="1:30" x14ac:dyDescent="0.35">
      <c r="A162" s="295" t="s">
        <v>192</v>
      </c>
      <c r="B162" s="295" t="s">
        <v>193</v>
      </c>
      <c r="C162" s="295" t="s">
        <v>356</v>
      </c>
      <c r="D162" s="295" t="s">
        <v>418</v>
      </c>
      <c r="E162" s="305">
        <v>0.13</v>
      </c>
      <c r="F162" s="305">
        <v>0.13</v>
      </c>
      <c r="G162" s="295" t="s">
        <v>196</v>
      </c>
      <c r="H162" s="417">
        <v>1</v>
      </c>
      <c r="I162" s="296">
        <v>43646</v>
      </c>
      <c r="J162" s="295">
        <v>24868</v>
      </c>
      <c r="K162" s="295">
        <v>5868</v>
      </c>
      <c r="L162" s="295" t="s">
        <v>218</v>
      </c>
      <c r="M162" s="295" t="s">
        <v>419</v>
      </c>
      <c r="N162" s="295" t="s">
        <v>418</v>
      </c>
      <c r="O162" s="295" t="s">
        <v>221</v>
      </c>
      <c r="P162" s="295" t="s">
        <v>333</v>
      </c>
      <c r="Q162" s="295" t="s">
        <v>320</v>
      </c>
      <c r="R162" s="295" t="s">
        <v>201</v>
      </c>
      <c r="S162" s="295" t="s">
        <v>204</v>
      </c>
      <c r="T162" s="295" t="s">
        <v>201</v>
      </c>
      <c r="U162" s="295" t="s">
        <v>330</v>
      </c>
      <c r="V162" s="295" t="s">
        <v>318</v>
      </c>
      <c r="W162" s="295" t="s">
        <v>201</v>
      </c>
      <c r="X162" s="295" t="s">
        <v>331</v>
      </c>
      <c r="Y162" s="295" t="s">
        <v>164</v>
      </c>
      <c r="Z162" s="295" t="s">
        <v>164</v>
      </c>
      <c r="AA162" s="295"/>
      <c r="AB162" s="295"/>
      <c r="AC162" s="295"/>
      <c r="AD162" s="295"/>
    </row>
    <row r="163" spans="1:30" x14ac:dyDescent="0.35">
      <c r="A163" s="295" t="s">
        <v>192</v>
      </c>
      <c r="B163" s="295" t="s">
        <v>193</v>
      </c>
      <c r="C163" s="295" t="s">
        <v>356</v>
      </c>
      <c r="D163" s="295" t="s">
        <v>418</v>
      </c>
      <c r="E163" s="305">
        <v>2.25</v>
      </c>
      <c r="F163" s="305">
        <v>2.25</v>
      </c>
      <c r="G163" s="295" t="s">
        <v>196</v>
      </c>
      <c r="H163" s="417">
        <v>1</v>
      </c>
      <c r="I163" s="296">
        <v>43646</v>
      </c>
      <c r="J163" s="295">
        <v>24868</v>
      </c>
      <c r="K163" s="295">
        <v>5905</v>
      </c>
      <c r="L163" s="295" t="s">
        <v>218</v>
      </c>
      <c r="M163" s="295" t="s">
        <v>419</v>
      </c>
      <c r="N163" s="295" t="s">
        <v>418</v>
      </c>
      <c r="O163" s="295" t="s">
        <v>200</v>
      </c>
      <c r="P163" s="295" t="s">
        <v>333</v>
      </c>
      <c r="Q163" s="295" t="s">
        <v>320</v>
      </c>
      <c r="R163" s="295" t="s">
        <v>201</v>
      </c>
      <c r="S163" s="295" t="s">
        <v>204</v>
      </c>
      <c r="T163" s="295" t="s">
        <v>201</v>
      </c>
      <c r="U163" s="295" t="s">
        <v>330</v>
      </c>
      <c r="V163" s="295" t="s">
        <v>318</v>
      </c>
      <c r="W163" s="295" t="s">
        <v>201</v>
      </c>
      <c r="X163" s="295" t="s">
        <v>331</v>
      </c>
      <c r="Y163" s="295" t="s">
        <v>164</v>
      </c>
      <c r="Z163" s="295" t="s">
        <v>164</v>
      </c>
      <c r="AA163" s="295"/>
      <c r="AB163" s="295"/>
      <c r="AC163" s="295"/>
      <c r="AD163" s="295"/>
    </row>
    <row r="164" spans="1:30" x14ac:dyDescent="0.35">
      <c r="A164" s="295" t="s">
        <v>192</v>
      </c>
      <c r="B164" s="295" t="s">
        <v>193</v>
      </c>
      <c r="C164" s="295" t="s">
        <v>356</v>
      </c>
      <c r="D164" s="295" t="s">
        <v>418</v>
      </c>
      <c r="E164" s="305">
        <v>0.13</v>
      </c>
      <c r="F164" s="305">
        <v>0.13</v>
      </c>
      <c r="G164" s="295" t="s">
        <v>196</v>
      </c>
      <c r="H164" s="417">
        <v>1</v>
      </c>
      <c r="I164" s="296">
        <v>43646</v>
      </c>
      <c r="J164" s="295">
        <v>24868</v>
      </c>
      <c r="K164" s="295">
        <v>6018</v>
      </c>
      <c r="L164" s="295" t="s">
        <v>218</v>
      </c>
      <c r="M164" s="295" t="s">
        <v>419</v>
      </c>
      <c r="N164" s="295" t="s">
        <v>418</v>
      </c>
      <c r="O164" s="295" t="s">
        <v>406</v>
      </c>
      <c r="P164" s="295" t="s">
        <v>333</v>
      </c>
      <c r="Q164" s="295" t="s">
        <v>320</v>
      </c>
      <c r="R164" s="295" t="s">
        <v>201</v>
      </c>
      <c r="S164" s="295" t="s">
        <v>204</v>
      </c>
      <c r="T164" s="295" t="s">
        <v>201</v>
      </c>
      <c r="U164" s="295" t="s">
        <v>330</v>
      </c>
      <c r="V164" s="295" t="s">
        <v>318</v>
      </c>
      <c r="W164" s="295" t="s">
        <v>201</v>
      </c>
      <c r="X164" s="295" t="s">
        <v>331</v>
      </c>
      <c r="Y164" s="295" t="s">
        <v>164</v>
      </c>
      <c r="Z164" s="295" t="s">
        <v>164</v>
      </c>
      <c r="AA164" s="295"/>
      <c r="AB164" s="295"/>
      <c r="AC164" s="295"/>
      <c r="AD164" s="295"/>
    </row>
    <row r="165" spans="1:30" x14ac:dyDescent="0.35">
      <c r="A165" s="295" t="s">
        <v>192</v>
      </c>
      <c r="B165" s="295" t="s">
        <v>193</v>
      </c>
      <c r="C165" s="295" t="s">
        <v>356</v>
      </c>
      <c r="D165" s="295" t="s">
        <v>418</v>
      </c>
      <c r="E165" s="305">
        <v>0.03</v>
      </c>
      <c r="F165" s="305">
        <v>0.03</v>
      </c>
      <c r="G165" s="295" t="s">
        <v>196</v>
      </c>
      <c r="H165" s="417">
        <v>1</v>
      </c>
      <c r="I165" s="296">
        <v>43646</v>
      </c>
      <c r="J165" s="295">
        <v>24868</v>
      </c>
      <c r="K165" s="295">
        <v>6044</v>
      </c>
      <c r="L165" s="295" t="s">
        <v>218</v>
      </c>
      <c r="M165" s="295" t="s">
        <v>419</v>
      </c>
      <c r="N165" s="295" t="s">
        <v>418</v>
      </c>
      <c r="O165" s="295" t="s">
        <v>221</v>
      </c>
      <c r="P165" s="295" t="s">
        <v>334</v>
      </c>
      <c r="Q165" s="295" t="s">
        <v>320</v>
      </c>
      <c r="R165" s="295" t="s">
        <v>201</v>
      </c>
      <c r="S165" s="295" t="s">
        <v>204</v>
      </c>
      <c r="T165" s="295" t="s">
        <v>201</v>
      </c>
      <c r="U165" s="295" t="s">
        <v>330</v>
      </c>
      <c r="V165" s="295" t="s">
        <v>318</v>
      </c>
      <c r="W165" s="295" t="s">
        <v>201</v>
      </c>
      <c r="X165" s="295" t="s">
        <v>331</v>
      </c>
      <c r="Y165" s="295" t="s">
        <v>164</v>
      </c>
      <c r="Z165" s="295" t="s">
        <v>164</v>
      </c>
      <c r="AA165" s="295"/>
      <c r="AB165" s="295"/>
      <c r="AC165" s="295"/>
      <c r="AD165" s="295"/>
    </row>
    <row r="166" spans="1:30" x14ac:dyDescent="0.35">
      <c r="A166" s="295" t="s">
        <v>192</v>
      </c>
      <c r="B166" s="295" t="s">
        <v>193</v>
      </c>
      <c r="C166" s="295" t="s">
        <v>356</v>
      </c>
      <c r="D166" s="295" t="s">
        <v>418</v>
      </c>
      <c r="E166" s="305">
        <v>0.49</v>
      </c>
      <c r="F166" s="305">
        <v>0.49</v>
      </c>
      <c r="G166" s="295" t="s">
        <v>196</v>
      </c>
      <c r="H166" s="417">
        <v>1</v>
      </c>
      <c r="I166" s="296">
        <v>43646</v>
      </c>
      <c r="J166" s="295">
        <v>24868</v>
      </c>
      <c r="K166" s="295">
        <v>6079</v>
      </c>
      <c r="L166" s="295" t="s">
        <v>218</v>
      </c>
      <c r="M166" s="295" t="s">
        <v>419</v>
      </c>
      <c r="N166" s="295" t="s">
        <v>418</v>
      </c>
      <c r="O166" s="295" t="s">
        <v>200</v>
      </c>
      <c r="P166" s="295" t="s">
        <v>334</v>
      </c>
      <c r="Q166" s="295" t="s">
        <v>320</v>
      </c>
      <c r="R166" s="295" t="s">
        <v>201</v>
      </c>
      <c r="S166" s="295" t="s">
        <v>204</v>
      </c>
      <c r="T166" s="295" t="s">
        <v>201</v>
      </c>
      <c r="U166" s="295" t="s">
        <v>330</v>
      </c>
      <c r="V166" s="295" t="s">
        <v>318</v>
      </c>
      <c r="W166" s="295" t="s">
        <v>201</v>
      </c>
      <c r="X166" s="295" t="s">
        <v>331</v>
      </c>
      <c r="Y166" s="295" t="s">
        <v>164</v>
      </c>
      <c r="Z166" s="295" t="s">
        <v>164</v>
      </c>
      <c r="AA166" s="295"/>
      <c r="AB166" s="295"/>
      <c r="AC166" s="295"/>
      <c r="AD166" s="295"/>
    </row>
    <row r="167" spans="1:30" x14ac:dyDescent="0.35">
      <c r="A167" s="295" t="s">
        <v>192</v>
      </c>
      <c r="B167" s="295" t="s">
        <v>193</v>
      </c>
      <c r="C167" s="295" t="s">
        <v>356</v>
      </c>
      <c r="D167" s="295" t="s">
        <v>418</v>
      </c>
      <c r="E167" s="305">
        <v>0.03</v>
      </c>
      <c r="F167" s="305">
        <v>0.03</v>
      </c>
      <c r="G167" s="295" t="s">
        <v>196</v>
      </c>
      <c r="H167" s="417">
        <v>1</v>
      </c>
      <c r="I167" s="296">
        <v>43646</v>
      </c>
      <c r="J167" s="295">
        <v>24868</v>
      </c>
      <c r="K167" s="295">
        <v>6184</v>
      </c>
      <c r="L167" s="295" t="s">
        <v>218</v>
      </c>
      <c r="M167" s="295" t="s">
        <v>419</v>
      </c>
      <c r="N167" s="295" t="s">
        <v>418</v>
      </c>
      <c r="O167" s="295" t="s">
        <v>406</v>
      </c>
      <c r="P167" s="295" t="s">
        <v>334</v>
      </c>
      <c r="Q167" s="295" t="s">
        <v>320</v>
      </c>
      <c r="R167" s="295" t="s">
        <v>201</v>
      </c>
      <c r="S167" s="295" t="s">
        <v>204</v>
      </c>
      <c r="T167" s="295" t="s">
        <v>201</v>
      </c>
      <c r="U167" s="295" t="s">
        <v>330</v>
      </c>
      <c r="V167" s="295" t="s">
        <v>318</v>
      </c>
      <c r="W167" s="295" t="s">
        <v>201</v>
      </c>
      <c r="X167" s="295" t="s">
        <v>331</v>
      </c>
      <c r="Y167" s="295" t="s">
        <v>164</v>
      </c>
      <c r="Z167" s="295" t="s">
        <v>164</v>
      </c>
      <c r="AA167" s="295"/>
      <c r="AB167" s="295"/>
      <c r="AC167" s="295"/>
      <c r="AD167" s="295"/>
    </row>
    <row r="168" spans="1:30" x14ac:dyDescent="0.35">
      <c r="A168" s="295" t="s">
        <v>192</v>
      </c>
      <c r="B168" s="295" t="s">
        <v>193</v>
      </c>
      <c r="C168" s="295" t="s">
        <v>356</v>
      </c>
      <c r="D168" s="295" t="s">
        <v>418</v>
      </c>
      <c r="E168" s="305">
        <v>0.05</v>
      </c>
      <c r="F168" s="305">
        <v>0.05</v>
      </c>
      <c r="G168" s="295" t="s">
        <v>196</v>
      </c>
      <c r="H168" s="417">
        <v>1</v>
      </c>
      <c r="I168" s="296">
        <v>43646</v>
      </c>
      <c r="J168" s="295">
        <v>24868</v>
      </c>
      <c r="K168" s="295">
        <v>6210</v>
      </c>
      <c r="L168" s="295" t="s">
        <v>218</v>
      </c>
      <c r="M168" s="295" t="s">
        <v>419</v>
      </c>
      <c r="N168" s="295" t="s">
        <v>418</v>
      </c>
      <c r="O168" s="295" t="s">
        <v>221</v>
      </c>
      <c r="P168" s="295" t="s">
        <v>338</v>
      </c>
      <c r="Q168" s="295" t="s">
        <v>320</v>
      </c>
      <c r="R168" s="295" t="s">
        <v>201</v>
      </c>
      <c r="S168" s="295" t="s">
        <v>204</v>
      </c>
      <c r="T168" s="295" t="s">
        <v>201</v>
      </c>
      <c r="U168" s="295" t="s">
        <v>330</v>
      </c>
      <c r="V168" s="295" t="s">
        <v>318</v>
      </c>
      <c r="W168" s="295" t="s">
        <v>201</v>
      </c>
      <c r="X168" s="295" t="s">
        <v>331</v>
      </c>
      <c r="Y168" s="295" t="s">
        <v>164</v>
      </c>
      <c r="Z168" s="295" t="s">
        <v>164</v>
      </c>
      <c r="AA168" s="295"/>
      <c r="AB168" s="295"/>
      <c r="AC168" s="295"/>
      <c r="AD168" s="295"/>
    </row>
    <row r="169" spans="1:30" x14ac:dyDescent="0.35">
      <c r="A169" s="295" t="s">
        <v>192</v>
      </c>
      <c r="B169" s="295" t="s">
        <v>193</v>
      </c>
      <c r="C169" s="295" t="s">
        <v>356</v>
      </c>
      <c r="D169" s="295" t="s">
        <v>418</v>
      </c>
      <c r="E169" s="305">
        <v>0.9</v>
      </c>
      <c r="F169" s="305">
        <v>0.9</v>
      </c>
      <c r="G169" s="295" t="s">
        <v>196</v>
      </c>
      <c r="H169" s="417">
        <v>1</v>
      </c>
      <c r="I169" s="296">
        <v>43646</v>
      </c>
      <c r="J169" s="295">
        <v>24868</v>
      </c>
      <c r="K169" s="295">
        <v>6246</v>
      </c>
      <c r="L169" s="295" t="s">
        <v>218</v>
      </c>
      <c r="M169" s="295" t="s">
        <v>419</v>
      </c>
      <c r="N169" s="295" t="s">
        <v>418</v>
      </c>
      <c r="O169" s="295" t="s">
        <v>200</v>
      </c>
      <c r="P169" s="295" t="s">
        <v>338</v>
      </c>
      <c r="Q169" s="295" t="s">
        <v>320</v>
      </c>
      <c r="R169" s="295" t="s">
        <v>201</v>
      </c>
      <c r="S169" s="295" t="s">
        <v>204</v>
      </c>
      <c r="T169" s="295" t="s">
        <v>201</v>
      </c>
      <c r="U169" s="295" t="s">
        <v>330</v>
      </c>
      <c r="V169" s="295" t="s">
        <v>318</v>
      </c>
      <c r="W169" s="295" t="s">
        <v>201</v>
      </c>
      <c r="X169" s="295" t="s">
        <v>331</v>
      </c>
      <c r="Y169" s="295" t="s">
        <v>164</v>
      </c>
      <c r="Z169" s="295" t="s">
        <v>164</v>
      </c>
      <c r="AA169" s="295"/>
      <c r="AB169" s="295"/>
      <c r="AC169" s="295"/>
      <c r="AD169" s="295"/>
    </row>
    <row r="170" spans="1:30" x14ac:dyDescent="0.35">
      <c r="A170" s="295" t="s">
        <v>192</v>
      </c>
      <c r="B170" s="295" t="s">
        <v>193</v>
      </c>
      <c r="C170" s="295" t="s">
        <v>356</v>
      </c>
      <c r="D170" s="295" t="s">
        <v>418</v>
      </c>
      <c r="E170" s="305">
        <v>0.05</v>
      </c>
      <c r="F170" s="305">
        <v>0.05</v>
      </c>
      <c r="G170" s="295" t="s">
        <v>196</v>
      </c>
      <c r="H170" s="417">
        <v>1</v>
      </c>
      <c r="I170" s="296">
        <v>43646</v>
      </c>
      <c r="J170" s="295">
        <v>24868</v>
      </c>
      <c r="K170" s="295">
        <v>6355</v>
      </c>
      <c r="L170" s="295" t="s">
        <v>218</v>
      </c>
      <c r="M170" s="295" t="s">
        <v>419</v>
      </c>
      <c r="N170" s="295" t="s">
        <v>418</v>
      </c>
      <c r="O170" s="295" t="s">
        <v>406</v>
      </c>
      <c r="P170" s="295" t="s">
        <v>338</v>
      </c>
      <c r="Q170" s="295" t="s">
        <v>320</v>
      </c>
      <c r="R170" s="295" t="s">
        <v>201</v>
      </c>
      <c r="S170" s="295" t="s">
        <v>204</v>
      </c>
      <c r="T170" s="295" t="s">
        <v>201</v>
      </c>
      <c r="U170" s="295" t="s">
        <v>330</v>
      </c>
      <c r="V170" s="295" t="s">
        <v>318</v>
      </c>
      <c r="W170" s="295" t="s">
        <v>201</v>
      </c>
      <c r="X170" s="295" t="s">
        <v>331</v>
      </c>
      <c r="Y170" s="295" t="s">
        <v>164</v>
      </c>
      <c r="Z170" s="295" t="s">
        <v>164</v>
      </c>
      <c r="AA170" s="295"/>
      <c r="AB170" s="295"/>
      <c r="AC170" s="295"/>
      <c r="AD170" s="295"/>
    </row>
    <row r="171" spans="1:30" x14ac:dyDescent="0.35">
      <c r="A171" s="295" t="s">
        <v>192</v>
      </c>
      <c r="B171" s="295" t="s">
        <v>193</v>
      </c>
      <c r="C171" s="295" t="s">
        <v>356</v>
      </c>
      <c r="D171" s="295" t="s">
        <v>418</v>
      </c>
      <c r="E171" s="305">
        <v>0.08</v>
      </c>
      <c r="F171" s="305">
        <v>0.08</v>
      </c>
      <c r="G171" s="295" t="s">
        <v>196</v>
      </c>
      <c r="H171" s="417">
        <v>1</v>
      </c>
      <c r="I171" s="296">
        <v>43646</v>
      </c>
      <c r="J171" s="295">
        <v>24868</v>
      </c>
      <c r="K171" s="295">
        <v>6381</v>
      </c>
      <c r="L171" s="295" t="s">
        <v>218</v>
      </c>
      <c r="M171" s="295" t="s">
        <v>419</v>
      </c>
      <c r="N171" s="295" t="s">
        <v>418</v>
      </c>
      <c r="O171" s="295" t="s">
        <v>221</v>
      </c>
      <c r="P171" s="295" t="s">
        <v>340</v>
      </c>
      <c r="Q171" s="295" t="s">
        <v>320</v>
      </c>
      <c r="R171" s="295" t="s">
        <v>201</v>
      </c>
      <c r="S171" s="295" t="s">
        <v>204</v>
      </c>
      <c r="T171" s="295" t="s">
        <v>201</v>
      </c>
      <c r="U171" s="295" t="s">
        <v>330</v>
      </c>
      <c r="V171" s="295" t="s">
        <v>318</v>
      </c>
      <c r="W171" s="295" t="s">
        <v>201</v>
      </c>
      <c r="X171" s="295" t="s">
        <v>94</v>
      </c>
      <c r="Y171" s="295" t="s">
        <v>164</v>
      </c>
      <c r="Z171" s="295" t="s">
        <v>164</v>
      </c>
      <c r="AA171" s="295"/>
      <c r="AB171" s="295"/>
      <c r="AC171" s="295"/>
      <c r="AD171" s="295"/>
    </row>
    <row r="172" spans="1:30" x14ac:dyDescent="0.35">
      <c r="A172" s="295" t="s">
        <v>192</v>
      </c>
      <c r="B172" s="295" t="s">
        <v>193</v>
      </c>
      <c r="C172" s="295" t="s">
        <v>356</v>
      </c>
      <c r="D172" s="295" t="s">
        <v>418</v>
      </c>
      <c r="E172" s="305">
        <v>1.36</v>
      </c>
      <c r="F172" s="305">
        <v>1.36</v>
      </c>
      <c r="G172" s="295" t="s">
        <v>196</v>
      </c>
      <c r="H172" s="417">
        <v>1</v>
      </c>
      <c r="I172" s="296">
        <v>43646</v>
      </c>
      <c r="J172" s="295">
        <v>24868</v>
      </c>
      <c r="K172" s="295">
        <v>6418</v>
      </c>
      <c r="L172" s="295" t="s">
        <v>218</v>
      </c>
      <c r="M172" s="295" t="s">
        <v>419</v>
      </c>
      <c r="N172" s="295" t="s">
        <v>418</v>
      </c>
      <c r="O172" s="295" t="s">
        <v>200</v>
      </c>
      <c r="P172" s="295" t="s">
        <v>340</v>
      </c>
      <c r="Q172" s="295" t="s">
        <v>320</v>
      </c>
      <c r="R172" s="295" t="s">
        <v>201</v>
      </c>
      <c r="S172" s="295" t="s">
        <v>204</v>
      </c>
      <c r="T172" s="295" t="s">
        <v>201</v>
      </c>
      <c r="U172" s="295" t="s">
        <v>330</v>
      </c>
      <c r="V172" s="295" t="s">
        <v>318</v>
      </c>
      <c r="W172" s="295" t="s">
        <v>201</v>
      </c>
      <c r="X172" s="295" t="s">
        <v>94</v>
      </c>
      <c r="Y172" s="295" t="s">
        <v>164</v>
      </c>
      <c r="Z172" s="295" t="s">
        <v>164</v>
      </c>
      <c r="AA172" s="295"/>
      <c r="AB172" s="295"/>
      <c r="AC172" s="295"/>
      <c r="AD172" s="295"/>
    </row>
    <row r="173" spans="1:30" x14ac:dyDescent="0.35">
      <c r="A173" s="295" t="s">
        <v>192</v>
      </c>
      <c r="B173" s="295" t="s">
        <v>193</v>
      </c>
      <c r="C173" s="295" t="s">
        <v>356</v>
      </c>
      <c r="D173" s="295" t="s">
        <v>418</v>
      </c>
      <c r="E173" s="305">
        <v>0.08</v>
      </c>
      <c r="F173" s="305">
        <v>0.08</v>
      </c>
      <c r="G173" s="295" t="s">
        <v>196</v>
      </c>
      <c r="H173" s="417">
        <v>1</v>
      </c>
      <c r="I173" s="296">
        <v>43646</v>
      </c>
      <c r="J173" s="295">
        <v>24868</v>
      </c>
      <c r="K173" s="295">
        <v>6529</v>
      </c>
      <c r="L173" s="295" t="s">
        <v>218</v>
      </c>
      <c r="M173" s="295" t="s">
        <v>419</v>
      </c>
      <c r="N173" s="295" t="s">
        <v>418</v>
      </c>
      <c r="O173" s="295" t="s">
        <v>406</v>
      </c>
      <c r="P173" s="295" t="s">
        <v>340</v>
      </c>
      <c r="Q173" s="295" t="s">
        <v>320</v>
      </c>
      <c r="R173" s="295" t="s">
        <v>201</v>
      </c>
      <c r="S173" s="295" t="s">
        <v>204</v>
      </c>
      <c r="T173" s="295" t="s">
        <v>201</v>
      </c>
      <c r="U173" s="295" t="s">
        <v>330</v>
      </c>
      <c r="V173" s="295" t="s">
        <v>318</v>
      </c>
      <c r="W173" s="295" t="s">
        <v>201</v>
      </c>
      <c r="X173" s="295" t="s">
        <v>94</v>
      </c>
      <c r="Y173" s="295" t="s">
        <v>164</v>
      </c>
      <c r="Z173" s="295" t="s">
        <v>164</v>
      </c>
      <c r="AA173" s="295"/>
      <c r="AB173" s="295"/>
      <c r="AC173" s="295"/>
      <c r="AD173" s="295"/>
    </row>
    <row r="174" spans="1:30" x14ac:dyDescent="0.35">
      <c r="A174" s="295" t="s">
        <v>192</v>
      </c>
      <c r="B174" s="295" t="s">
        <v>193</v>
      </c>
      <c r="C174" s="295" t="s">
        <v>356</v>
      </c>
      <c r="D174" s="295" t="s">
        <v>418</v>
      </c>
      <c r="E174" s="305">
        <v>0.17</v>
      </c>
      <c r="F174" s="305">
        <v>0.17</v>
      </c>
      <c r="G174" s="295" t="s">
        <v>196</v>
      </c>
      <c r="H174" s="417">
        <v>1</v>
      </c>
      <c r="I174" s="296">
        <v>43646</v>
      </c>
      <c r="J174" s="295">
        <v>24868</v>
      </c>
      <c r="K174" s="295">
        <v>6555</v>
      </c>
      <c r="L174" s="295" t="s">
        <v>218</v>
      </c>
      <c r="M174" s="295" t="s">
        <v>419</v>
      </c>
      <c r="N174" s="295" t="s">
        <v>418</v>
      </c>
      <c r="O174" s="295" t="s">
        <v>221</v>
      </c>
      <c r="P174" s="295" t="s">
        <v>346</v>
      </c>
      <c r="Q174" s="295" t="s">
        <v>320</v>
      </c>
      <c r="R174" s="295" t="s">
        <v>201</v>
      </c>
      <c r="S174" s="295" t="s">
        <v>204</v>
      </c>
      <c r="T174" s="295" t="s">
        <v>201</v>
      </c>
      <c r="U174" s="295" t="s">
        <v>330</v>
      </c>
      <c r="V174" s="295" t="s">
        <v>318</v>
      </c>
      <c r="W174" s="295" t="s">
        <v>201</v>
      </c>
      <c r="X174" s="295" t="s">
        <v>331</v>
      </c>
      <c r="Y174" s="295" t="s">
        <v>164</v>
      </c>
      <c r="Z174" s="295" t="s">
        <v>164</v>
      </c>
      <c r="AA174" s="295"/>
      <c r="AB174" s="295"/>
      <c r="AC174" s="295"/>
      <c r="AD174" s="295"/>
    </row>
    <row r="175" spans="1:30" x14ac:dyDescent="0.35">
      <c r="A175" s="295" t="s">
        <v>192</v>
      </c>
      <c r="B175" s="295" t="s">
        <v>193</v>
      </c>
      <c r="C175" s="295" t="s">
        <v>356</v>
      </c>
      <c r="D175" s="295" t="s">
        <v>418</v>
      </c>
      <c r="E175" s="305">
        <v>2.89</v>
      </c>
      <c r="F175" s="305">
        <v>2.89</v>
      </c>
      <c r="G175" s="295" t="s">
        <v>196</v>
      </c>
      <c r="H175" s="417">
        <v>1</v>
      </c>
      <c r="I175" s="296">
        <v>43646</v>
      </c>
      <c r="J175" s="295">
        <v>24868</v>
      </c>
      <c r="K175" s="295">
        <v>6592</v>
      </c>
      <c r="L175" s="295" t="s">
        <v>218</v>
      </c>
      <c r="M175" s="295" t="s">
        <v>419</v>
      </c>
      <c r="N175" s="295" t="s">
        <v>418</v>
      </c>
      <c r="O175" s="295" t="s">
        <v>200</v>
      </c>
      <c r="P175" s="295" t="s">
        <v>346</v>
      </c>
      <c r="Q175" s="295" t="s">
        <v>320</v>
      </c>
      <c r="R175" s="295" t="s">
        <v>201</v>
      </c>
      <c r="S175" s="295" t="s">
        <v>204</v>
      </c>
      <c r="T175" s="295" t="s">
        <v>201</v>
      </c>
      <c r="U175" s="295" t="s">
        <v>330</v>
      </c>
      <c r="V175" s="295" t="s">
        <v>318</v>
      </c>
      <c r="W175" s="295" t="s">
        <v>201</v>
      </c>
      <c r="X175" s="295" t="s">
        <v>331</v>
      </c>
      <c r="Y175" s="295" t="s">
        <v>164</v>
      </c>
      <c r="Z175" s="295" t="s">
        <v>164</v>
      </c>
      <c r="AA175" s="295"/>
      <c r="AB175" s="295"/>
      <c r="AC175" s="295"/>
      <c r="AD175" s="295"/>
    </row>
    <row r="176" spans="1:30" x14ac:dyDescent="0.35">
      <c r="A176" s="295" t="s">
        <v>192</v>
      </c>
      <c r="B176" s="295" t="s">
        <v>193</v>
      </c>
      <c r="C176" s="295" t="s">
        <v>356</v>
      </c>
      <c r="D176" s="295" t="s">
        <v>418</v>
      </c>
      <c r="E176" s="305">
        <v>0.17</v>
      </c>
      <c r="F176" s="305">
        <v>0.17</v>
      </c>
      <c r="G176" s="295" t="s">
        <v>196</v>
      </c>
      <c r="H176" s="417">
        <v>1</v>
      </c>
      <c r="I176" s="296">
        <v>43646</v>
      </c>
      <c r="J176" s="295">
        <v>24868</v>
      </c>
      <c r="K176" s="295">
        <v>6705</v>
      </c>
      <c r="L176" s="295" t="s">
        <v>218</v>
      </c>
      <c r="M176" s="295" t="s">
        <v>419</v>
      </c>
      <c r="N176" s="295" t="s">
        <v>418</v>
      </c>
      <c r="O176" s="295" t="s">
        <v>406</v>
      </c>
      <c r="P176" s="295" t="s">
        <v>346</v>
      </c>
      <c r="Q176" s="295" t="s">
        <v>320</v>
      </c>
      <c r="R176" s="295" t="s">
        <v>201</v>
      </c>
      <c r="S176" s="295" t="s">
        <v>204</v>
      </c>
      <c r="T176" s="295" t="s">
        <v>201</v>
      </c>
      <c r="U176" s="295" t="s">
        <v>330</v>
      </c>
      <c r="V176" s="295" t="s">
        <v>318</v>
      </c>
      <c r="W176" s="295" t="s">
        <v>201</v>
      </c>
      <c r="X176" s="295" t="s">
        <v>331</v>
      </c>
      <c r="Y176" s="295" t="s">
        <v>164</v>
      </c>
      <c r="Z176" s="295" t="s">
        <v>164</v>
      </c>
      <c r="AA176" s="295"/>
      <c r="AB176" s="295"/>
      <c r="AC176" s="295"/>
      <c r="AD176" s="295"/>
    </row>
    <row r="177" spans="1:30" x14ac:dyDescent="0.35">
      <c r="A177" s="295" t="s">
        <v>192</v>
      </c>
      <c r="B177" s="295" t="s">
        <v>193</v>
      </c>
      <c r="C177" s="295" t="s">
        <v>356</v>
      </c>
      <c r="D177" s="295" t="s">
        <v>418</v>
      </c>
      <c r="E177" s="305">
        <v>0.41</v>
      </c>
      <c r="F177" s="305">
        <v>0.41</v>
      </c>
      <c r="G177" s="295" t="s">
        <v>196</v>
      </c>
      <c r="H177" s="417">
        <v>1</v>
      </c>
      <c r="I177" s="296">
        <v>43646</v>
      </c>
      <c r="J177" s="295">
        <v>24868</v>
      </c>
      <c r="K177" s="295">
        <v>6731</v>
      </c>
      <c r="L177" s="295" t="s">
        <v>218</v>
      </c>
      <c r="M177" s="295" t="s">
        <v>419</v>
      </c>
      <c r="N177" s="295" t="s">
        <v>418</v>
      </c>
      <c r="O177" s="295" t="s">
        <v>221</v>
      </c>
      <c r="P177" s="295" t="s">
        <v>346</v>
      </c>
      <c r="Q177" s="295" t="s">
        <v>348</v>
      </c>
      <c r="R177" s="295" t="s">
        <v>201</v>
      </c>
      <c r="S177" s="295" t="s">
        <v>204</v>
      </c>
      <c r="T177" s="295" t="s">
        <v>201</v>
      </c>
      <c r="U177" s="295" t="s">
        <v>330</v>
      </c>
      <c r="V177" s="295" t="s">
        <v>318</v>
      </c>
      <c r="W177" s="295" t="s">
        <v>201</v>
      </c>
      <c r="X177" s="295" t="s">
        <v>331</v>
      </c>
      <c r="Y177" s="295" t="s">
        <v>164</v>
      </c>
      <c r="Z177" s="295" t="s">
        <v>164</v>
      </c>
      <c r="AA177" s="295"/>
      <c r="AB177" s="295"/>
      <c r="AC177" s="295"/>
      <c r="AD177" s="295"/>
    </row>
    <row r="178" spans="1:30" x14ac:dyDescent="0.35">
      <c r="A178" s="295" t="s">
        <v>192</v>
      </c>
      <c r="B178" s="295" t="s">
        <v>193</v>
      </c>
      <c r="C178" s="295" t="s">
        <v>356</v>
      </c>
      <c r="D178" s="295" t="s">
        <v>418</v>
      </c>
      <c r="E178" s="305">
        <v>7.16</v>
      </c>
      <c r="F178" s="305">
        <v>7.16</v>
      </c>
      <c r="G178" s="295" t="s">
        <v>196</v>
      </c>
      <c r="H178" s="417">
        <v>1</v>
      </c>
      <c r="I178" s="296">
        <v>43646</v>
      </c>
      <c r="J178" s="295">
        <v>24868</v>
      </c>
      <c r="K178" s="295">
        <v>6769</v>
      </c>
      <c r="L178" s="295" t="s">
        <v>218</v>
      </c>
      <c r="M178" s="295" t="s">
        <v>419</v>
      </c>
      <c r="N178" s="295" t="s">
        <v>418</v>
      </c>
      <c r="O178" s="295" t="s">
        <v>200</v>
      </c>
      <c r="P178" s="295" t="s">
        <v>346</v>
      </c>
      <c r="Q178" s="295" t="s">
        <v>348</v>
      </c>
      <c r="R178" s="295" t="s">
        <v>201</v>
      </c>
      <c r="S178" s="295" t="s">
        <v>204</v>
      </c>
      <c r="T178" s="295" t="s">
        <v>201</v>
      </c>
      <c r="U178" s="295" t="s">
        <v>330</v>
      </c>
      <c r="V178" s="295" t="s">
        <v>318</v>
      </c>
      <c r="W178" s="295" t="s">
        <v>201</v>
      </c>
      <c r="X178" s="295" t="s">
        <v>331</v>
      </c>
      <c r="Y178" s="295" t="s">
        <v>164</v>
      </c>
      <c r="Z178" s="295" t="s">
        <v>164</v>
      </c>
      <c r="AA178" s="295"/>
      <c r="AB178" s="295"/>
      <c r="AC178" s="295"/>
      <c r="AD178" s="295"/>
    </row>
    <row r="179" spans="1:30" x14ac:dyDescent="0.35">
      <c r="A179" s="295" t="s">
        <v>192</v>
      </c>
      <c r="B179" s="295" t="s">
        <v>193</v>
      </c>
      <c r="C179" s="295" t="s">
        <v>356</v>
      </c>
      <c r="D179" s="295" t="s">
        <v>418</v>
      </c>
      <c r="E179" s="305">
        <v>0.42</v>
      </c>
      <c r="F179" s="305">
        <v>0.42</v>
      </c>
      <c r="G179" s="295" t="s">
        <v>196</v>
      </c>
      <c r="H179" s="417">
        <v>1</v>
      </c>
      <c r="I179" s="296">
        <v>43646</v>
      </c>
      <c r="J179" s="295">
        <v>24868</v>
      </c>
      <c r="K179" s="295">
        <v>6887</v>
      </c>
      <c r="L179" s="295" t="s">
        <v>218</v>
      </c>
      <c r="M179" s="295" t="s">
        <v>419</v>
      </c>
      <c r="N179" s="295" t="s">
        <v>418</v>
      </c>
      <c r="O179" s="295" t="s">
        <v>406</v>
      </c>
      <c r="P179" s="295" t="s">
        <v>346</v>
      </c>
      <c r="Q179" s="295" t="s">
        <v>348</v>
      </c>
      <c r="R179" s="295" t="s">
        <v>201</v>
      </c>
      <c r="S179" s="295" t="s">
        <v>204</v>
      </c>
      <c r="T179" s="295" t="s">
        <v>201</v>
      </c>
      <c r="U179" s="295" t="s">
        <v>330</v>
      </c>
      <c r="V179" s="295" t="s">
        <v>318</v>
      </c>
      <c r="W179" s="295" t="s">
        <v>201</v>
      </c>
      <c r="X179" s="295" t="s">
        <v>331</v>
      </c>
      <c r="Y179" s="295" t="s">
        <v>164</v>
      </c>
      <c r="Z179" s="295" t="s">
        <v>164</v>
      </c>
      <c r="AA179" s="295"/>
      <c r="AB179" s="295"/>
      <c r="AC179" s="295"/>
      <c r="AD179" s="295"/>
    </row>
    <row r="180" spans="1:30" x14ac:dyDescent="0.35">
      <c r="A180" s="295" t="s">
        <v>192</v>
      </c>
      <c r="B180" s="295" t="s">
        <v>193</v>
      </c>
      <c r="C180" s="295" t="s">
        <v>356</v>
      </c>
      <c r="D180" s="295" t="s">
        <v>418</v>
      </c>
      <c r="E180" s="305">
        <v>0.06</v>
      </c>
      <c r="F180" s="305">
        <v>0.06</v>
      </c>
      <c r="G180" s="295" t="s">
        <v>196</v>
      </c>
      <c r="H180" s="417">
        <v>1</v>
      </c>
      <c r="I180" s="296">
        <v>43646</v>
      </c>
      <c r="J180" s="295">
        <v>24868</v>
      </c>
      <c r="K180" s="295">
        <v>6913</v>
      </c>
      <c r="L180" s="295" t="s">
        <v>218</v>
      </c>
      <c r="M180" s="295" t="s">
        <v>419</v>
      </c>
      <c r="N180" s="295" t="s">
        <v>418</v>
      </c>
      <c r="O180" s="295" t="s">
        <v>221</v>
      </c>
      <c r="P180" s="295" t="s">
        <v>329</v>
      </c>
      <c r="Q180" s="295" t="s">
        <v>321</v>
      </c>
      <c r="R180" s="295" t="s">
        <v>201</v>
      </c>
      <c r="S180" s="295" t="s">
        <v>204</v>
      </c>
      <c r="T180" s="295" t="s">
        <v>201</v>
      </c>
      <c r="U180" s="295" t="s">
        <v>330</v>
      </c>
      <c r="V180" s="295" t="s">
        <v>318</v>
      </c>
      <c r="W180" s="295" t="s">
        <v>201</v>
      </c>
      <c r="X180" s="295" t="s">
        <v>331</v>
      </c>
      <c r="Y180" s="295" t="s">
        <v>164</v>
      </c>
      <c r="Z180" s="295" t="s">
        <v>164</v>
      </c>
      <c r="AA180" s="295"/>
      <c r="AB180" s="295"/>
      <c r="AC180" s="295"/>
      <c r="AD180" s="295"/>
    </row>
    <row r="181" spans="1:30" x14ac:dyDescent="0.35">
      <c r="A181" s="295" t="s">
        <v>192</v>
      </c>
      <c r="B181" s="295" t="s">
        <v>193</v>
      </c>
      <c r="C181" s="295" t="s">
        <v>356</v>
      </c>
      <c r="D181" s="295" t="s">
        <v>418</v>
      </c>
      <c r="E181" s="305">
        <v>1.01</v>
      </c>
      <c r="F181" s="305">
        <v>1.01</v>
      </c>
      <c r="G181" s="295" t="s">
        <v>196</v>
      </c>
      <c r="H181" s="417">
        <v>1</v>
      </c>
      <c r="I181" s="296">
        <v>43646</v>
      </c>
      <c r="J181" s="295">
        <v>24868</v>
      </c>
      <c r="K181" s="295">
        <v>6949</v>
      </c>
      <c r="L181" s="295" t="s">
        <v>218</v>
      </c>
      <c r="M181" s="295" t="s">
        <v>419</v>
      </c>
      <c r="N181" s="295" t="s">
        <v>418</v>
      </c>
      <c r="O181" s="295" t="s">
        <v>200</v>
      </c>
      <c r="P181" s="295" t="s">
        <v>329</v>
      </c>
      <c r="Q181" s="295" t="s">
        <v>321</v>
      </c>
      <c r="R181" s="295" t="s">
        <v>201</v>
      </c>
      <c r="S181" s="295" t="s">
        <v>204</v>
      </c>
      <c r="T181" s="295" t="s">
        <v>201</v>
      </c>
      <c r="U181" s="295" t="s">
        <v>330</v>
      </c>
      <c r="V181" s="295" t="s">
        <v>318</v>
      </c>
      <c r="W181" s="295" t="s">
        <v>201</v>
      </c>
      <c r="X181" s="295" t="s">
        <v>331</v>
      </c>
      <c r="Y181" s="295" t="s">
        <v>164</v>
      </c>
      <c r="Z181" s="295" t="s">
        <v>164</v>
      </c>
      <c r="AA181" s="295"/>
      <c r="AB181" s="295"/>
      <c r="AC181" s="295"/>
      <c r="AD181" s="295"/>
    </row>
    <row r="182" spans="1:30" x14ac:dyDescent="0.35">
      <c r="A182" s="295" t="s">
        <v>192</v>
      </c>
      <c r="B182" s="295" t="s">
        <v>193</v>
      </c>
      <c r="C182" s="295" t="s">
        <v>356</v>
      </c>
      <c r="D182" s="295" t="s">
        <v>418</v>
      </c>
      <c r="E182" s="305">
        <v>0.06</v>
      </c>
      <c r="F182" s="305">
        <v>0.06</v>
      </c>
      <c r="G182" s="295" t="s">
        <v>196</v>
      </c>
      <c r="H182" s="417">
        <v>1</v>
      </c>
      <c r="I182" s="296">
        <v>43646</v>
      </c>
      <c r="J182" s="295">
        <v>24868</v>
      </c>
      <c r="K182" s="295">
        <v>7059</v>
      </c>
      <c r="L182" s="295" t="s">
        <v>218</v>
      </c>
      <c r="M182" s="295" t="s">
        <v>419</v>
      </c>
      <c r="N182" s="295" t="s">
        <v>418</v>
      </c>
      <c r="O182" s="295" t="s">
        <v>406</v>
      </c>
      <c r="P182" s="295" t="s">
        <v>329</v>
      </c>
      <c r="Q182" s="295" t="s">
        <v>321</v>
      </c>
      <c r="R182" s="295" t="s">
        <v>201</v>
      </c>
      <c r="S182" s="295" t="s">
        <v>204</v>
      </c>
      <c r="T182" s="295" t="s">
        <v>201</v>
      </c>
      <c r="U182" s="295" t="s">
        <v>330</v>
      </c>
      <c r="V182" s="295" t="s">
        <v>318</v>
      </c>
      <c r="W182" s="295" t="s">
        <v>201</v>
      </c>
      <c r="X182" s="295" t="s">
        <v>331</v>
      </c>
      <c r="Y182" s="295" t="s">
        <v>164</v>
      </c>
      <c r="Z182" s="295" t="s">
        <v>164</v>
      </c>
      <c r="AA182" s="295"/>
      <c r="AB182" s="295"/>
      <c r="AC182" s="295"/>
      <c r="AD182" s="295"/>
    </row>
    <row r="183" spans="1:30" x14ac:dyDescent="0.35">
      <c r="A183" s="295" t="s">
        <v>192</v>
      </c>
      <c r="B183" s="295" t="s">
        <v>193</v>
      </c>
      <c r="C183" s="295" t="s">
        <v>356</v>
      </c>
      <c r="D183" s="295" t="s">
        <v>418</v>
      </c>
      <c r="E183" s="305">
        <v>0.53</v>
      </c>
      <c r="F183" s="305">
        <v>0.53</v>
      </c>
      <c r="G183" s="295" t="s">
        <v>196</v>
      </c>
      <c r="H183" s="417">
        <v>1</v>
      </c>
      <c r="I183" s="296">
        <v>43646</v>
      </c>
      <c r="J183" s="295">
        <v>24868</v>
      </c>
      <c r="K183" s="295">
        <v>7085</v>
      </c>
      <c r="L183" s="295" t="s">
        <v>218</v>
      </c>
      <c r="M183" s="295" t="s">
        <v>419</v>
      </c>
      <c r="N183" s="295" t="s">
        <v>418</v>
      </c>
      <c r="O183" s="295" t="s">
        <v>221</v>
      </c>
      <c r="P183" s="295" t="s">
        <v>333</v>
      </c>
      <c r="Q183" s="295" t="s">
        <v>321</v>
      </c>
      <c r="R183" s="295" t="s">
        <v>201</v>
      </c>
      <c r="S183" s="295" t="s">
        <v>204</v>
      </c>
      <c r="T183" s="295" t="s">
        <v>201</v>
      </c>
      <c r="U183" s="295" t="s">
        <v>330</v>
      </c>
      <c r="V183" s="295" t="s">
        <v>318</v>
      </c>
      <c r="W183" s="295" t="s">
        <v>201</v>
      </c>
      <c r="X183" s="295" t="s">
        <v>331</v>
      </c>
      <c r="Y183" s="295" t="s">
        <v>164</v>
      </c>
      <c r="Z183" s="295" t="s">
        <v>164</v>
      </c>
      <c r="AA183" s="295"/>
      <c r="AB183" s="295"/>
      <c r="AC183" s="295"/>
      <c r="AD183" s="295"/>
    </row>
    <row r="184" spans="1:30" x14ac:dyDescent="0.35">
      <c r="A184" s="295" t="s">
        <v>192</v>
      </c>
      <c r="B184" s="295" t="s">
        <v>193</v>
      </c>
      <c r="C184" s="295" t="s">
        <v>356</v>
      </c>
      <c r="D184" s="295" t="s">
        <v>418</v>
      </c>
      <c r="E184" s="305">
        <v>9.19</v>
      </c>
      <c r="F184" s="305">
        <v>9.19</v>
      </c>
      <c r="G184" s="295" t="s">
        <v>196</v>
      </c>
      <c r="H184" s="417">
        <v>1</v>
      </c>
      <c r="I184" s="296">
        <v>43646</v>
      </c>
      <c r="J184" s="295">
        <v>24868</v>
      </c>
      <c r="K184" s="295">
        <v>7123</v>
      </c>
      <c r="L184" s="295" t="s">
        <v>218</v>
      </c>
      <c r="M184" s="295" t="s">
        <v>419</v>
      </c>
      <c r="N184" s="295" t="s">
        <v>418</v>
      </c>
      <c r="O184" s="295" t="s">
        <v>200</v>
      </c>
      <c r="P184" s="295" t="s">
        <v>333</v>
      </c>
      <c r="Q184" s="295" t="s">
        <v>321</v>
      </c>
      <c r="R184" s="295" t="s">
        <v>201</v>
      </c>
      <c r="S184" s="295" t="s">
        <v>204</v>
      </c>
      <c r="T184" s="295" t="s">
        <v>201</v>
      </c>
      <c r="U184" s="295" t="s">
        <v>330</v>
      </c>
      <c r="V184" s="295" t="s">
        <v>318</v>
      </c>
      <c r="W184" s="295" t="s">
        <v>201</v>
      </c>
      <c r="X184" s="295" t="s">
        <v>331</v>
      </c>
      <c r="Y184" s="295" t="s">
        <v>164</v>
      </c>
      <c r="Z184" s="295" t="s">
        <v>164</v>
      </c>
      <c r="AA184" s="295"/>
      <c r="AB184" s="295"/>
      <c r="AC184" s="295"/>
      <c r="AD184" s="295"/>
    </row>
    <row r="185" spans="1:30" x14ac:dyDescent="0.35">
      <c r="A185" s="295" t="s">
        <v>192</v>
      </c>
      <c r="B185" s="295" t="s">
        <v>193</v>
      </c>
      <c r="C185" s="295" t="s">
        <v>356</v>
      </c>
      <c r="D185" s="295" t="s">
        <v>418</v>
      </c>
      <c r="E185" s="305">
        <v>0.54</v>
      </c>
      <c r="F185" s="305">
        <v>0.54</v>
      </c>
      <c r="G185" s="295" t="s">
        <v>196</v>
      </c>
      <c r="H185" s="417">
        <v>1</v>
      </c>
      <c r="I185" s="296">
        <v>43646</v>
      </c>
      <c r="J185" s="295">
        <v>24868</v>
      </c>
      <c r="K185" s="295">
        <v>7242</v>
      </c>
      <c r="L185" s="295" t="s">
        <v>218</v>
      </c>
      <c r="M185" s="295" t="s">
        <v>419</v>
      </c>
      <c r="N185" s="295" t="s">
        <v>418</v>
      </c>
      <c r="O185" s="295" t="s">
        <v>406</v>
      </c>
      <c r="P185" s="295" t="s">
        <v>333</v>
      </c>
      <c r="Q185" s="295" t="s">
        <v>321</v>
      </c>
      <c r="R185" s="295" t="s">
        <v>201</v>
      </c>
      <c r="S185" s="295" t="s">
        <v>204</v>
      </c>
      <c r="T185" s="295" t="s">
        <v>201</v>
      </c>
      <c r="U185" s="295" t="s">
        <v>330</v>
      </c>
      <c r="V185" s="295" t="s">
        <v>318</v>
      </c>
      <c r="W185" s="295" t="s">
        <v>201</v>
      </c>
      <c r="X185" s="295" t="s">
        <v>331</v>
      </c>
      <c r="Y185" s="295" t="s">
        <v>164</v>
      </c>
      <c r="Z185" s="295" t="s">
        <v>164</v>
      </c>
      <c r="AA185" s="295"/>
      <c r="AB185" s="295"/>
      <c r="AC185" s="295"/>
      <c r="AD185" s="295"/>
    </row>
    <row r="186" spans="1:30" x14ac:dyDescent="0.35">
      <c r="A186" s="295" t="s">
        <v>192</v>
      </c>
      <c r="B186" s="295" t="s">
        <v>193</v>
      </c>
      <c r="C186" s="295" t="s">
        <v>356</v>
      </c>
      <c r="D186" s="295" t="s">
        <v>418</v>
      </c>
      <c r="E186" s="305">
        <v>0.03</v>
      </c>
      <c r="F186" s="305">
        <v>0.03</v>
      </c>
      <c r="G186" s="295" t="s">
        <v>196</v>
      </c>
      <c r="H186" s="417">
        <v>1</v>
      </c>
      <c r="I186" s="296">
        <v>43646</v>
      </c>
      <c r="J186" s="295">
        <v>24868</v>
      </c>
      <c r="K186" s="295">
        <v>7268</v>
      </c>
      <c r="L186" s="295" t="s">
        <v>218</v>
      </c>
      <c r="M186" s="295" t="s">
        <v>419</v>
      </c>
      <c r="N186" s="295" t="s">
        <v>418</v>
      </c>
      <c r="O186" s="295" t="s">
        <v>221</v>
      </c>
      <c r="P186" s="295" t="s">
        <v>334</v>
      </c>
      <c r="Q186" s="295" t="s">
        <v>321</v>
      </c>
      <c r="R186" s="295" t="s">
        <v>201</v>
      </c>
      <c r="S186" s="295" t="s">
        <v>204</v>
      </c>
      <c r="T186" s="295" t="s">
        <v>201</v>
      </c>
      <c r="U186" s="295" t="s">
        <v>330</v>
      </c>
      <c r="V186" s="295" t="s">
        <v>318</v>
      </c>
      <c r="W186" s="295" t="s">
        <v>201</v>
      </c>
      <c r="X186" s="295" t="s">
        <v>331</v>
      </c>
      <c r="Y186" s="295" t="s">
        <v>164</v>
      </c>
      <c r="Z186" s="295" t="s">
        <v>164</v>
      </c>
      <c r="AA186" s="295"/>
      <c r="AB186" s="295"/>
      <c r="AC186" s="295"/>
      <c r="AD186" s="295"/>
    </row>
    <row r="187" spans="1:30" x14ac:dyDescent="0.35">
      <c r="A187" s="295" t="s">
        <v>192</v>
      </c>
      <c r="B187" s="295" t="s">
        <v>193</v>
      </c>
      <c r="C187" s="295" t="s">
        <v>356</v>
      </c>
      <c r="D187" s="295" t="s">
        <v>418</v>
      </c>
      <c r="E187" s="305">
        <v>0.56000000000000005</v>
      </c>
      <c r="F187" s="305">
        <v>0.56000000000000005</v>
      </c>
      <c r="G187" s="295" t="s">
        <v>196</v>
      </c>
      <c r="H187" s="417">
        <v>1</v>
      </c>
      <c r="I187" s="296">
        <v>43646</v>
      </c>
      <c r="J187" s="295">
        <v>24868</v>
      </c>
      <c r="K187" s="295">
        <v>7303</v>
      </c>
      <c r="L187" s="295" t="s">
        <v>218</v>
      </c>
      <c r="M187" s="295" t="s">
        <v>419</v>
      </c>
      <c r="N187" s="295" t="s">
        <v>418</v>
      </c>
      <c r="O187" s="295" t="s">
        <v>200</v>
      </c>
      <c r="P187" s="295" t="s">
        <v>334</v>
      </c>
      <c r="Q187" s="295" t="s">
        <v>321</v>
      </c>
      <c r="R187" s="295" t="s">
        <v>201</v>
      </c>
      <c r="S187" s="295" t="s">
        <v>204</v>
      </c>
      <c r="T187" s="295" t="s">
        <v>201</v>
      </c>
      <c r="U187" s="295" t="s">
        <v>330</v>
      </c>
      <c r="V187" s="295" t="s">
        <v>318</v>
      </c>
      <c r="W187" s="295" t="s">
        <v>201</v>
      </c>
      <c r="X187" s="295" t="s">
        <v>331</v>
      </c>
      <c r="Y187" s="295" t="s">
        <v>164</v>
      </c>
      <c r="Z187" s="295" t="s">
        <v>164</v>
      </c>
      <c r="AA187" s="295"/>
      <c r="AB187" s="295"/>
      <c r="AC187" s="295"/>
      <c r="AD187" s="295"/>
    </row>
    <row r="188" spans="1:30" x14ac:dyDescent="0.35">
      <c r="A188" s="295" t="s">
        <v>192</v>
      </c>
      <c r="B188" s="295" t="s">
        <v>193</v>
      </c>
      <c r="C188" s="295" t="s">
        <v>356</v>
      </c>
      <c r="D188" s="295" t="s">
        <v>418</v>
      </c>
      <c r="E188" s="305">
        <v>0.03</v>
      </c>
      <c r="F188" s="305">
        <v>0.03</v>
      </c>
      <c r="G188" s="295" t="s">
        <v>196</v>
      </c>
      <c r="H188" s="417">
        <v>1</v>
      </c>
      <c r="I188" s="296">
        <v>43646</v>
      </c>
      <c r="J188" s="295">
        <v>24868</v>
      </c>
      <c r="K188" s="295">
        <v>7409</v>
      </c>
      <c r="L188" s="295" t="s">
        <v>218</v>
      </c>
      <c r="M188" s="295" t="s">
        <v>419</v>
      </c>
      <c r="N188" s="295" t="s">
        <v>418</v>
      </c>
      <c r="O188" s="295" t="s">
        <v>406</v>
      </c>
      <c r="P188" s="295" t="s">
        <v>334</v>
      </c>
      <c r="Q188" s="295" t="s">
        <v>321</v>
      </c>
      <c r="R188" s="295" t="s">
        <v>201</v>
      </c>
      <c r="S188" s="295" t="s">
        <v>204</v>
      </c>
      <c r="T188" s="295" t="s">
        <v>201</v>
      </c>
      <c r="U188" s="295" t="s">
        <v>330</v>
      </c>
      <c r="V188" s="295" t="s">
        <v>318</v>
      </c>
      <c r="W188" s="295" t="s">
        <v>201</v>
      </c>
      <c r="X188" s="295" t="s">
        <v>331</v>
      </c>
      <c r="Y188" s="295" t="s">
        <v>164</v>
      </c>
      <c r="Z188" s="295" t="s">
        <v>164</v>
      </c>
      <c r="AA188" s="295"/>
      <c r="AB188" s="295"/>
      <c r="AC188" s="295"/>
      <c r="AD188" s="295"/>
    </row>
    <row r="189" spans="1:30" x14ac:dyDescent="0.35">
      <c r="A189" s="295" t="s">
        <v>192</v>
      </c>
      <c r="B189" s="295" t="s">
        <v>193</v>
      </c>
      <c r="C189" s="295" t="s">
        <v>356</v>
      </c>
      <c r="D189" s="295" t="s">
        <v>418</v>
      </c>
      <c r="E189" s="305">
        <v>0.05</v>
      </c>
      <c r="F189" s="305">
        <v>0.05</v>
      </c>
      <c r="G189" s="295" t="s">
        <v>196</v>
      </c>
      <c r="H189" s="417">
        <v>1</v>
      </c>
      <c r="I189" s="296">
        <v>43646</v>
      </c>
      <c r="J189" s="295">
        <v>24868</v>
      </c>
      <c r="K189" s="295">
        <v>7435</v>
      </c>
      <c r="L189" s="295" t="s">
        <v>218</v>
      </c>
      <c r="M189" s="295" t="s">
        <v>419</v>
      </c>
      <c r="N189" s="295" t="s">
        <v>418</v>
      </c>
      <c r="O189" s="295" t="s">
        <v>221</v>
      </c>
      <c r="P189" s="295" t="s">
        <v>336</v>
      </c>
      <c r="Q189" s="295" t="s">
        <v>321</v>
      </c>
      <c r="R189" s="295" t="s">
        <v>201</v>
      </c>
      <c r="S189" s="295" t="s">
        <v>204</v>
      </c>
      <c r="T189" s="295" t="s">
        <v>201</v>
      </c>
      <c r="U189" s="295" t="s">
        <v>330</v>
      </c>
      <c r="V189" s="295" t="s">
        <v>318</v>
      </c>
      <c r="W189" s="295" t="s">
        <v>201</v>
      </c>
      <c r="X189" s="295" t="s">
        <v>331</v>
      </c>
      <c r="Y189" s="295" t="s">
        <v>164</v>
      </c>
      <c r="Z189" s="295" t="s">
        <v>164</v>
      </c>
      <c r="AA189" s="295"/>
      <c r="AB189" s="295"/>
      <c r="AC189" s="295"/>
      <c r="AD189" s="295"/>
    </row>
    <row r="190" spans="1:30" x14ac:dyDescent="0.35">
      <c r="A190" s="295" t="s">
        <v>192</v>
      </c>
      <c r="B190" s="295" t="s">
        <v>193</v>
      </c>
      <c r="C190" s="295" t="s">
        <v>356</v>
      </c>
      <c r="D190" s="295" t="s">
        <v>418</v>
      </c>
      <c r="E190" s="305">
        <v>0.84</v>
      </c>
      <c r="F190" s="305">
        <v>0.84</v>
      </c>
      <c r="G190" s="295" t="s">
        <v>196</v>
      </c>
      <c r="H190" s="417">
        <v>1</v>
      </c>
      <c r="I190" s="296">
        <v>43646</v>
      </c>
      <c r="J190" s="295">
        <v>24868</v>
      </c>
      <c r="K190" s="295">
        <v>7471</v>
      </c>
      <c r="L190" s="295" t="s">
        <v>218</v>
      </c>
      <c r="M190" s="295" t="s">
        <v>419</v>
      </c>
      <c r="N190" s="295" t="s">
        <v>418</v>
      </c>
      <c r="O190" s="295" t="s">
        <v>200</v>
      </c>
      <c r="P190" s="295" t="s">
        <v>336</v>
      </c>
      <c r="Q190" s="295" t="s">
        <v>321</v>
      </c>
      <c r="R190" s="295" t="s">
        <v>201</v>
      </c>
      <c r="S190" s="295" t="s">
        <v>204</v>
      </c>
      <c r="T190" s="295" t="s">
        <v>201</v>
      </c>
      <c r="U190" s="295" t="s">
        <v>330</v>
      </c>
      <c r="V190" s="295" t="s">
        <v>318</v>
      </c>
      <c r="W190" s="295" t="s">
        <v>201</v>
      </c>
      <c r="X190" s="295" t="s">
        <v>331</v>
      </c>
      <c r="Y190" s="295" t="s">
        <v>164</v>
      </c>
      <c r="Z190" s="295" t="s">
        <v>164</v>
      </c>
      <c r="AA190" s="295"/>
      <c r="AB190" s="295"/>
      <c r="AC190" s="295"/>
      <c r="AD190" s="295"/>
    </row>
    <row r="191" spans="1:30" x14ac:dyDescent="0.35">
      <c r="A191" s="295" t="s">
        <v>192</v>
      </c>
      <c r="B191" s="295" t="s">
        <v>193</v>
      </c>
      <c r="C191" s="295" t="s">
        <v>356</v>
      </c>
      <c r="D191" s="295" t="s">
        <v>418</v>
      </c>
      <c r="E191" s="305">
        <v>0.05</v>
      </c>
      <c r="F191" s="305">
        <v>0.05</v>
      </c>
      <c r="G191" s="295" t="s">
        <v>196</v>
      </c>
      <c r="H191" s="417">
        <v>1</v>
      </c>
      <c r="I191" s="296">
        <v>43646</v>
      </c>
      <c r="J191" s="295">
        <v>24868</v>
      </c>
      <c r="K191" s="295">
        <v>7580</v>
      </c>
      <c r="L191" s="295" t="s">
        <v>218</v>
      </c>
      <c r="M191" s="295" t="s">
        <v>419</v>
      </c>
      <c r="N191" s="295" t="s">
        <v>418</v>
      </c>
      <c r="O191" s="295" t="s">
        <v>406</v>
      </c>
      <c r="P191" s="295" t="s">
        <v>336</v>
      </c>
      <c r="Q191" s="295" t="s">
        <v>321</v>
      </c>
      <c r="R191" s="295" t="s">
        <v>201</v>
      </c>
      <c r="S191" s="295" t="s">
        <v>204</v>
      </c>
      <c r="T191" s="295" t="s">
        <v>201</v>
      </c>
      <c r="U191" s="295" t="s">
        <v>330</v>
      </c>
      <c r="V191" s="295" t="s">
        <v>318</v>
      </c>
      <c r="W191" s="295" t="s">
        <v>201</v>
      </c>
      <c r="X191" s="295" t="s">
        <v>331</v>
      </c>
      <c r="Y191" s="295" t="s">
        <v>164</v>
      </c>
      <c r="Z191" s="295" t="s">
        <v>164</v>
      </c>
      <c r="AA191" s="295"/>
      <c r="AB191" s="295"/>
      <c r="AC191" s="295"/>
      <c r="AD191" s="295"/>
    </row>
    <row r="192" spans="1:30" x14ac:dyDescent="0.35">
      <c r="A192" s="295" t="s">
        <v>192</v>
      </c>
      <c r="B192" s="295" t="s">
        <v>193</v>
      </c>
      <c r="C192" s="295" t="s">
        <v>356</v>
      </c>
      <c r="D192" s="295" t="s">
        <v>418</v>
      </c>
      <c r="E192" s="305">
        <v>0.71</v>
      </c>
      <c r="F192" s="305">
        <v>0.71</v>
      </c>
      <c r="G192" s="295" t="s">
        <v>196</v>
      </c>
      <c r="H192" s="417">
        <v>1</v>
      </c>
      <c r="I192" s="296">
        <v>43646</v>
      </c>
      <c r="J192" s="295">
        <v>24868</v>
      </c>
      <c r="K192" s="295">
        <v>7606</v>
      </c>
      <c r="L192" s="295" t="s">
        <v>218</v>
      </c>
      <c r="M192" s="295" t="s">
        <v>419</v>
      </c>
      <c r="N192" s="295" t="s">
        <v>418</v>
      </c>
      <c r="O192" s="295" t="s">
        <v>221</v>
      </c>
      <c r="P192" s="295" t="s">
        <v>338</v>
      </c>
      <c r="Q192" s="295" t="s">
        <v>321</v>
      </c>
      <c r="R192" s="295" t="s">
        <v>201</v>
      </c>
      <c r="S192" s="295" t="s">
        <v>204</v>
      </c>
      <c r="T192" s="295" t="s">
        <v>201</v>
      </c>
      <c r="U192" s="295" t="s">
        <v>330</v>
      </c>
      <c r="V192" s="295" t="s">
        <v>318</v>
      </c>
      <c r="W192" s="295" t="s">
        <v>201</v>
      </c>
      <c r="X192" s="295" t="s">
        <v>331</v>
      </c>
      <c r="Y192" s="295" t="s">
        <v>164</v>
      </c>
      <c r="Z192" s="295" t="s">
        <v>164</v>
      </c>
      <c r="AA192" s="295"/>
      <c r="AB192" s="295"/>
      <c r="AC192" s="295"/>
      <c r="AD192" s="295"/>
    </row>
    <row r="193" spans="1:30" x14ac:dyDescent="0.35">
      <c r="A193" s="295" t="s">
        <v>192</v>
      </c>
      <c r="B193" s="295" t="s">
        <v>193</v>
      </c>
      <c r="C193" s="295" t="s">
        <v>356</v>
      </c>
      <c r="D193" s="295" t="s">
        <v>418</v>
      </c>
      <c r="E193" s="305">
        <v>12.46</v>
      </c>
      <c r="F193" s="305">
        <v>12.46</v>
      </c>
      <c r="G193" s="295" t="s">
        <v>196</v>
      </c>
      <c r="H193" s="417">
        <v>1</v>
      </c>
      <c r="I193" s="296">
        <v>43646</v>
      </c>
      <c r="J193" s="295">
        <v>24868</v>
      </c>
      <c r="K193" s="295">
        <v>7644</v>
      </c>
      <c r="L193" s="295" t="s">
        <v>218</v>
      </c>
      <c r="M193" s="295" t="s">
        <v>419</v>
      </c>
      <c r="N193" s="295" t="s">
        <v>418</v>
      </c>
      <c r="O193" s="295" t="s">
        <v>200</v>
      </c>
      <c r="P193" s="295" t="s">
        <v>338</v>
      </c>
      <c r="Q193" s="295" t="s">
        <v>321</v>
      </c>
      <c r="R193" s="295" t="s">
        <v>201</v>
      </c>
      <c r="S193" s="295" t="s">
        <v>204</v>
      </c>
      <c r="T193" s="295" t="s">
        <v>201</v>
      </c>
      <c r="U193" s="295" t="s">
        <v>330</v>
      </c>
      <c r="V193" s="295" t="s">
        <v>318</v>
      </c>
      <c r="W193" s="295" t="s">
        <v>201</v>
      </c>
      <c r="X193" s="295" t="s">
        <v>331</v>
      </c>
      <c r="Y193" s="295" t="s">
        <v>164</v>
      </c>
      <c r="Z193" s="295" t="s">
        <v>164</v>
      </c>
      <c r="AA193" s="295"/>
      <c r="AB193" s="295"/>
      <c r="AC193" s="295"/>
      <c r="AD193" s="295"/>
    </row>
    <row r="194" spans="1:30" x14ac:dyDescent="0.35">
      <c r="A194" s="295" t="s">
        <v>192</v>
      </c>
      <c r="B194" s="295" t="s">
        <v>193</v>
      </c>
      <c r="C194" s="295" t="s">
        <v>356</v>
      </c>
      <c r="D194" s="295" t="s">
        <v>418</v>
      </c>
      <c r="E194" s="305">
        <v>0.73</v>
      </c>
      <c r="F194" s="305">
        <v>0.73</v>
      </c>
      <c r="G194" s="295" t="s">
        <v>196</v>
      </c>
      <c r="H194" s="417">
        <v>1</v>
      </c>
      <c r="I194" s="296">
        <v>43646</v>
      </c>
      <c r="J194" s="295">
        <v>24868</v>
      </c>
      <c r="K194" s="295">
        <v>7763</v>
      </c>
      <c r="L194" s="295" t="s">
        <v>218</v>
      </c>
      <c r="M194" s="295" t="s">
        <v>419</v>
      </c>
      <c r="N194" s="295" t="s">
        <v>418</v>
      </c>
      <c r="O194" s="295" t="s">
        <v>406</v>
      </c>
      <c r="P194" s="295" t="s">
        <v>338</v>
      </c>
      <c r="Q194" s="295" t="s">
        <v>321</v>
      </c>
      <c r="R194" s="295" t="s">
        <v>201</v>
      </c>
      <c r="S194" s="295" t="s">
        <v>204</v>
      </c>
      <c r="T194" s="295" t="s">
        <v>201</v>
      </c>
      <c r="U194" s="295" t="s">
        <v>330</v>
      </c>
      <c r="V194" s="295" t="s">
        <v>318</v>
      </c>
      <c r="W194" s="295" t="s">
        <v>201</v>
      </c>
      <c r="X194" s="295" t="s">
        <v>331</v>
      </c>
      <c r="Y194" s="295" t="s">
        <v>164</v>
      </c>
      <c r="Z194" s="295" t="s">
        <v>164</v>
      </c>
      <c r="AA194" s="295"/>
      <c r="AB194" s="295"/>
      <c r="AC194" s="295"/>
      <c r="AD194" s="295"/>
    </row>
    <row r="195" spans="1:30" x14ac:dyDescent="0.35">
      <c r="A195" s="295" t="s">
        <v>192</v>
      </c>
      <c r="B195" s="295" t="s">
        <v>193</v>
      </c>
      <c r="C195" s="295" t="s">
        <v>356</v>
      </c>
      <c r="D195" s="295" t="s">
        <v>418</v>
      </c>
      <c r="E195" s="305">
        <v>0.25</v>
      </c>
      <c r="F195" s="305">
        <v>0.25</v>
      </c>
      <c r="G195" s="295" t="s">
        <v>196</v>
      </c>
      <c r="H195" s="417">
        <v>1</v>
      </c>
      <c r="I195" s="296">
        <v>43646</v>
      </c>
      <c r="J195" s="295">
        <v>24868</v>
      </c>
      <c r="K195" s="295">
        <v>7789</v>
      </c>
      <c r="L195" s="295" t="s">
        <v>218</v>
      </c>
      <c r="M195" s="295" t="s">
        <v>419</v>
      </c>
      <c r="N195" s="295" t="s">
        <v>418</v>
      </c>
      <c r="O195" s="295" t="s">
        <v>221</v>
      </c>
      <c r="P195" s="295" t="s">
        <v>339</v>
      </c>
      <c r="Q195" s="295" t="s">
        <v>321</v>
      </c>
      <c r="R195" s="295" t="s">
        <v>201</v>
      </c>
      <c r="S195" s="295" t="s">
        <v>204</v>
      </c>
      <c r="T195" s="295" t="s">
        <v>201</v>
      </c>
      <c r="U195" s="295" t="s">
        <v>330</v>
      </c>
      <c r="V195" s="295" t="s">
        <v>318</v>
      </c>
      <c r="W195" s="295" t="s">
        <v>201</v>
      </c>
      <c r="X195" s="295" t="s">
        <v>331</v>
      </c>
      <c r="Y195" s="295" t="s">
        <v>164</v>
      </c>
      <c r="Z195" s="295" t="s">
        <v>164</v>
      </c>
      <c r="AA195" s="295"/>
      <c r="AB195" s="295"/>
      <c r="AC195" s="295"/>
      <c r="AD195" s="295"/>
    </row>
    <row r="196" spans="1:30" x14ac:dyDescent="0.35">
      <c r="A196" s="295" t="s">
        <v>192</v>
      </c>
      <c r="B196" s="295" t="s">
        <v>193</v>
      </c>
      <c r="C196" s="295" t="s">
        <v>356</v>
      </c>
      <c r="D196" s="295" t="s">
        <v>418</v>
      </c>
      <c r="E196" s="305">
        <v>4.43</v>
      </c>
      <c r="F196" s="305">
        <v>4.43</v>
      </c>
      <c r="G196" s="295" t="s">
        <v>196</v>
      </c>
      <c r="H196" s="417">
        <v>1</v>
      </c>
      <c r="I196" s="296">
        <v>43646</v>
      </c>
      <c r="J196" s="295">
        <v>24868</v>
      </c>
      <c r="K196" s="295">
        <v>7827</v>
      </c>
      <c r="L196" s="295" t="s">
        <v>218</v>
      </c>
      <c r="M196" s="295" t="s">
        <v>419</v>
      </c>
      <c r="N196" s="295" t="s">
        <v>418</v>
      </c>
      <c r="O196" s="295" t="s">
        <v>200</v>
      </c>
      <c r="P196" s="295" t="s">
        <v>339</v>
      </c>
      <c r="Q196" s="295" t="s">
        <v>321</v>
      </c>
      <c r="R196" s="295" t="s">
        <v>201</v>
      </c>
      <c r="S196" s="295" t="s">
        <v>204</v>
      </c>
      <c r="T196" s="295" t="s">
        <v>201</v>
      </c>
      <c r="U196" s="295" t="s">
        <v>330</v>
      </c>
      <c r="V196" s="295" t="s">
        <v>318</v>
      </c>
      <c r="W196" s="295" t="s">
        <v>201</v>
      </c>
      <c r="X196" s="295" t="s">
        <v>331</v>
      </c>
      <c r="Y196" s="295" t="s">
        <v>164</v>
      </c>
      <c r="Z196" s="295" t="s">
        <v>164</v>
      </c>
      <c r="AA196" s="295"/>
      <c r="AB196" s="295"/>
      <c r="AC196" s="295"/>
      <c r="AD196" s="295"/>
    </row>
    <row r="197" spans="1:30" x14ac:dyDescent="0.35">
      <c r="A197" s="295" t="s">
        <v>192</v>
      </c>
      <c r="B197" s="295" t="s">
        <v>193</v>
      </c>
      <c r="C197" s="295" t="s">
        <v>356</v>
      </c>
      <c r="D197" s="295" t="s">
        <v>418</v>
      </c>
      <c r="E197" s="305">
        <v>0.26</v>
      </c>
      <c r="F197" s="305">
        <v>0.26</v>
      </c>
      <c r="G197" s="295" t="s">
        <v>196</v>
      </c>
      <c r="H197" s="417">
        <v>1</v>
      </c>
      <c r="I197" s="296">
        <v>43646</v>
      </c>
      <c r="J197" s="295">
        <v>24868</v>
      </c>
      <c r="K197" s="295">
        <v>7944</v>
      </c>
      <c r="L197" s="295" t="s">
        <v>218</v>
      </c>
      <c r="M197" s="295" t="s">
        <v>419</v>
      </c>
      <c r="N197" s="295" t="s">
        <v>418</v>
      </c>
      <c r="O197" s="295" t="s">
        <v>406</v>
      </c>
      <c r="P197" s="295" t="s">
        <v>339</v>
      </c>
      <c r="Q197" s="295" t="s">
        <v>321</v>
      </c>
      <c r="R197" s="295" t="s">
        <v>201</v>
      </c>
      <c r="S197" s="295" t="s">
        <v>204</v>
      </c>
      <c r="T197" s="295" t="s">
        <v>201</v>
      </c>
      <c r="U197" s="295" t="s">
        <v>330</v>
      </c>
      <c r="V197" s="295" t="s">
        <v>318</v>
      </c>
      <c r="W197" s="295" t="s">
        <v>201</v>
      </c>
      <c r="X197" s="295" t="s">
        <v>331</v>
      </c>
      <c r="Y197" s="295" t="s">
        <v>164</v>
      </c>
      <c r="Z197" s="295" t="s">
        <v>164</v>
      </c>
      <c r="AA197" s="295"/>
      <c r="AB197" s="295"/>
      <c r="AC197" s="295"/>
      <c r="AD197" s="295"/>
    </row>
    <row r="198" spans="1:30" x14ac:dyDescent="0.35">
      <c r="A198" s="295" t="s">
        <v>192</v>
      </c>
      <c r="B198" s="295" t="s">
        <v>193</v>
      </c>
      <c r="C198" s="295" t="s">
        <v>356</v>
      </c>
      <c r="D198" s="295" t="s">
        <v>418</v>
      </c>
      <c r="E198" s="305">
        <v>1.19</v>
      </c>
      <c r="F198" s="305">
        <v>1.19</v>
      </c>
      <c r="G198" s="295" t="s">
        <v>196</v>
      </c>
      <c r="H198" s="417">
        <v>1</v>
      </c>
      <c r="I198" s="296">
        <v>43646</v>
      </c>
      <c r="J198" s="295">
        <v>24868</v>
      </c>
      <c r="K198" s="295">
        <v>7970</v>
      </c>
      <c r="L198" s="295" t="s">
        <v>218</v>
      </c>
      <c r="M198" s="295" t="s">
        <v>419</v>
      </c>
      <c r="N198" s="295" t="s">
        <v>418</v>
      </c>
      <c r="O198" s="295" t="s">
        <v>221</v>
      </c>
      <c r="P198" s="295" t="s">
        <v>340</v>
      </c>
      <c r="Q198" s="295" t="s">
        <v>321</v>
      </c>
      <c r="R198" s="295" t="s">
        <v>201</v>
      </c>
      <c r="S198" s="295" t="s">
        <v>204</v>
      </c>
      <c r="T198" s="295" t="s">
        <v>201</v>
      </c>
      <c r="U198" s="295" t="s">
        <v>330</v>
      </c>
      <c r="V198" s="295" t="s">
        <v>318</v>
      </c>
      <c r="W198" s="295" t="s">
        <v>201</v>
      </c>
      <c r="X198" s="295" t="s">
        <v>94</v>
      </c>
      <c r="Y198" s="295" t="s">
        <v>164</v>
      </c>
      <c r="Z198" s="295" t="s">
        <v>164</v>
      </c>
      <c r="AA198" s="295"/>
      <c r="AB198" s="295"/>
      <c r="AC198" s="295"/>
      <c r="AD198" s="295"/>
    </row>
    <row r="199" spans="1:30" x14ac:dyDescent="0.35">
      <c r="A199" s="295" t="s">
        <v>192</v>
      </c>
      <c r="B199" s="295" t="s">
        <v>193</v>
      </c>
      <c r="C199" s="295" t="s">
        <v>356</v>
      </c>
      <c r="D199" s="295" t="s">
        <v>418</v>
      </c>
      <c r="E199" s="305">
        <v>20.76</v>
      </c>
      <c r="F199" s="305">
        <v>20.76</v>
      </c>
      <c r="G199" s="295" t="s">
        <v>196</v>
      </c>
      <c r="H199" s="417">
        <v>1</v>
      </c>
      <c r="I199" s="296">
        <v>43646</v>
      </c>
      <c r="J199" s="295">
        <v>24868</v>
      </c>
      <c r="K199" s="295">
        <v>8009</v>
      </c>
      <c r="L199" s="295" t="s">
        <v>218</v>
      </c>
      <c r="M199" s="295" t="s">
        <v>419</v>
      </c>
      <c r="N199" s="295" t="s">
        <v>418</v>
      </c>
      <c r="O199" s="295" t="s">
        <v>200</v>
      </c>
      <c r="P199" s="295" t="s">
        <v>340</v>
      </c>
      <c r="Q199" s="295" t="s">
        <v>321</v>
      </c>
      <c r="R199" s="295" t="s">
        <v>201</v>
      </c>
      <c r="S199" s="295" t="s">
        <v>204</v>
      </c>
      <c r="T199" s="295" t="s">
        <v>201</v>
      </c>
      <c r="U199" s="295" t="s">
        <v>330</v>
      </c>
      <c r="V199" s="295" t="s">
        <v>318</v>
      </c>
      <c r="W199" s="295" t="s">
        <v>201</v>
      </c>
      <c r="X199" s="295" t="s">
        <v>94</v>
      </c>
      <c r="Y199" s="295" t="s">
        <v>164</v>
      </c>
      <c r="Z199" s="295" t="s">
        <v>164</v>
      </c>
      <c r="AA199" s="295"/>
      <c r="AB199" s="295"/>
      <c r="AC199" s="295"/>
      <c r="AD199" s="295"/>
    </row>
    <row r="200" spans="1:30" x14ac:dyDescent="0.35">
      <c r="A200" s="295" t="s">
        <v>192</v>
      </c>
      <c r="B200" s="295" t="s">
        <v>193</v>
      </c>
      <c r="C200" s="295" t="s">
        <v>356</v>
      </c>
      <c r="D200" s="295" t="s">
        <v>418</v>
      </c>
      <c r="E200" s="305">
        <v>1.22</v>
      </c>
      <c r="F200" s="305">
        <v>1.22</v>
      </c>
      <c r="G200" s="295" t="s">
        <v>196</v>
      </c>
      <c r="H200" s="417">
        <v>1</v>
      </c>
      <c r="I200" s="296">
        <v>43646</v>
      </c>
      <c r="J200" s="295">
        <v>24868</v>
      </c>
      <c r="K200" s="295">
        <v>8129</v>
      </c>
      <c r="L200" s="295" t="s">
        <v>218</v>
      </c>
      <c r="M200" s="295" t="s">
        <v>419</v>
      </c>
      <c r="N200" s="295" t="s">
        <v>418</v>
      </c>
      <c r="O200" s="295" t="s">
        <v>406</v>
      </c>
      <c r="P200" s="295" t="s">
        <v>340</v>
      </c>
      <c r="Q200" s="295" t="s">
        <v>321</v>
      </c>
      <c r="R200" s="295" t="s">
        <v>201</v>
      </c>
      <c r="S200" s="295" t="s">
        <v>204</v>
      </c>
      <c r="T200" s="295" t="s">
        <v>201</v>
      </c>
      <c r="U200" s="295" t="s">
        <v>330</v>
      </c>
      <c r="V200" s="295" t="s">
        <v>318</v>
      </c>
      <c r="W200" s="295" t="s">
        <v>201</v>
      </c>
      <c r="X200" s="295" t="s">
        <v>94</v>
      </c>
      <c r="Y200" s="295" t="s">
        <v>164</v>
      </c>
      <c r="Z200" s="295" t="s">
        <v>164</v>
      </c>
      <c r="AA200" s="295"/>
      <c r="AB200" s="295"/>
      <c r="AC200" s="295"/>
      <c r="AD200" s="295"/>
    </row>
    <row r="201" spans="1:30" x14ac:dyDescent="0.35">
      <c r="A201" s="295" t="s">
        <v>192</v>
      </c>
      <c r="B201" s="295" t="s">
        <v>193</v>
      </c>
      <c r="C201" s="295" t="s">
        <v>356</v>
      </c>
      <c r="D201" s="295" t="s">
        <v>418</v>
      </c>
      <c r="E201" s="305">
        <v>0.32</v>
      </c>
      <c r="F201" s="305">
        <v>0.32</v>
      </c>
      <c r="G201" s="295" t="s">
        <v>196</v>
      </c>
      <c r="H201" s="417">
        <v>1</v>
      </c>
      <c r="I201" s="296">
        <v>43646</v>
      </c>
      <c r="J201" s="295">
        <v>24868</v>
      </c>
      <c r="K201" s="295">
        <v>8155</v>
      </c>
      <c r="L201" s="295" t="s">
        <v>218</v>
      </c>
      <c r="M201" s="295" t="s">
        <v>419</v>
      </c>
      <c r="N201" s="295" t="s">
        <v>418</v>
      </c>
      <c r="O201" s="295" t="s">
        <v>221</v>
      </c>
      <c r="P201" s="295" t="s">
        <v>341</v>
      </c>
      <c r="Q201" s="295" t="s">
        <v>321</v>
      </c>
      <c r="R201" s="295" t="s">
        <v>201</v>
      </c>
      <c r="S201" s="295" t="s">
        <v>204</v>
      </c>
      <c r="T201" s="295" t="s">
        <v>201</v>
      </c>
      <c r="U201" s="295" t="s">
        <v>330</v>
      </c>
      <c r="V201" s="295" t="s">
        <v>318</v>
      </c>
      <c r="W201" s="295" t="s">
        <v>201</v>
      </c>
      <c r="X201" s="295" t="s">
        <v>342</v>
      </c>
      <c r="Y201" s="295" t="s">
        <v>164</v>
      </c>
      <c r="Z201" s="295" t="s">
        <v>164</v>
      </c>
      <c r="AA201" s="295"/>
      <c r="AB201" s="295"/>
      <c r="AC201" s="295"/>
      <c r="AD201" s="295"/>
    </row>
    <row r="202" spans="1:30" x14ac:dyDescent="0.35">
      <c r="A202" s="295" t="s">
        <v>192</v>
      </c>
      <c r="B202" s="295" t="s">
        <v>193</v>
      </c>
      <c r="C202" s="295" t="s">
        <v>356</v>
      </c>
      <c r="D202" s="295" t="s">
        <v>418</v>
      </c>
      <c r="E202" s="305">
        <v>5.61</v>
      </c>
      <c r="F202" s="305">
        <v>5.61</v>
      </c>
      <c r="G202" s="295" t="s">
        <v>196</v>
      </c>
      <c r="H202" s="417">
        <v>1</v>
      </c>
      <c r="I202" s="296">
        <v>43646</v>
      </c>
      <c r="J202" s="295">
        <v>24868</v>
      </c>
      <c r="K202" s="295">
        <v>8193</v>
      </c>
      <c r="L202" s="295" t="s">
        <v>218</v>
      </c>
      <c r="M202" s="295" t="s">
        <v>419</v>
      </c>
      <c r="N202" s="295" t="s">
        <v>418</v>
      </c>
      <c r="O202" s="295" t="s">
        <v>200</v>
      </c>
      <c r="P202" s="295" t="s">
        <v>341</v>
      </c>
      <c r="Q202" s="295" t="s">
        <v>321</v>
      </c>
      <c r="R202" s="295" t="s">
        <v>201</v>
      </c>
      <c r="S202" s="295" t="s">
        <v>204</v>
      </c>
      <c r="T202" s="295" t="s">
        <v>201</v>
      </c>
      <c r="U202" s="295" t="s">
        <v>330</v>
      </c>
      <c r="V202" s="295" t="s">
        <v>318</v>
      </c>
      <c r="W202" s="295" t="s">
        <v>201</v>
      </c>
      <c r="X202" s="295" t="s">
        <v>342</v>
      </c>
      <c r="Y202" s="295" t="s">
        <v>164</v>
      </c>
      <c r="Z202" s="295" t="s">
        <v>164</v>
      </c>
      <c r="AA202" s="295"/>
      <c r="AB202" s="295"/>
      <c r="AC202" s="295"/>
      <c r="AD202" s="295"/>
    </row>
    <row r="203" spans="1:30" x14ac:dyDescent="0.35">
      <c r="A203" s="295" t="s">
        <v>192</v>
      </c>
      <c r="B203" s="295" t="s">
        <v>193</v>
      </c>
      <c r="C203" s="295" t="s">
        <v>356</v>
      </c>
      <c r="D203" s="295" t="s">
        <v>418</v>
      </c>
      <c r="E203" s="305">
        <v>0.33</v>
      </c>
      <c r="F203" s="305">
        <v>0.33</v>
      </c>
      <c r="G203" s="295" t="s">
        <v>196</v>
      </c>
      <c r="H203" s="417">
        <v>1</v>
      </c>
      <c r="I203" s="296">
        <v>43646</v>
      </c>
      <c r="J203" s="295">
        <v>24868</v>
      </c>
      <c r="K203" s="295">
        <v>8311</v>
      </c>
      <c r="L203" s="295" t="s">
        <v>218</v>
      </c>
      <c r="M203" s="295" t="s">
        <v>419</v>
      </c>
      <c r="N203" s="295" t="s">
        <v>418</v>
      </c>
      <c r="O203" s="295" t="s">
        <v>406</v>
      </c>
      <c r="P203" s="295" t="s">
        <v>341</v>
      </c>
      <c r="Q203" s="295" t="s">
        <v>321</v>
      </c>
      <c r="R203" s="295" t="s">
        <v>201</v>
      </c>
      <c r="S203" s="295" t="s">
        <v>204</v>
      </c>
      <c r="T203" s="295" t="s">
        <v>201</v>
      </c>
      <c r="U203" s="295" t="s">
        <v>330</v>
      </c>
      <c r="V203" s="295" t="s">
        <v>318</v>
      </c>
      <c r="W203" s="295" t="s">
        <v>201</v>
      </c>
      <c r="X203" s="295" t="s">
        <v>342</v>
      </c>
      <c r="Y203" s="295" t="s">
        <v>164</v>
      </c>
      <c r="Z203" s="295" t="s">
        <v>164</v>
      </c>
      <c r="AA203" s="295"/>
      <c r="AB203" s="295"/>
      <c r="AC203" s="295"/>
      <c r="AD203" s="295"/>
    </row>
    <row r="204" spans="1:30" x14ac:dyDescent="0.35">
      <c r="A204" s="295" t="s">
        <v>192</v>
      </c>
      <c r="B204" s="295" t="s">
        <v>193</v>
      </c>
      <c r="C204" s="295" t="s">
        <v>356</v>
      </c>
      <c r="D204" s="295" t="s">
        <v>418</v>
      </c>
      <c r="E204" s="305">
        <v>1.02</v>
      </c>
      <c r="F204" s="305">
        <v>1.02</v>
      </c>
      <c r="G204" s="295" t="s">
        <v>196</v>
      </c>
      <c r="H204" s="417">
        <v>1</v>
      </c>
      <c r="I204" s="296">
        <v>43646</v>
      </c>
      <c r="J204" s="295">
        <v>24868</v>
      </c>
      <c r="K204" s="295">
        <v>8337</v>
      </c>
      <c r="L204" s="295" t="s">
        <v>218</v>
      </c>
      <c r="M204" s="295" t="s">
        <v>419</v>
      </c>
      <c r="N204" s="295" t="s">
        <v>418</v>
      </c>
      <c r="O204" s="295" t="s">
        <v>221</v>
      </c>
      <c r="P204" s="295" t="s">
        <v>343</v>
      </c>
      <c r="Q204" s="295" t="s">
        <v>321</v>
      </c>
      <c r="R204" s="295" t="s">
        <v>201</v>
      </c>
      <c r="S204" s="295" t="s">
        <v>204</v>
      </c>
      <c r="T204" s="295" t="s">
        <v>201</v>
      </c>
      <c r="U204" s="295" t="s">
        <v>330</v>
      </c>
      <c r="V204" s="295" t="s">
        <v>318</v>
      </c>
      <c r="W204" s="295" t="s">
        <v>201</v>
      </c>
      <c r="X204" s="295" t="s">
        <v>342</v>
      </c>
      <c r="Y204" s="295" t="s">
        <v>164</v>
      </c>
      <c r="Z204" s="295" t="s">
        <v>164</v>
      </c>
      <c r="AA204" s="295"/>
      <c r="AB204" s="295"/>
      <c r="AC204" s="295"/>
      <c r="AD204" s="295"/>
    </row>
    <row r="205" spans="1:30" x14ac:dyDescent="0.35">
      <c r="A205" s="295" t="s">
        <v>192</v>
      </c>
      <c r="B205" s="295" t="s">
        <v>193</v>
      </c>
      <c r="C205" s="295" t="s">
        <v>356</v>
      </c>
      <c r="D205" s="295" t="s">
        <v>418</v>
      </c>
      <c r="E205" s="305">
        <v>17.79</v>
      </c>
      <c r="F205" s="305">
        <v>17.79</v>
      </c>
      <c r="G205" s="295" t="s">
        <v>196</v>
      </c>
      <c r="H205" s="417">
        <v>1</v>
      </c>
      <c r="I205" s="296">
        <v>43646</v>
      </c>
      <c r="J205" s="295">
        <v>24868</v>
      </c>
      <c r="K205" s="295">
        <v>8376</v>
      </c>
      <c r="L205" s="295" t="s">
        <v>218</v>
      </c>
      <c r="M205" s="295" t="s">
        <v>419</v>
      </c>
      <c r="N205" s="295" t="s">
        <v>418</v>
      </c>
      <c r="O205" s="295" t="s">
        <v>200</v>
      </c>
      <c r="P205" s="295" t="s">
        <v>343</v>
      </c>
      <c r="Q205" s="295" t="s">
        <v>321</v>
      </c>
      <c r="R205" s="295" t="s">
        <v>201</v>
      </c>
      <c r="S205" s="295" t="s">
        <v>204</v>
      </c>
      <c r="T205" s="295" t="s">
        <v>201</v>
      </c>
      <c r="U205" s="295" t="s">
        <v>330</v>
      </c>
      <c r="V205" s="295" t="s">
        <v>318</v>
      </c>
      <c r="W205" s="295" t="s">
        <v>201</v>
      </c>
      <c r="X205" s="295" t="s">
        <v>342</v>
      </c>
      <c r="Y205" s="295" t="s">
        <v>164</v>
      </c>
      <c r="Z205" s="295" t="s">
        <v>164</v>
      </c>
      <c r="AA205" s="295"/>
      <c r="AB205" s="295"/>
      <c r="AC205" s="295"/>
      <c r="AD205" s="295"/>
    </row>
    <row r="206" spans="1:30" x14ac:dyDescent="0.35">
      <c r="A206" s="295" t="s">
        <v>192</v>
      </c>
      <c r="B206" s="295" t="s">
        <v>193</v>
      </c>
      <c r="C206" s="295" t="s">
        <v>356</v>
      </c>
      <c r="D206" s="295" t="s">
        <v>418</v>
      </c>
      <c r="E206" s="305">
        <v>1.04</v>
      </c>
      <c r="F206" s="305">
        <v>1.04</v>
      </c>
      <c r="G206" s="295" t="s">
        <v>196</v>
      </c>
      <c r="H206" s="417">
        <v>1</v>
      </c>
      <c r="I206" s="296">
        <v>43646</v>
      </c>
      <c r="J206" s="295">
        <v>24868</v>
      </c>
      <c r="K206" s="295">
        <v>8496</v>
      </c>
      <c r="L206" s="295" t="s">
        <v>218</v>
      </c>
      <c r="M206" s="295" t="s">
        <v>419</v>
      </c>
      <c r="N206" s="295" t="s">
        <v>418</v>
      </c>
      <c r="O206" s="295" t="s">
        <v>406</v>
      </c>
      <c r="P206" s="295" t="s">
        <v>343</v>
      </c>
      <c r="Q206" s="295" t="s">
        <v>321</v>
      </c>
      <c r="R206" s="295" t="s">
        <v>201</v>
      </c>
      <c r="S206" s="295" t="s">
        <v>204</v>
      </c>
      <c r="T206" s="295" t="s">
        <v>201</v>
      </c>
      <c r="U206" s="295" t="s">
        <v>330</v>
      </c>
      <c r="V206" s="295" t="s">
        <v>318</v>
      </c>
      <c r="W206" s="295" t="s">
        <v>201</v>
      </c>
      <c r="X206" s="295" t="s">
        <v>342</v>
      </c>
      <c r="Y206" s="295" t="s">
        <v>164</v>
      </c>
      <c r="Z206" s="295" t="s">
        <v>164</v>
      </c>
      <c r="AA206" s="295"/>
      <c r="AB206" s="295"/>
      <c r="AC206" s="295"/>
      <c r="AD206" s="295"/>
    </row>
    <row r="207" spans="1:30" x14ac:dyDescent="0.35">
      <c r="A207" s="295" t="s">
        <v>192</v>
      </c>
      <c r="B207" s="295" t="s">
        <v>193</v>
      </c>
      <c r="C207" s="295" t="s">
        <v>356</v>
      </c>
      <c r="D207" s="295" t="s">
        <v>418</v>
      </c>
      <c r="E207" s="305">
        <v>0.4</v>
      </c>
      <c r="F207" s="305">
        <v>0.4</v>
      </c>
      <c r="G207" s="295" t="s">
        <v>196</v>
      </c>
      <c r="H207" s="417">
        <v>1</v>
      </c>
      <c r="I207" s="296">
        <v>43646</v>
      </c>
      <c r="J207" s="295">
        <v>24868</v>
      </c>
      <c r="K207" s="295">
        <v>8522</v>
      </c>
      <c r="L207" s="295" t="s">
        <v>218</v>
      </c>
      <c r="M207" s="295" t="s">
        <v>419</v>
      </c>
      <c r="N207" s="295" t="s">
        <v>418</v>
      </c>
      <c r="O207" s="295" t="s">
        <v>221</v>
      </c>
      <c r="P207" s="295" t="s">
        <v>346</v>
      </c>
      <c r="Q207" s="295" t="s">
        <v>321</v>
      </c>
      <c r="R207" s="295" t="s">
        <v>201</v>
      </c>
      <c r="S207" s="295" t="s">
        <v>204</v>
      </c>
      <c r="T207" s="295" t="s">
        <v>201</v>
      </c>
      <c r="U207" s="295" t="s">
        <v>330</v>
      </c>
      <c r="V207" s="295" t="s">
        <v>318</v>
      </c>
      <c r="W207" s="295" t="s">
        <v>201</v>
      </c>
      <c r="X207" s="295" t="s">
        <v>331</v>
      </c>
      <c r="Y207" s="295" t="s">
        <v>164</v>
      </c>
      <c r="Z207" s="295" t="s">
        <v>164</v>
      </c>
      <c r="AA207" s="295"/>
      <c r="AB207" s="295"/>
      <c r="AC207" s="295"/>
      <c r="AD207" s="295"/>
    </row>
    <row r="208" spans="1:30" x14ac:dyDescent="0.35">
      <c r="A208" s="295" t="s">
        <v>192</v>
      </c>
      <c r="B208" s="295" t="s">
        <v>193</v>
      </c>
      <c r="C208" s="295" t="s">
        <v>356</v>
      </c>
      <c r="D208" s="295" t="s">
        <v>418</v>
      </c>
      <c r="E208" s="305">
        <v>7.07</v>
      </c>
      <c r="F208" s="305">
        <v>7.07</v>
      </c>
      <c r="G208" s="295" t="s">
        <v>196</v>
      </c>
      <c r="H208" s="417">
        <v>1</v>
      </c>
      <c r="I208" s="296">
        <v>43646</v>
      </c>
      <c r="J208" s="295">
        <v>24868</v>
      </c>
      <c r="K208" s="295">
        <v>8560</v>
      </c>
      <c r="L208" s="295" t="s">
        <v>218</v>
      </c>
      <c r="M208" s="295" t="s">
        <v>419</v>
      </c>
      <c r="N208" s="295" t="s">
        <v>418</v>
      </c>
      <c r="O208" s="295" t="s">
        <v>200</v>
      </c>
      <c r="P208" s="295" t="s">
        <v>346</v>
      </c>
      <c r="Q208" s="295" t="s">
        <v>321</v>
      </c>
      <c r="R208" s="295" t="s">
        <v>201</v>
      </c>
      <c r="S208" s="295" t="s">
        <v>204</v>
      </c>
      <c r="T208" s="295" t="s">
        <v>201</v>
      </c>
      <c r="U208" s="295" t="s">
        <v>330</v>
      </c>
      <c r="V208" s="295" t="s">
        <v>318</v>
      </c>
      <c r="W208" s="295" t="s">
        <v>201</v>
      </c>
      <c r="X208" s="295" t="s">
        <v>331</v>
      </c>
      <c r="Y208" s="295" t="s">
        <v>164</v>
      </c>
      <c r="Z208" s="295" t="s">
        <v>164</v>
      </c>
      <c r="AA208" s="295"/>
      <c r="AB208" s="295"/>
      <c r="AC208" s="295"/>
      <c r="AD208" s="295"/>
    </row>
    <row r="209" spans="1:30" x14ac:dyDescent="0.35">
      <c r="A209" s="295" t="s">
        <v>192</v>
      </c>
      <c r="B209" s="295" t="s">
        <v>193</v>
      </c>
      <c r="C209" s="295" t="s">
        <v>356</v>
      </c>
      <c r="D209" s="295" t="s">
        <v>418</v>
      </c>
      <c r="E209" s="305">
        <v>0.41</v>
      </c>
      <c r="F209" s="305">
        <v>0.41</v>
      </c>
      <c r="G209" s="295" t="s">
        <v>196</v>
      </c>
      <c r="H209" s="417">
        <v>1</v>
      </c>
      <c r="I209" s="296">
        <v>43646</v>
      </c>
      <c r="J209" s="295">
        <v>24868</v>
      </c>
      <c r="K209" s="295">
        <v>8678</v>
      </c>
      <c r="L209" s="295" t="s">
        <v>218</v>
      </c>
      <c r="M209" s="295" t="s">
        <v>419</v>
      </c>
      <c r="N209" s="295" t="s">
        <v>418</v>
      </c>
      <c r="O209" s="295" t="s">
        <v>406</v>
      </c>
      <c r="P209" s="295" t="s">
        <v>346</v>
      </c>
      <c r="Q209" s="295" t="s">
        <v>321</v>
      </c>
      <c r="R209" s="295" t="s">
        <v>201</v>
      </c>
      <c r="S209" s="295" t="s">
        <v>204</v>
      </c>
      <c r="T209" s="295" t="s">
        <v>201</v>
      </c>
      <c r="U209" s="295" t="s">
        <v>330</v>
      </c>
      <c r="V209" s="295" t="s">
        <v>318</v>
      </c>
      <c r="W209" s="295" t="s">
        <v>201</v>
      </c>
      <c r="X209" s="295" t="s">
        <v>331</v>
      </c>
      <c r="Y209" s="295" t="s">
        <v>164</v>
      </c>
      <c r="Z209" s="295" t="s">
        <v>164</v>
      </c>
      <c r="AA209" s="295"/>
      <c r="AB209" s="295"/>
      <c r="AC209" s="295"/>
      <c r="AD209" s="295"/>
    </row>
    <row r="210" spans="1:30" x14ac:dyDescent="0.35">
      <c r="A210" s="295" t="s">
        <v>192</v>
      </c>
      <c r="B210" s="295" t="s">
        <v>193</v>
      </c>
      <c r="C210" s="295" t="s">
        <v>356</v>
      </c>
      <c r="D210" s="295" t="s">
        <v>418</v>
      </c>
      <c r="E210" s="305">
        <v>2.54</v>
      </c>
      <c r="F210" s="305">
        <v>2.54</v>
      </c>
      <c r="G210" s="295" t="s">
        <v>196</v>
      </c>
      <c r="H210" s="417">
        <v>1</v>
      </c>
      <c r="I210" s="296">
        <v>43646</v>
      </c>
      <c r="J210" s="295">
        <v>24868</v>
      </c>
      <c r="K210" s="295">
        <v>8704</v>
      </c>
      <c r="L210" s="295" t="s">
        <v>218</v>
      </c>
      <c r="M210" s="295" t="s">
        <v>419</v>
      </c>
      <c r="N210" s="295" t="s">
        <v>418</v>
      </c>
      <c r="O210" s="295" t="s">
        <v>221</v>
      </c>
      <c r="P210" s="295" t="s">
        <v>344</v>
      </c>
      <c r="Q210" s="295" t="s">
        <v>321</v>
      </c>
      <c r="R210" s="295" t="s">
        <v>201</v>
      </c>
      <c r="S210" s="295" t="s">
        <v>204</v>
      </c>
      <c r="T210" s="295" t="s">
        <v>201</v>
      </c>
      <c r="U210" s="295" t="s">
        <v>330</v>
      </c>
      <c r="V210" s="295" t="s">
        <v>318</v>
      </c>
      <c r="W210" s="295" t="s">
        <v>201</v>
      </c>
      <c r="X210" s="295" t="s">
        <v>342</v>
      </c>
      <c r="Y210" s="295" t="s">
        <v>164</v>
      </c>
      <c r="Z210" s="295" t="s">
        <v>164</v>
      </c>
      <c r="AA210" s="295"/>
      <c r="AB210" s="295"/>
      <c r="AC210" s="295"/>
      <c r="AD210" s="295"/>
    </row>
    <row r="211" spans="1:30" x14ac:dyDescent="0.35">
      <c r="A211" s="295" t="s">
        <v>192</v>
      </c>
      <c r="B211" s="295" t="s">
        <v>193</v>
      </c>
      <c r="C211" s="295" t="s">
        <v>356</v>
      </c>
      <c r="D211" s="295" t="s">
        <v>418</v>
      </c>
      <c r="E211" s="305">
        <v>44.39</v>
      </c>
      <c r="F211" s="305">
        <v>44.39</v>
      </c>
      <c r="G211" s="295" t="s">
        <v>196</v>
      </c>
      <c r="H211" s="417">
        <v>1</v>
      </c>
      <c r="I211" s="296">
        <v>43646</v>
      </c>
      <c r="J211" s="295">
        <v>24868</v>
      </c>
      <c r="K211" s="295">
        <v>8743</v>
      </c>
      <c r="L211" s="295" t="s">
        <v>218</v>
      </c>
      <c r="M211" s="295" t="s">
        <v>419</v>
      </c>
      <c r="N211" s="295" t="s">
        <v>418</v>
      </c>
      <c r="O211" s="295" t="s">
        <v>200</v>
      </c>
      <c r="P211" s="295" t="s">
        <v>344</v>
      </c>
      <c r="Q211" s="295" t="s">
        <v>321</v>
      </c>
      <c r="R211" s="295" t="s">
        <v>201</v>
      </c>
      <c r="S211" s="295" t="s">
        <v>204</v>
      </c>
      <c r="T211" s="295" t="s">
        <v>201</v>
      </c>
      <c r="U211" s="295" t="s">
        <v>330</v>
      </c>
      <c r="V211" s="295" t="s">
        <v>318</v>
      </c>
      <c r="W211" s="295" t="s">
        <v>201</v>
      </c>
      <c r="X211" s="295" t="s">
        <v>342</v>
      </c>
      <c r="Y211" s="295" t="s">
        <v>164</v>
      </c>
      <c r="Z211" s="295" t="s">
        <v>164</v>
      </c>
      <c r="AA211" s="295"/>
      <c r="AB211" s="295"/>
      <c r="AC211" s="295"/>
      <c r="AD211" s="295"/>
    </row>
    <row r="212" spans="1:30" x14ac:dyDescent="0.35">
      <c r="A212" s="295" t="s">
        <v>192</v>
      </c>
      <c r="B212" s="295" t="s">
        <v>193</v>
      </c>
      <c r="C212" s="295" t="s">
        <v>356</v>
      </c>
      <c r="D212" s="295" t="s">
        <v>418</v>
      </c>
      <c r="E212" s="305">
        <v>2.6</v>
      </c>
      <c r="F212" s="305">
        <v>2.6</v>
      </c>
      <c r="G212" s="295" t="s">
        <v>196</v>
      </c>
      <c r="H212" s="417">
        <v>1</v>
      </c>
      <c r="I212" s="296">
        <v>43646</v>
      </c>
      <c r="J212" s="295">
        <v>24868</v>
      </c>
      <c r="K212" s="295">
        <v>8864</v>
      </c>
      <c r="L212" s="295" t="s">
        <v>218</v>
      </c>
      <c r="M212" s="295" t="s">
        <v>419</v>
      </c>
      <c r="N212" s="295" t="s">
        <v>418</v>
      </c>
      <c r="O212" s="295" t="s">
        <v>406</v>
      </c>
      <c r="P212" s="295" t="s">
        <v>344</v>
      </c>
      <c r="Q212" s="295" t="s">
        <v>321</v>
      </c>
      <c r="R212" s="295" t="s">
        <v>201</v>
      </c>
      <c r="S212" s="295" t="s">
        <v>204</v>
      </c>
      <c r="T212" s="295" t="s">
        <v>201</v>
      </c>
      <c r="U212" s="295" t="s">
        <v>330</v>
      </c>
      <c r="V212" s="295" t="s">
        <v>318</v>
      </c>
      <c r="W212" s="295" t="s">
        <v>201</v>
      </c>
      <c r="X212" s="295" t="s">
        <v>342</v>
      </c>
      <c r="Y212" s="295" t="s">
        <v>164</v>
      </c>
      <c r="Z212" s="295" t="s">
        <v>164</v>
      </c>
      <c r="AA212" s="295"/>
      <c r="AB212" s="295"/>
      <c r="AC212" s="295"/>
      <c r="AD212" s="295"/>
    </row>
    <row r="213" spans="1:30" x14ac:dyDescent="0.35">
      <c r="A213" s="295" t="s">
        <v>192</v>
      </c>
      <c r="B213" s="295" t="s">
        <v>193</v>
      </c>
      <c r="C213" s="295" t="s">
        <v>356</v>
      </c>
      <c r="D213" s="295" t="s">
        <v>418</v>
      </c>
      <c r="E213" s="305">
        <v>0.39</v>
      </c>
      <c r="F213" s="305">
        <v>0.39</v>
      </c>
      <c r="G213" s="295" t="s">
        <v>196</v>
      </c>
      <c r="H213" s="417">
        <v>1</v>
      </c>
      <c r="I213" s="296">
        <v>43646</v>
      </c>
      <c r="J213" s="295">
        <v>24868</v>
      </c>
      <c r="K213" s="295">
        <v>8890</v>
      </c>
      <c r="L213" s="295" t="s">
        <v>218</v>
      </c>
      <c r="M213" s="295" t="s">
        <v>419</v>
      </c>
      <c r="N213" s="295" t="s">
        <v>418</v>
      </c>
      <c r="O213" s="295" t="s">
        <v>221</v>
      </c>
      <c r="P213" s="295" t="s">
        <v>345</v>
      </c>
      <c r="Q213" s="295" t="s">
        <v>321</v>
      </c>
      <c r="R213" s="295" t="s">
        <v>201</v>
      </c>
      <c r="S213" s="295" t="s">
        <v>204</v>
      </c>
      <c r="T213" s="295" t="s">
        <v>201</v>
      </c>
      <c r="U213" s="295" t="s">
        <v>330</v>
      </c>
      <c r="V213" s="295" t="s">
        <v>318</v>
      </c>
      <c r="W213" s="295" t="s">
        <v>201</v>
      </c>
      <c r="X213" s="295" t="s">
        <v>331</v>
      </c>
      <c r="Y213" s="295" t="s">
        <v>164</v>
      </c>
      <c r="Z213" s="295" t="s">
        <v>164</v>
      </c>
      <c r="AA213" s="295"/>
      <c r="AB213" s="295"/>
      <c r="AC213" s="295"/>
      <c r="AD213" s="295"/>
    </row>
    <row r="214" spans="1:30" x14ac:dyDescent="0.35">
      <c r="A214" s="295" t="s">
        <v>192</v>
      </c>
      <c r="B214" s="295" t="s">
        <v>193</v>
      </c>
      <c r="C214" s="295" t="s">
        <v>356</v>
      </c>
      <c r="D214" s="295" t="s">
        <v>418</v>
      </c>
      <c r="E214" s="305">
        <v>6.86</v>
      </c>
      <c r="F214" s="305">
        <v>6.86</v>
      </c>
      <c r="G214" s="295" t="s">
        <v>196</v>
      </c>
      <c r="H214" s="417">
        <v>1</v>
      </c>
      <c r="I214" s="296">
        <v>43646</v>
      </c>
      <c r="J214" s="295">
        <v>24868</v>
      </c>
      <c r="K214" s="295">
        <v>8928</v>
      </c>
      <c r="L214" s="295" t="s">
        <v>218</v>
      </c>
      <c r="M214" s="295" t="s">
        <v>419</v>
      </c>
      <c r="N214" s="295" t="s">
        <v>418</v>
      </c>
      <c r="O214" s="295" t="s">
        <v>200</v>
      </c>
      <c r="P214" s="295" t="s">
        <v>345</v>
      </c>
      <c r="Q214" s="295" t="s">
        <v>321</v>
      </c>
      <c r="R214" s="295" t="s">
        <v>201</v>
      </c>
      <c r="S214" s="295" t="s">
        <v>204</v>
      </c>
      <c r="T214" s="295" t="s">
        <v>201</v>
      </c>
      <c r="U214" s="295" t="s">
        <v>330</v>
      </c>
      <c r="V214" s="295" t="s">
        <v>318</v>
      </c>
      <c r="W214" s="295" t="s">
        <v>201</v>
      </c>
      <c r="X214" s="295" t="s">
        <v>331</v>
      </c>
      <c r="Y214" s="295" t="s">
        <v>164</v>
      </c>
      <c r="Z214" s="295" t="s">
        <v>164</v>
      </c>
      <c r="AA214" s="295"/>
      <c r="AB214" s="295"/>
      <c r="AC214" s="295"/>
      <c r="AD214" s="295"/>
    </row>
    <row r="215" spans="1:30" x14ac:dyDescent="0.35">
      <c r="A215" s="295" t="s">
        <v>192</v>
      </c>
      <c r="B215" s="295" t="s">
        <v>193</v>
      </c>
      <c r="C215" s="295" t="s">
        <v>356</v>
      </c>
      <c r="D215" s="295" t="s">
        <v>418</v>
      </c>
      <c r="E215" s="305">
        <v>0.4</v>
      </c>
      <c r="F215" s="305">
        <v>0.4</v>
      </c>
      <c r="G215" s="295" t="s">
        <v>196</v>
      </c>
      <c r="H215" s="417">
        <v>1</v>
      </c>
      <c r="I215" s="296">
        <v>43646</v>
      </c>
      <c r="J215" s="295">
        <v>24868</v>
      </c>
      <c r="K215" s="295">
        <v>9046</v>
      </c>
      <c r="L215" s="295" t="s">
        <v>218</v>
      </c>
      <c r="M215" s="295" t="s">
        <v>419</v>
      </c>
      <c r="N215" s="295" t="s">
        <v>418</v>
      </c>
      <c r="O215" s="295" t="s">
        <v>406</v>
      </c>
      <c r="P215" s="295" t="s">
        <v>345</v>
      </c>
      <c r="Q215" s="295" t="s">
        <v>321</v>
      </c>
      <c r="R215" s="295" t="s">
        <v>201</v>
      </c>
      <c r="S215" s="295" t="s">
        <v>204</v>
      </c>
      <c r="T215" s="295" t="s">
        <v>201</v>
      </c>
      <c r="U215" s="295" t="s">
        <v>330</v>
      </c>
      <c r="V215" s="295" t="s">
        <v>318</v>
      </c>
      <c r="W215" s="295" t="s">
        <v>201</v>
      </c>
      <c r="X215" s="295" t="s">
        <v>331</v>
      </c>
      <c r="Y215" s="295" t="s">
        <v>164</v>
      </c>
      <c r="Z215" s="295" t="s">
        <v>164</v>
      </c>
      <c r="AA215" s="295"/>
      <c r="AB215" s="295"/>
      <c r="AC215" s="295"/>
      <c r="AD215" s="295"/>
    </row>
    <row r="216" spans="1:30" x14ac:dyDescent="0.35">
      <c r="A216" s="295" t="s">
        <v>192</v>
      </c>
      <c r="B216" s="295" t="s">
        <v>193</v>
      </c>
      <c r="C216" s="295" t="s">
        <v>356</v>
      </c>
      <c r="D216" s="295" t="s">
        <v>418</v>
      </c>
      <c r="E216" s="305">
        <v>0.1</v>
      </c>
      <c r="F216" s="305">
        <v>0.1</v>
      </c>
      <c r="G216" s="295" t="s">
        <v>196</v>
      </c>
      <c r="H216" s="417">
        <v>1</v>
      </c>
      <c r="I216" s="296">
        <v>43646</v>
      </c>
      <c r="J216" s="295">
        <v>24868</v>
      </c>
      <c r="K216" s="295">
        <v>9072</v>
      </c>
      <c r="L216" s="295" t="s">
        <v>218</v>
      </c>
      <c r="M216" s="295" t="s">
        <v>419</v>
      </c>
      <c r="N216" s="295" t="s">
        <v>418</v>
      </c>
      <c r="O216" s="295" t="s">
        <v>221</v>
      </c>
      <c r="P216" s="295" t="s">
        <v>333</v>
      </c>
      <c r="Q216" s="295" t="s">
        <v>322</v>
      </c>
      <c r="R216" s="295" t="s">
        <v>201</v>
      </c>
      <c r="S216" s="295" t="s">
        <v>204</v>
      </c>
      <c r="T216" s="295" t="s">
        <v>201</v>
      </c>
      <c r="U216" s="295" t="s">
        <v>330</v>
      </c>
      <c r="V216" s="295" t="s">
        <v>318</v>
      </c>
      <c r="W216" s="295" t="s">
        <v>201</v>
      </c>
      <c r="X216" s="295" t="s">
        <v>331</v>
      </c>
      <c r="Y216" s="295" t="s">
        <v>164</v>
      </c>
      <c r="Z216" s="295" t="s">
        <v>164</v>
      </c>
      <c r="AA216" s="295"/>
      <c r="AB216" s="295"/>
      <c r="AC216" s="295"/>
      <c r="AD216" s="295"/>
    </row>
    <row r="217" spans="1:30" x14ac:dyDescent="0.35">
      <c r="A217" s="295" t="s">
        <v>192</v>
      </c>
      <c r="B217" s="295" t="s">
        <v>193</v>
      </c>
      <c r="C217" s="295" t="s">
        <v>356</v>
      </c>
      <c r="D217" s="295" t="s">
        <v>418</v>
      </c>
      <c r="E217" s="305">
        <v>1.78</v>
      </c>
      <c r="F217" s="305">
        <v>1.78</v>
      </c>
      <c r="G217" s="295" t="s">
        <v>196</v>
      </c>
      <c r="H217" s="417">
        <v>1</v>
      </c>
      <c r="I217" s="296">
        <v>43646</v>
      </c>
      <c r="J217" s="295">
        <v>24868</v>
      </c>
      <c r="K217" s="295">
        <v>9109</v>
      </c>
      <c r="L217" s="295" t="s">
        <v>218</v>
      </c>
      <c r="M217" s="295" t="s">
        <v>419</v>
      </c>
      <c r="N217" s="295" t="s">
        <v>418</v>
      </c>
      <c r="O217" s="295" t="s">
        <v>200</v>
      </c>
      <c r="P217" s="295" t="s">
        <v>333</v>
      </c>
      <c r="Q217" s="295" t="s">
        <v>322</v>
      </c>
      <c r="R217" s="295" t="s">
        <v>201</v>
      </c>
      <c r="S217" s="295" t="s">
        <v>204</v>
      </c>
      <c r="T217" s="295" t="s">
        <v>201</v>
      </c>
      <c r="U217" s="295" t="s">
        <v>330</v>
      </c>
      <c r="V217" s="295" t="s">
        <v>318</v>
      </c>
      <c r="W217" s="295" t="s">
        <v>201</v>
      </c>
      <c r="X217" s="295" t="s">
        <v>331</v>
      </c>
      <c r="Y217" s="295" t="s">
        <v>164</v>
      </c>
      <c r="Z217" s="295" t="s">
        <v>164</v>
      </c>
      <c r="AA217" s="295"/>
      <c r="AB217" s="295"/>
      <c r="AC217" s="295"/>
      <c r="AD217" s="295"/>
    </row>
    <row r="218" spans="1:30" x14ac:dyDescent="0.35">
      <c r="A218" s="295" t="s">
        <v>192</v>
      </c>
      <c r="B218" s="295" t="s">
        <v>193</v>
      </c>
      <c r="C218" s="295" t="s">
        <v>356</v>
      </c>
      <c r="D218" s="295" t="s">
        <v>418</v>
      </c>
      <c r="E218" s="305">
        <v>0.1</v>
      </c>
      <c r="F218" s="305">
        <v>0.1</v>
      </c>
      <c r="G218" s="295" t="s">
        <v>196</v>
      </c>
      <c r="H218" s="417">
        <v>1</v>
      </c>
      <c r="I218" s="296">
        <v>43646</v>
      </c>
      <c r="J218" s="295">
        <v>24868</v>
      </c>
      <c r="K218" s="295">
        <v>9221</v>
      </c>
      <c r="L218" s="295" t="s">
        <v>218</v>
      </c>
      <c r="M218" s="295" t="s">
        <v>419</v>
      </c>
      <c r="N218" s="295" t="s">
        <v>418</v>
      </c>
      <c r="O218" s="295" t="s">
        <v>406</v>
      </c>
      <c r="P218" s="295" t="s">
        <v>333</v>
      </c>
      <c r="Q218" s="295" t="s">
        <v>322</v>
      </c>
      <c r="R218" s="295" t="s">
        <v>201</v>
      </c>
      <c r="S218" s="295" t="s">
        <v>204</v>
      </c>
      <c r="T218" s="295" t="s">
        <v>201</v>
      </c>
      <c r="U218" s="295" t="s">
        <v>330</v>
      </c>
      <c r="V218" s="295" t="s">
        <v>318</v>
      </c>
      <c r="W218" s="295" t="s">
        <v>201</v>
      </c>
      <c r="X218" s="295" t="s">
        <v>331</v>
      </c>
      <c r="Y218" s="295" t="s">
        <v>164</v>
      </c>
      <c r="Z218" s="295" t="s">
        <v>164</v>
      </c>
      <c r="AA218" s="295"/>
      <c r="AB218" s="295"/>
      <c r="AC218" s="295"/>
      <c r="AD218" s="295"/>
    </row>
    <row r="219" spans="1:30" x14ac:dyDescent="0.35">
      <c r="A219" s="295" t="s">
        <v>192</v>
      </c>
      <c r="B219" s="295" t="s">
        <v>193</v>
      </c>
      <c r="C219" s="295" t="s">
        <v>356</v>
      </c>
      <c r="D219" s="295" t="s">
        <v>418</v>
      </c>
      <c r="E219" s="305">
        <v>0.08</v>
      </c>
      <c r="F219" s="305">
        <v>0.08</v>
      </c>
      <c r="G219" s="295" t="s">
        <v>196</v>
      </c>
      <c r="H219" s="417">
        <v>1</v>
      </c>
      <c r="I219" s="296">
        <v>43646</v>
      </c>
      <c r="J219" s="295">
        <v>24868</v>
      </c>
      <c r="K219" s="295">
        <v>9247</v>
      </c>
      <c r="L219" s="295" t="s">
        <v>218</v>
      </c>
      <c r="M219" s="295" t="s">
        <v>419</v>
      </c>
      <c r="N219" s="295" t="s">
        <v>418</v>
      </c>
      <c r="O219" s="295" t="s">
        <v>221</v>
      </c>
      <c r="P219" s="295" t="s">
        <v>334</v>
      </c>
      <c r="Q219" s="295" t="s">
        <v>322</v>
      </c>
      <c r="R219" s="295" t="s">
        <v>201</v>
      </c>
      <c r="S219" s="295" t="s">
        <v>204</v>
      </c>
      <c r="T219" s="295" t="s">
        <v>201</v>
      </c>
      <c r="U219" s="295" t="s">
        <v>330</v>
      </c>
      <c r="V219" s="295" t="s">
        <v>318</v>
      </c>
      <c r="W219" s="295" t="s">
        <v>201</v>
      </c>
      <c r="X219" s="295" t="s">
        <v>331</v>
      </c>
      <c r="Y219" s="295" t="s">
        <v>164</v>
      </c>
      <c r="Z219" s="295" t="s">
        <v>164</v>
      </c>
      <c r="AA219" s="295"/>
      <c r="AB219" s="295"/>
      <c r="AC219" s="295"/>
      <c r="AD219" s="295"/>
    </row>
    <row r="220" spans="1:30" x14ac:dyDescent="0.35">
      <c r="A220" s="295" t="s">
        <v>192</v>
      </c>
      <c r="B220" s="295" t="s">
        <v>193</v>
      </c>
      <c r="C220" s="295" t="s">
        <v>356</v>
      </c>
      <c r="D220" s="295" t="s">
        <v>418</v>
      </c>
      <c r="E220" s="305">
        <v>1.41</v>
      </c>
      <c r="F220" s="305">
        <v>1.41</v>
      </c>
      <c r="G220" s="295" t="s">
        <v>196</v>
      </c>
      <c r="H220" s="417">
        <v>1</v>
      </c>
      <c r="I220" s="296">
        <v>43646</v>
      </c>
      <c r="J220" s="295">
        <v>24868</v>
      </c>
      <c r="K220" s="295">
        <v>9284</v>
      </c>
      <c r="L220" s="295" t="s">
        <v>218</v>
      </c>
      <c r="M220" s="295" t="s">
        <v>419</v>
      </c>
      <c r="N220" s="295" t="s">
        <v>418</v>
      </c>
      <c r="O220" s="295" t="s">
        <v>200</v>
      </c>
      <c r="P220" s="295" t="s">
        <v>334</v>
      </c>
      <c r="Q220" s="295" t="s">
        <v>322</v>
      </c>
      <c r="R220" s="295" t="s">
        <v>201</v>
      </c>
      <c r="S220" s="295" t="s">
        <v>204</v>
      </c>
      <c r="T220" s="295" t="s">
        <v>201</v>
      </c>
      <c r="U220" s="295" t="s">
        <v>330</v>
      </c>
      <c r="V220" s="295" t="s">
        <v>318</v>
      </c>
      <c r="W220" s="295" t="s">
        <v>201</v>
      </c>
      <c r="X220" s="295" t="s">
        <v>331</v>
      </c>
      <c r="Y220" s="295" t="s">
        <v>164</v>
      </c>
      <c r="Z220" s="295" t="s">
        <v>164</v>
      </c>
      <c r="AA220" s="295"/>
      <c r="AB220" s="295"/>
      <c r="AC220" s="295"/>
      <c r="AD220" s="295"/>
    </row>
    <row r="221" spans="1:30" x14ac:dyDescent="0.35">
      <c r="A221" s="295" t="s">
        <v>192</v>
      </c>
      <c r="B221" s="295" t="s">
        <v>193</v>
      </c>
      <c r="C221" s="295" t="s">
        <v>356</v>
      </c>
      <c r="D221" s="295" t="s">
        <v>418</v>
      </c>
      <c r="E221" s="305">
        <v>0.08</v>
      </c>
      <c r="F221" s="305">
        <v>0.08</v>
      </c>
      <c r="G221" s="295" t="s">
        <v>196</v>
      </c>
      <c r="H221" s="417">
        <v>1</v>
      </c>
      <c r="I221" s="296">
        <v>43646</v>
      </c>
      <c r="J221" s="295">
        <v>24868</v>
      </c>
      <c r="K221" s="295">
        <v>9395</v>
      </c>
      <c r="L221" s="295" t="s">
        <v>218</v>
      </c>
      <c r="M221" s="295" t="s">
        <v>419</v>
      </c>
      <c r="N221" s="295" t="s">
        <v>418</v>
      </c>
      <c r="O221" s="295" t="s">
        <v>406</v>
      </c>
      <c r="P221" s="295" t="s">
        <v>334</v>
      </c>
      <c r="Q221" s="295" t="s">
        <v>322</v>
      </c>
      <c r="R221" s="295" t="s">
        <v>201</v>
      </c>
      <c r="S221" s="295" t="s">
        <v>204</v>
      </c>
      <c r="T221" s="295" t="s">
        <v>201</v>
      </c>
      <c r="U221" s="295" t="s">
        <v>330</v>
      </c>
      <c r="V221" s="295" t="s">
        <v>318</v>
      </c>
      <c r="W221" s="295" t="s">
        <v>201</v>
      </c>
      <c r="X221" s="295" t="s">
        <v>331</v>
      </c>
      <c r="Y221" s="295" t="s">
        <v>164</v>
      </c>
      <c r="Z221" s="295" t="s">
        <v>164</v>
      </c>
      <c r="AA221" s="295"/>
      <c r="AB221" s="295"/>
      <c r="AC221" s="295"/>
      <c r="AD221" s="295"/>
    </row>
    <row r="222" spans="1:30" x14ac:dyDescent="0.35">
      <c r="A222" s="295" t="s">
        <v>192</v>
      </c>
      <c r="B222" s="295" t="s">
        <v>193</v>
      </c>
      <c r="C222" s="295" t="s">
        <v>356</v>
      </c>
      <c r="D222" s="295" t="s">
        <v>418</v>
      </c>
      <c r="E222" s="305">
        <v>0.12</v>
      </c>
      <c r="F222" s="305">
        <v>0.12</v>
      </c>
      <c r="G222" s="295" t="s">
        <v>196</v>
      </c>
      <c r="H222" s="417">
        <v>1</v>
      </c>
      <c r="I222" s="296">
        <v>43646</v>
      </c>
      <c r="J222" s="295">
        <v>24868</v>
      </c>
      <c r="K222" s="295">
        <v>9421</v>
      </c>
      <c r="L222" s="295" t="s">
        <v>218</v>
      </c>
      <c r="M222" s="295" t="s">
        <v>419</v>
      </c>
      <c r="N222" s="295" t="s">
        <v>418</v>
      </c>
      <c r="O222" s="295" t="s">
        <v>221</v>
      </c>
      <c r="P222" s="295" t="s">
        <v>340</v>
      </c>
      <c r="Q222" s="295" t="s">
        <v>322</v>
      </c>
      <c r="R222" s="295" t="s">
        <v>201</v>
      </c>
      <c r="S222" s="295" t="s">
        <v>204</v>
      </c>
      <c r="T222" s="295" t="s">
        <v>201</v>
      </c>
      <c r="U222" s="295" t="s">
        <v>330</v>
      </c>
      <c r="V222" s="295" t="s">
        <v>318</v>
      </c>
      <c r="W222" s="295" t="s">
        <v>201</v>
      </c>
      <c r="X222" s="295" t="s">
        <v>94</v>
      </c>
      <c r="Y222" s="295" t="s">
        <v>164</v>
      </c>
      <c r="Z222" s="295" t="s">
        <v>164</v>
      </c>
      <c r="AA222" s="295"/>
      <c r="AB222" s="295"/>
      <c r="AC222" s="295"/>
      <c r="AD222" s="295"/>
    </row>
    <row r="223" spans="1:30" x14ac:dyDescent="0.35">
      <c r="A223" s="295" t="s">
        <v>192</v>
      </c>
      <c r="B223" s="295" t="s">
        <v>193</v>
      </c>
      <c r="C223" s="295" t="s">
        <v>356</v>
      </c>
      <c r="D223" s="295" t="s">
        <v>418</v>
      </c>
      <c r="E223" s="305">
        <v>2.14</v>
      </c>
      <c r="F223" s="305">
        <v>2.14</v>
      </c>
      <c r="G223" s="295" t="s">
        <v>196</v>
      </c>
      <c r="H223" s="417">
        <v>1</v>
      </c>
      <c r="I223" s="296">
        <v>43646</v>
      </c>
      <c r="J223" s="295">
        <v>24868</v>
      </c>
      <c r="K223" s="295">
        <v>9458</v>
      </c>
      <c r="L223" s="295" t="s">
        <v>218</v>
      </c>
      <c r="M223" s="295" t="s">
        <v>419</v>
      </c>
      <c r="N223" s="295" t="s">
        <v>418</v>
      </c>
      <c r="O223" s="295" t="s">
        <v>200</v>
      </c>
      <c r="P223" s="295" t="s">
        <v>340</v>
      </c>
      <c r="Q223" s="295" t="s">
        <v>322</v>
      </c>
      <c r="R223" s="295" t="s">
        <v>201</v>
      </c>
      <c r="S223" s="295" t="s">
        <v>204</v>
      </c>
      <c r="T223" s="295" t="s">
        <v>201</v>
      </c>
      <c r="U223" s="295" t="s">
        <v>330</v>
      </c>
      <c r="V223" s="295" t="s">
        <v>318</v>
      </c>
      <c r="W223" s="295" t="s">
        <v>201</v>
      </c>
      <c r="X223" s="295" t="s">
        <v>94</v>
      </c>
      <c r="Y223" s="295" t="s">
        <v>164</v>
      </c>
      <c r="Z223" s="295" t="s">
        <v>164</v>
      </c>
      <c r="AA223" s="295"/>
      <c r="AB223" s="295"/>
      <c r="AC223" s="295"/>
      <c r="AD223" s="295"/>
    </row>
    <row r="224" spans="1:30" x14ac:dyDescent="0.35">
      <c r="A224" s="295" t="s">
        <v>192</v>
      </c>
      <c r="B224" s="295" t="s">
        <v>193</v>
      </c>
      <c r="C224" s="295" t="s">
        <v>356</v>
      </c>
      <c r="D224" s="295" t="s">
        <v>418</v>
      </c>
      <c r="E224" s="305">
        <v>0.13</v>
      </c>
      <c r="F224" s="305">
        <v>0.13</v>
      </c>
      <c r="G224" s="295" t="s">
        <v>196</v>
      </c>
      <c r="H224" s="417">
        <v>1</v>
      </c>
      <c r="I224" s="296">
        <v>43646</v>
      </c>
      <c r="J224" s="295">
        <v>24868</v>
      </c>
      <c r="K224" s="295">
        <v>9571</v>
      </c>
      <c r="L224" s="295" t="s">
        <v>218</v>
      </c>
      <c r="M224" s="295" t="s">
        <v>419</v>
      </c>
      <c r="N224" s="295" t="s">
        <v>418</v>
      </c>
      <c r="O224" s="295" t="s">
        <v>406</v>
      </c>
      <c r="P224" s="295" t="s">
        <v>340</v>
      </c>
      <c r="Q224" s="295" t="s">
        <v>322</v>
      </c>
      <c r="R224" s="295" t="s">
        <v>201</v>
      </c>
      <c r="S224" s="295" t="s">
        <v>204</v>
      </c>
      <c r="T224" s="295" t="s">
        <v>201</v>
      </c>
      <c r="U224" s="295" t="s">
        <v>330</v>
      </c>
      <c r="V224" s="295" t="s">
        <v>318</v>
      </c>
      <c r="W224" s="295" t="s">
        <v>201</v>
      </c>
      <c r="X224" s="295" t="s">
        <v>94</v>
      </c>
      <c r="Y224" s="295" t="s">
        <v>164</v>
      </c>
      <c r="Z224" s="295" t="s">
        <v>164</v>
      </c>
      <c r="AA224" s="295"/>
      <c r="AB224" s="295"/>
      <c r="AC224" s="295"/>
      <c r="AD224" s="295"/>
    </row>
    <row r="225" spans="1:30" x14ac:dyDescent="0.35">
      <c r="A225" s="295" t="s">
        <v>192</v>
      </c>
      <c r="B225" s="295" t="s">
        <v>193</v>
      </c>
      <c r="C225" s="295" t="s">
        <v>356</v>
      </c>
      <c r="D225" s="295" t="s">
        <v>418</v>
      </c>
      <c r="E225" s="305">
        <v>0.03</v>
      </c>
      <c r="F225" s="305">
        <v>0.03</v>
      </c>
      <c r="G225" s="295" t="s">
        <v>196</v>
      </c>
      <c r="H225" s="417">
        <v>1</v>
      </c>
      <c r="I225" s="296">
        <v>43646</v>
      </c>
      <c r="J225" s="295">
        <v>24868</v>
      </c>
      <c r="K225" s="295">
        <v>9597</v>
      </c>
      <c r="L225" s="295" t="s">
        <v>218</v>
      </c>
      <c r="M225" s="295" t="s">
        <v>419</v>
      </c>
      <c r="N225" s="295" t="s">
        <v>418</v>
      </c>
      <c r="O225" s="295" t="s">
        <v>221</v>
      </c>
      <c r="P225" s="295" t="s">
        <v>341</v>
      </c>
      <c r="Q225" s="295" t="s">
        <v>323</v>
      </c>
      <c r="R225" s="295" t="s">
        <v>201</v>
      </c>
      <c r="S225" s="295" t="s">
        <v>204</v>
      </c>
      <c r="T225" s="295" t="s">
        <v>201</v>
      </c>
      <c r="U225" s="295" t="s">
        <v>330</v>
      </c>
      <c r="V225" s="295" t="s">
        <v>318</v>
      </c>
      <c r="W225" s="295" t="s">
        <v>201</v>
      </c>
      <c r="X225" s="295" t="s">
        <v>342</v>
      </c>
      <c r="Y225" s="295" t="s">
        <v>164</v>
      </c>
      <c r="Z225" s="295" t="s">
        <v>164</v>
      </c>
      <c r="AA225" s="295"/>
      <c r="AB225" s="295"/>
      <c r="AC225" s="295"/>
      <c r="AD225" s="295"/>
    </row>
    <row r="226" spans="1:30" x14ac:dyDescent="0.35">
      <c r="A226" s="295" t="s">
        <v>192</v>
      </c>
      <c r="B226" s="295" t="s">
        <v>193</v>
      </c>
      <c r="C226" s="295" t="s">
        <v>356</v>
      </c>
      <c r="D226" s="295" t="s">
        <v>418</v>
      </c>
      <c r="E226" s="305">
        <v>0.6</v>
      </c>
      <c r="F226" s="305">
        <v>0.6</v>
      </c>
      <c r="G226" s="295" t="s">
        <v>196</v>
      </c>
      <c r="H226" s="417">
        <v>1</v>
      </c>
      <c r="I226" s="296">
        <v>43646</v>
      </c>
      <c r="J226" s="295">
        <v>24868</v>
      </c>
      <c r="K226" s="295">
        <v>9632</v>
      </c>
      <c r="L226" s="295" t="s">
        <v>218</v>
      </c>
      <c r="M226" s="295" t="s">
        <v>419</v>
      </c>
      <c r="N226" s="295" t="s">
        <v>418</v>
      </c>
      <c r="O226" s="295" t="s">
        <v>200</v>
      </c>
      <c r="P226" s="295" t="s">
        <v>341</v>
      </c>
      <c r="Q226" s="295" t="s">
        <v>323</v>
      </c>
      <c r="R226" s="295" t="s">
        <v>201</v>
      </c>
      <c r="S226" s="295" t="s">
        <v>204</v>
      </c>
      <c r="T226" s="295" t="s">
        <v>201</v>
      </c>
      <c r="U226" s="295" t="s">
        <v>330</v>
      </c>
      <c r="V226" s="295" t="s">
        <v>318</v>
      </c>
      <c r="W226" s="295" t="s">
        <v>201</v>
      </c>
      <c r="X226" s="295" t="s">
        <v>342</v>
      </c>
      <c r="Y226" s="295" t="s">
        <v>164</v>
      </c>
      <c r="Z226" s="295" t="s">
        <v>164</v>
      </c>
      <c r="AA226" s="295"/>
      <c r="AB226" s="295"/>
      <c r="AC226" s="295"/>
      <c r="AD226" s="295"/>
    </row>
    <row r="227" spans="1:30" x14ac:dyDescent="0.35">
      <c r="A227" s="295" t="s">
        <v>192</v>
      </c>
      <c r="B227" s="295" t="s">
        <v>193</v>
      </c>
      <c r="C227" s="295" t="s">
        <v>356</v>
      </c>
      <c r="D227" s="295" t="s">
        <v>418</v>
      </c>
      <c r="E227" s="305">
        <v>0.04</v>
      </c>
      <c r="F227" s="305">
        <v>0.04</v>
      </c>
      <c r="G227" s="295" t="s">
        <v>196</v>
      </c>
      <c r="H227" s="417">
        <v>1</v>
      </c>
      <c r="I227" s="296">
        <v>43646</v>
      </c>
      <c r="J227" s="295">
        <v>24868</v>
      </c>
      <c r="K227" s="295">
        <v>9738</v>
      </c>
      <c r="L227" s="295" t="s">
        <v>218</v>
      </c>
      <c r="M227" s="295" t="s">
        <v>419</v>
      </c>
      <c r="N227" s="295" t="s">
        <v>418</v>
      </c>
      <c r="O227" s="295" t="s">
        <v>406</v>
      </c>
      <c r="P227" s="295" t="s">
        <v>341</v>
      </c>
      <c r="Q227" s="295" t="s">
        <v>323</v>
      </c>
      <c r="R227" s="295" t="s">
        <v>201</v>
      </c>
      <c r="S227" s="295" t="s">
        <v>204</v>
      </c>
      <c r="T227" s="295" t="s">
        <v>201</v>
      </c>
      <c r="U227" s="295" t="s">
        <v>330</v>
      </c>
      <c r="V227" s="295" t="s">
        <v>318</v>
      </c>
      <c r="W227" s="295" t="s">
        <v>201</v>
      </c>
      <c r="X227" s="295" t="s">
        <v>342</v>
      </c>
      <c r="Y227" s="295" t="s">
        <v>164</v>
      </c>
      <c r="Z227" s="295" t="s">
        <v>164</v>
      </c>
      <c r="AA227" s="295"/>
      <c r="AB227" s="295"/>
      <c r="AC227" s="295"/>
      <c r="AD227" s="295"/>
    </row>
    <row r="228" spans="1:30" x14ac:dyDescent="0.35">
      <c r="A228" s="295" t="s">
        <v>192</v>
      </c>
      <c r="B228" s="295" t="s">
        <v>193</v>
      </c>
      <c r="C228" s="295" t="s">
        <v>356</v>
      </c>
      <c r="D228" s="295" t="s">
        <v>418</v>
      </c>
      <c r="E228" s="305">
        <v>-2.74</v>
      </c>
      <c r="F228" s="305">
        <v>-2.74</v>
      </c>
      <c r="G228" s="295" t="s">
        <v>196</v>
      </c>
      <c r="H228" s="417">
        <v>1</v>
      </c>
      <c r="I228" s="296">
        <v>43646</v>
      </c>
      <c r="J228" s="295">
        <v>24868</v>
      </c>
      <c r="K228" s="295">
        <v>9764</v>
      </c>
      <c r="L228" s="295" t="s">
        <v>218</v>
      </c>
      <c r="M228" s="295" t="s">
        <v>419</v>
      </c>
      <c r="N228" s="295" t="s">
        <v>418</v>
      </c>
      <c r="O228" s="295" t="s">
        <v>221</v>
      </c>
      <c r="P228" s="295" t="s">
        <v>338</v>
      </c>
      <c r="Q228" s="295" t="s">
        <v>324</v>
      </c>
      <c r="R228" s="295" t="s">
        <v>201</v>
      </c>
      <c r="S228" s="295" t="s">
        <v>204</v>
      </c>
      <c r="T228" s="295" t="s">
        <v>201</v>
      </c>
      <c r="U228" s="295" t="s">
        <v>330</v>
      </c>
      <c r="V228" s="295" t="s">
        <v>318</v>
      </c>
      <c r="W228" s="295" t="s">
        <v>201</v>
      </c>
      <c r="X228" s="295" t="s">
        <v>331</v>
      </c>
      <c r="Y228" s="295" t="s">
        <v>164</v>
      </c>
      <c r="Z228" s="295" t="s">
        <v>164</v>
      </c>
      <c r="AA228" s="295"/>
      <c r="AB228" s="295"/>
      <c r="AC228" s="295"/>
      <c r="AD228" s="295"/>
    </row>
    <row r="229" spans="1:30" x14ac:dyDescent="0.35">
      <c r="A229" s="295" t="s">
        <v>192</v>
      </c>
      <c r="B229" s="295" t="s">
        <v>193</v>
      </c>
      <c r="C229" s="295" t="s">
        <v>356</v>
      </c>
      <c r="D229" s="295" t="s">
        <v>418</v>
      </c>
      <c r="E229" s="305">
        <v>-47.86</v>
      </c>
      <c r="F229" s="305">
        <v>-47.86</v>
      </c>
      <c r="G229" s="295" t="s">
        <v>196</v>
      </c>
      <c r="H229" s="417">
        <v>1</v>
      </c>
      <c r="I229" s="296">
        <v>43646</v>
      </c>
      <c r="J229" s="295">
        <v>24868</v>
      </c>
      <c r="K229" s="295">
        <v>9803</v>
      </c>
      <c r="L229" s="295" t="s">
        <v>218</v>
      </c>
      <c r="M229" s="295" t="s">
        <v>419</v>
      </c>
      <c r="N229" s="295" t="s">
        <v>418</v>
      </c>
      <c r="O229" s="295" t="s">
        <v>200</v>
      </c>
      <c r="P229" s="295" t="s">
        <v>338</v>
      </c>
      <c r="Q229" s="295" t="s">
        <v>324</v>
      </c>
      <c r="R229" s="295" t="s">
        <v>201</v>
      </c>
      <c r="S229" s="295" t="s">
        <v>204</v>
      </c>
      <c r="T229" s="295" t="s">
        <v>201</v>
      </c>
      <c r="U229" s="295" t="s">
        <v>330</v>
      </c>
      <c r="V229" s="295" t="s">
        <v>318</v>
      </c>
      <c r="W229" s="295" t="s">
        <v>201</v>
      </c>
      <c r="X229" s="295" t="s">
        <v>331</v>
      </c>
      <c r="Y229" s="295" t="s">
        <v>164</v>
      </c>
      <c r="Z229" s="295" t="s">
        <v>164</v>
      </c>
      <c r="AA229" s="295"/>
      <c r="AB229" s="295"/>
      <c r="AC229" s="295"/>
      <c r="AD229" s="295"/>
    </row>
    <row r="230" spans="1:30" x14ac:dyDescent="0.35">
      <c r="A230" s="295" t="s">
        <v>192</v>
      </c>
      <c r="B230" s="295" t="s">
        <v>193</v>
      </c>
      <c r="C230" s="295" t="s">
        <v>356</v>
      </c>
      <c r="D230" s="295" t="s">
        <v>418</v>
      </c>
      <c r="E230" s="305">
        <v>-2.81</v>
      </c>
      <c r="F230" s="305">
        <v>-2.81</v>
      </c>
      <c r="G230" s="295" t="s">
        <v>196</v>
      </c>
      <c r="H230" s="417">
        <v>1</v>
      </c>
      <c r="I230" s="296">
        <v>43646</v>
      </c>
      <c r="J230" s="295">
        <v>24868</v>
      </c>
      <c r="K230" s="295">
        <v>9924</v>
      </c>
      <c r="L230" s="295" t="s">
        <v>218</v>
      </c>
      <c r="M230" s="295" t="s">
        <v>419</v>
      </c>
      <c r="N230" s="295" t="s">
        <v>418</v>
      </c>
      <c r="O230" s="295" t="s">
        <v>406</v>
      </c>
      <c r="P230" s="295" t="s">
        <v>338</v>
      </c>
      <c r="Q230" s="295" t="s">
        <v>324</v>
      </c>
      <c r="R230" s="295" t="s">
        <v>201</v>
      </c>
      <c r="S230" s="295" t="s">
        <v>204</v>
      </c>
      <c r="T230" s="295" t="s">
        <v>201</v>
      </c>
      <c r="U230" s="295" t="s">
        <v>330</v>
      </c>
      <c r="V230" s="295" t="s">
        <v>318</v>
      </c>
      <c r="W230" s="295" t="s">
        <v>201</v>
      </c>
      <c r="X230" s="295" t="s">
        <v>331</v>
      </c>
      <c r="Y230" s="295" t="s">
        <v>164</v>
      </c>
      <c r="Z230" s="295" t="s">
        <v>164</v>
      </c>
      <c r="AA230" s="295"/>
      <c r="AB230" s="295"/>
      <c r="AC230" s="295"/>
      <c r="AD230" s="295"/>
    </row>
    <row r="231" spans="1:30" x14ac:dyDescent="0.35">
      <c r="A231" s="295" t="s">
        <v>192</v>
      </c>
      <c r="B231" s="295" t="s">
        <v>193</v>
      </c>
      <c r="C231" s="295" t="s">
        <v>356</v>
      </c>
      <c r="D231" s="295" t="s">
        <v>418</v>
      </c>
      <c r="E231" s="305">
        <v>2.15</v>
      </c>
      <c r="F231" s="305">
        <v>2.15</v>
      </c>
      <c r="G231" s="295" t="s">
        <v>196</v>
      </c>
      <c r="H231" s="417">
        <v>1</v>
      </c>
      <c r="I231" s="296">
        <v>43646</v>
      </c>
      <c r="J231" s="295">
        <v>24868</v>
      </c>
      <c r="K231" s="295">
        <v>9950</v>
      </c>
      <c r="L231" s="295" t="s">
        <v>218</v>
      </c>
      <c r="M231" s="295" t="s">
        <v>419</v>
      </c>
      <c r="N231" s="295" t="s">
        <v>418</v>
      </c>
      <c r="O231" s="295" t="s">
        <v>221</v>
      </c>
      <c r="P231" s="295" t="s">
        <v>340</v>
      </c>
      <c r="Q231" s="295" t="s">
        <v>324</v>
      </c>
      <c r="R231" s="295" t="s">
        <v>201</v>
      </c>
      <c r="S231" s="295" t="s">
        <v>204</v>
      </c>
      <c r="T231" s="295" t="s">
        <v>201</v>
      </c>
      <c r="U231" s="295" t="s">
        <v>330</v>
      </c>
      <c r="V231" s="295" t="s">
        <v>318</v>
      </c>
      <c r="W231" s="295" t="s">
        <v>201</v>
      </c>
      <c r="X231" s="295" t="s">
        <v>94</v>
      </c>
      <c r="Y231" s="295" t="s">
        <v>164</v>
      </c>
      <c r="Z231" s="295" t="s">
        <v>164</v>
      </c>
      <c r="AA231" s="295"/>
      <c r="AB231" s="295"/>
      <c r="AC231" s="295"/>
      <c r="AD231" s="295"/>
    </row>
    <row r="232" spans="1:30" x14ac:dyDescent="0.35">
      <c r="A232" s="295" t="s">
        <v>192</v>
      </c>
      <c r="B232" s="295" t="s">
        <v>193</v>
      </c>
      <c r="C232" s="295" t="s">
        <v>356</v>
      </c>
      <c r="D232" s="295" t="s">
        <v>418</v>
      </c>
      <c r="E232" s="305">
        <v>37.43</v>
      </c>
      <c r="F232" s="305">
        <v>37.43</v>
      </c>
      <c r="G232" s="295" t="s">
        <v>196</v>
      </c>
      <c r="H232" s="417">
        <v>1</v>
      </c>
      <c r="I232" s="296">
        <v>43646</v>
      </c>
      <c r="J232" s="295">
        <v>24868</v>
      </c>
      <c r="K232" s="295">
        <v>9989</v>
      </c>
      <c r="L232" s="295" t="s">
        <v>218</v>
      </c>
      <c r="M232" s="295" t="s">
        <v>419</v>
      </c>
      <c r="N232" s="295" t="s">
        <v>418</v>
      </c>
      <c r="O232" s="295" t="s">
        <v>200</v>
      </c>
      <c r="P232" s="295" t="s">
        <v>340</v>
      </c>
      <c r="Q232" s="295" t="s">
        <v>324</v>
      </c>
      <c r="R232" s="295" t="s">
        <v>201</v>
      </c>
      <c r="S232" s="295" t="s">
        <v>204</v>
      </c>
      <c r="T232" s="295" t="s">
        <v>201</v>
      </c>
      <c r="U232" s="295" t="s">
        <v>330</v>
      </c>
      <c r="V232" s="295" t="s">
        <v>318</v>
      </c>
      <c r="W232" s="295" t="s">
        <v>201</v>
      </c>
      <c r="X232" s="295" t="s">
        <v>94</v>
      </c>
      <c r="Y232" s="295" t="s">
        <v>164</v>
      </c>
      <c r="Z232" s="295" t="s">
        <v>164</v>
      </c>
      <c r="AA232" s="295"/>
      <c r="AB232" s="295"/>
      <c r="AC232" s="295"/>
      <c r="AD232" s="295"/>
    </row>
    <row r="233" spans="1:30" x14ac:dyDescent="0.35">
      <c r="A233" s="295" t="s">
        <v>192</v>
      </c>
      <c r="B233" s="295" t="s">
        <v>193</v>
      </c>
      <c r="C233" s="295" t="s">
        <v>356</v>
      </c>
      <c r="D233" s="295" t="s">
        <v>418</v>
      </c>
      <c r="E233" s="305">
        <v>2.19</v>
      </c>
      <c r="F233" s="305">
        <v>2.19</v>
      </c>
      <c r="G233" s="295" t="s">
        <v>196</v>
      </c>
      <c r="H233" s="417">
        <v>1</v>
      </c>
      <c r="I233" s="296">
        <v>43646</v>
      </c>
      <c r="J233" s="295">
        <v>24868</v>
      </c>
      <c r="K233" s="295">
        <v>10109</v>
      </c>
      <c r="L233" s="295" t="s">
        <v>218</v>
      </c>
      <c r="M233" s="295" t="s">
        <v>419</v>
      </c>
      <c r="N233" s="295" t="s">
        <v>418</v>
      </c>
      <c r="O233" s="295" t="s">
        <v>406</v>
      </c>
      <c r="P233" s="295" t="s">
        <v>340</v>
      </c>
      <c r="Q233" s="295" t="s">
        <v>324</v>
      </c>
      <c r="R233" s="295" t="s">
        <v>201</v>
      </c>
      <c r="S233" s="295" t="s">
        <v>204</v>
      </c>
      <c r="T233" s="295" t="s">
        <v>201</v>
      </c>
      <c r="U233" s="295" t="s">
        <v>330</v>
      </c>
      <c r="V233" s="295" t="s">
        <v>318</v>
      </c>
      <c r="W233" s="295" t="s">
        <v>201</v>
      </c>
      <c r="X233" s="295" t="s">
        <v>94</v>
      </c>
      <c r="Y233" s="295" t="s">
        <v>164</v>
      </c>
      <c r="Z233" s="295" t="s">
        <v>164</v>
      </c>
      <c r="AA233" s="295"/>
      <c r="AB233" s="295"/>
      <c r="AC233" s="295"/>
      <c r="AD233" s="295"/>
    </row>
    <row r="234" spans="1:30" x14ac:dyDescent="0.35">
      <c r="A234" s="295" t="s">
        <v>192</v>
      </c>
      <c r="B234" s="295" t="s">
        <v>193</v>
      </c>
      <c r="C234" s="295" t="s">
        <v>356</v>
      </c>
      <c r="D234" s="295" t="s">
        <v>418</v>
      </c>
      <c r="E234" s="305">
        <v>0.11</v>
      </c>
      <c r="F234" s="305">
        <v>0.11</v>
      </c>
      <c r="G234" s="295" t="s">
        <v>196</v>
      </c>
      <c r="H234" s="417">
        <v>1</v>
      </c>
      <c r="I234" s="296">
        <v>43646</v>
      </c>
      <c r="J234" s="295">
        <v>24868</v>
      </c>
      <c r="K234" s="295">
        <v>10135</v>
      </c>
      <c r="L234" s="295" t="s">
        <v>218</v>
      </c>
      <c r="M234" s="295" t="s">
        <v>419</v>
      </c>
      <c r="N234" s="295" t="s">
        <v>418</v>
      </c>
      <c r="O234" s="295" t="s">
        <v>221</v>
      </c>
      <c r="P234" s="295" t="s">
        <v>344</v>
      </c>
      <c r="Q234" s="295" t="s">
        <v>324</v>
      </c>
      <c r="R234" s="295" t="s">
        <v>201</v>
      </c>
      <c r="S234" s="295" t="s">
        <v>204</v>
      </c>
      <c r="T234" s="295" t="s">
        <v>201</v>
      </c>
      <c r="U234" s="295" t="s">
        <v>330</v>
      </c>
      <c r="V234" s="295" t="s">
        <v>318</v>
      </c>
      <c r="W234" s="295" t="s">
        <v>201</v>
      </c>
      <c r="X234" s="295" t="s">
        <v>342</v>
      </c>
      <c r="Y234" s="295" t="s">
        <v>164</v>
      </c>
      <c r="Z234" s="295" t="s">
        <v>164</v>
      </c>
      <c r="AA234" s="295"/>
      <c r="AB234" s="295"/>
      <c r="AC234" s="295"/>
      <c r="AD234" s="295"/>
    </row>
    <row r="235" spans="1:30" x14ac:dyDescent="0.35">
      <c r="A235" s="295" t="s">
        <v>192</v>
      </c>
      <c r="B235" s="295" t="s">
        <v>193</v>
      </c>
      <c r="C235" s="295" t="s">
        <v>356</v>
      </c>
      <c r="D235" s="295" t="s">
        <v>418</v>
      </c>
      <c r="E235" s="305">
        <v>1.94</v>
      </c>
      <c r="F235" s="305">
        <v>1.94</v>
      </c>
      <c r="G235" s="295" t="s">
        <v>196</v>
      </c>
      <c r="H235" s="417">
        <v>1</v>
      </c>
      <c r="I235" s="296">
        <v>43646</v>
      </c>
      <c r="J235" s="295">
        <v>24868</v>
      </c>
      <c r="K235" s="295">
        <v>10172</v>
      </c>
      <c r="L235" s="295" t="s">
        <v>218</v>
      </c>
      <c r="M235" s="295" t="s">
        <v>419</v>
      </c>
      <c r="N235" s="295" t="s">
        <v>418</v>
      </c>
      <c r="O235" s="295" t="s">
        <v>200</v>
      </c>
      <c r="P235" s="295" t="s">
        <v>344</v>
      </c>
      <c r="Q235" s="295" t="s">
        <v>324</v>
      </c>
      <c r="R235" s="295" t="s">
        <v>201</v>
      </c>
      <c r="S235" s="295" t="s">
        <v>204</v>
      </c>
      <c r="T235" s="295" t="s">
        <v>201</v>
      </c>
      <c r="U235" s="295" t="s">
        <v>330</v>
      </c>
      <c r="V235" s="295" t="s">
        <v>318</v>
      </c>
      <c r="W235" s="295" t="s">
        <v>201</v>
      </c>
      <c r="X235" s="295" t="s">
        <v>342</v>
      </c>
      <c r="Y235" s="295" t="s">
        <v>164</v>
      </c>
      <c r="Z235" s="295" t="s">
        <v>164</v>
      </c>
      <c r="AA235" s="295"/>
      <c r="AB235" s="295"/>
      <c r="AC235" s="295"/>
      <c r="AD235" s="295"/>
    </row>
    <row r="236" spans="1:30" x14ac:dyDescent="0.35">
      <c r="A236" s="295" t="s">
        <v>192</v>
      </c>
      <c r="B236" s="295" t="s">
        <v>193</v>
      </c>
      <c r="C236" s="295" t="s">
        <v>356</v>
      </c>
      <c r="D236" s="295" t="s">
        <v>418</v>
      </c>
      <c r="E236" s="305">
        <v>0.11</v>
      </c>
      <c r="F236" s="305">
        <v>0.11</v>
      </c>
      <c r="G236" s="295" t="s">
        <v>196</v>
      </c>
      <c r="H236" s="417">
        <v>1</v>
      </c>
      <c r="I236" s="296">
        <v>43646</v>
      </c>
      <c r="J236" s="295">
        <v>24868</v>
      </c>
      <c r="K236" s="295">
        <v>10284</v>
      </c>
      <c r="L236" s="295" t="s">
        <v>218</v>
      </c>
      <c r="M236" s="295" t="s">
        <v>419</v>
      </c>
      <c r="N236" s="295" t="s">
        <v>418</v>
      </c>
      <c r="O236" s="295" t="s">
        <v>406</v>
      </c>
      <c r="P236" s="295" t="s">
        <v>344</v>
      </c>
      <c r="Q236" s="295" t="s">
        <v>324</v>
      </c>
      <c r="R236" s="295" t="s">
        <v>201</v>
      </c>
      <c r="S236" s="295" t="s">
        <v>204</v>
      </c>
      <c r="T236" s="295" t="s">
        <v>201</v>
      </c>
      <c r="U236" s="295" t="s">
        <v>330</v>
      </c>
      <c r="V236" s="295" t="s">
        <v>318</v>
      </c>
      <c r="W236" s="295" t="s">
        <v>201</v>
      </c>
      <c r="X236" s="295" t="s">
        <v>342</v>
      </c>
      <c r="Y236" s="295" t="s">
        <v>164</v>
      </c>
      <c r="Z236" s="295" t="s">
        <v>164</v>
      </c>
      <c r="AA236" s="295"/>
      <c r="AB236" s="295"/>
      <c r="AC236" s="295"/>
      <c r="AD236" s="295"/>
    </row>
    <row r="237" spans="1:30" x14ac:dyDescent="0.35">
      <c r="A237" s="295" t="s">
        <v>192</v>
      </c>
      <c r="B237" s="295" t="s">
        <v>193</v>
      </c>
      <c r="C237" s="295" t="s">
        <v>356</v>
      </c>
      <c r="D237" s="295" t="s">
        <v>418</v>
      </c>
      <c r="E237" s="305">
        <v>0.04</v>
      </c>
      <c r="F237" s="305">
        <v>0.04</v>
      </c>
      <c r="G237" s="295" t="s">
        <v>196</v>
      </c>
      <c r="H237" s="417">
        <v>1</v>
      </c>
      <c r="I237" s="296">
        <v>43646</v>
      </c>
      <c r="J237" s="295">
        <v>24868</v>
      </c>
      <c r="K237" s="295">
        <v>10310</v>
      </c>
      <c r="L237" s="295" t="s">
        <v>218</v>
      </c>
      <c r="M237" s="295" t="s">
        <v>419</v>
      </c>
      <c r="N237" s="295" t="s">
        <v>418</v>
      </c>
      <c r="O237" s="295" t="s">
        <v>221</v>
      </c>
      <c r="P237" s="295" t="s">
        <v>345</v>
      </c>
      <c r="Q237" s="295" t="s">
        <v>324</v>
      </c>
      <c r="R237" s="295" t="s">
        <v>201</v>
      </c>
      <c r="S237" s="295" t="s">
        <v>204</v>
      </c>
      <c r="T237" s="295" t="s">
        <v>201</v>
      </c>
      <c r="U237" s="295" t="s">
        <v>330</v>
      </c>
      <c r="V237" s="295" t="s">
        <v>318</v>
      </c>
      <c r="W237" s="295" t="s">
        <v>201</v>
      </c>
      <c r="X237" s="295" t="s">
        <v>331</v>
      </c>
      <c r="Y237" s="295" t="s">
        <v>164</v>
      </c>
      <c r="Z237" s="295" t="s">
        <v>164</v>
      </c>
      <c r="AA237" s="295"/>
      <c r="AB237" s="295"/>
      <c r="AC237" s="295"/>
      <c r="AD237" s="295"/>
    </row>
    <row r="238" spans="1:30" x14ac:dyDescent="0.35">
      <c r="A238" s="295" t="s">
        <v>192</v>
      </c>
      <c r="B238" s="295" t="s">
        <v>193</v>
      </c>
      <c r="C238" s="295" t="s">
        <v>356</v>
      </c>
      <c r="D238" s="295" t="s">
        <v>418</v>
      </c>
      <c r="E238" s="305">
        <v>0.65</v>
      </c>
      <c r="F238" s="305">
        <v>0.65</v>
      </c>
      <c r="G238" s="295" t="s">
        <v>196</v>
      </c>
      <c r="H238" s="417">
        <v>1</v>
      </c>
      <c r="I238" s="296">
        <v>43646</v>
      </c>
      <c r="J238" s="295">
        <v>24868</v>
      </c>
      <c r="K238" s="295">
        <v>10346</v>
      </c>
      <c r="L238" s="295" t="s">
        <v>218</v>
      </c>
      <c r="M238" s="295" t="s">
        <v>419</v>
      </c>
      <c r="N238" s="295" t="s">
        <v>418</v>
      </c>
      <c r="O238" s="295" t="s">
        <v>200</v>
      </c>
      <c r="P238" s="295" t="s">
        <v>345</v>
      </c>
      <c r="Q238" s="295" t="s">
        <v>324</v>
      </c>
      <c r="R238" s="295" t="s">
        <v>201</v>
      </c>
      <c r="S238" s="295" t="s">
        <v>204</v>
      </c>
      <c r="T238" s="295" t="s">
        <v>201</v>
      </c>
      <c r="U238" s="295" t="s">
        <v>330</v>
      </c>
      <c r="V238" s="295" t="s">
        <v>318</v>
      </c>
      <c r="W238" s="295" t="s">
        <v>201</v>
      </c>
      <c r="X238" s="295" t="s">
        <v>331</v>
      </c>
      <c r="Y238" s="295" t="s">
        <v>164</v>
      </c>
      <c r="Z238" s="295" t="s">
        <v>164</v>
      </c>
      <c r="AA238" s="295"/>
      <c r="AB238" s="295"/>
      <c r="AC238" s="295"/>
      <c r="AD238" s="295"/>
    </row>
    <row r="239" spans="1:30" x14ac:dyDescent="0.35">
      <c r="A239" s="295" t="s">
        <v>192</v>
      </c>
      <c r="B239" s="295" t="s">
        <v>193</v>
      </c>
      <c r="C239" s="295" t="s">
        <v>356</v>
      </c>
      <c r="D239" s="295" t="s">
        <v>418</v>
      </c>
      <c r="E239" s="305">
        <v>0.04</v>
      </c>
      <c r="F239" s="305">
        <v>0.04</v>
      </c>
      <c r="G239" s="295" t="s">
        <v>196</v>
      </c>
      <c r="H239" s="417">
        <v>1</v>
      </c>
      <c r="I239" s="296">
        <v>43646</v>
      </c>
      <c r="J239" s="295">
        <v>24868</v>
      </c>
      <c r="K239" s="295">
        <v>10452</v>
      </c>
      <c r="L239" s="295" t="s">
        <v>218</v>
      </c>
      <c r="M239" s="295" t="s">
        <v>419</v>
      </c>
      <c r="N239" s="295" t="s">
        <v>418</v>
      </c>
      <c r="O239" s="295" t="s">
        <v>406</v>
      </c>
      <c r="P239" s="295" t="s">
        <v>345</v>
      </c>
      <c r="Q239" s="295" t="s">
        <v>324</v>
      </c>
      <c r="R239" s="295" t="s">
        <v>201</v>
      </c>
      <c r="S239" s="295" t="s">
        <v>204</v>
      </c>
      <c r="T239" s="295" t="s">
        <v>201</v>
      </c>
      <c r="U239" s="295" t="s">
        <v>330</v>
      </c>
      <c r="V239" s="295" t="s">
        <v>318</v>
      </c>
      <c r="W239" s="295" t="s">
        <v>201</v>
      </c>
      <c r="X239" s="295" t="s">
        <v>331</v>
      </c>
      <c r="Y239" s="295" t="s">
        <v>164</v>
      </c>
      <c r="Z239" s="295" t="s">
        <v>164</v>
      </c>
      <c r="AA239" s="295"/>
      <c r="AB239" s="295"/>
      <c r="AC239" s="295"/>
      <c r="AD239" s="295"/>
    </row>
    <row r="240" spans="1:30" x14ac:dyDescent="0.35">
      <c r="A240" s="295" t="s">
        <v>192</v>
      </c>
      <c r="B240" s="295" t="s">
        <v>193</v>
      </c>
      <c r="C240" s="295" t="s">
        <v>356</v>
      </c>
      <c r="D240" s="295" t="s">
        <v>418</v>
      </c>
      <c r="E240" s="305">
        <v>0.1</v>
      </c>
      <c r="F240" s="305">
        <v>0.1</v>
      </c>
      <c r="G240" s="295" t="s">
        <v>196</v>
      </c>
      <c r="H240" s="417">
        <v>1</v>
      </c>
      <c r="I240" s="296">
        <v>43646</v>
      </c>
      <c r="J240" s="295">
        <v>24868</v>
      </c>
      <c r="K240" s="295">
        <v>10478</v>
      </c>
      <c r="L240" s="295" t="s">
        <v>218</v>
      </c>
      <c r="M240" s="295" t="s">
        <v>419</v>
      </c>
      <c r="N240" s="295" t="s">
        <v>418</v>
      </c>
      <c r="O240" s="295" t="s">
        <v>221</v>
      </c>
      <c r="P240" s="295" t="s">
        <v>329</v>
      </c>
      <c r="Q240" s="295" t="s">
        <v>325</v>
      </c>
      <c r="R240" s="295" t="s">
        <v>201</v>
      </c>
      <c r="S240" s="295" t="s">
        <v>204</v>
      </c>
      <c r="T240" s="295" t="s">
        <v>201</v>
      </c>
      <c r="U240" s="295" t="s">
        <v>330</v>
      </c>
      <c r="V240" s="295" t="s">
        <v>318</v>
      </c>
      <c r="W240" s="295" t="s">
        <v>201</v>
      </c>
      <c r="X240" s="295" t="s">
        <v>331</v>
      </c>
      <c r="Y240" s="295" t="s">
        <v>164</v>
      </c>
      <c r="Z240" s="295" t="s">
        <v>164</v>
      </c>
      <c r="AA240" s="295"/>
      <c r="AB240" s="295"/>
      <c r="AC240" s="295"/>
      <c r="AD240" s="295"/>
    </row>
    <row r="241" spans="1:30" x14ac:dyDescent="0.35">
      <c r="A241" s="295" t="s">
        <v>192</v>
      </c>
      <c r="B241" s="295" t="s">
        <v>193</v>
      </c>
      <c r="C241" s="295" t="s">
        <v>356</v>
      </c>
      <c r="D241" s="295" t="s">
        <v>418</v>
      </c>
      <c r="E241" s="305">
        <v>1.66</v>
      </c>
      <c r="F241" s="305">
        <v>1.66</v>
      </c>
      <c r="G241" s="295" t="s">
        <v>196</v>
      </c>
      <c r="H241" s="417">
        <v>1</v>
      </c>
      <c r="I241" s="296">
        <v>43646</v>
      </c>
      <c r="J241" s="295">
        <v>24868</v>
      </c>
      <c r="K241" s="295">
        <v>10515</v>
      </c>
      <c r="L241" s="295" t="s">
        <v>218</v>
      </c>
      <c r="M241" s="295" t="s">
        <v>419</v>
      </c>
      <c r="N241" s="295" t="s">
        <v>418</v>
      </c>
      <c r="O241" s="295" t="s">
        <v>200</v>
      </c>
      <c r="P241" s="295" t="s">
        <v>329</v>
      </c>
      <c r="Q241" s="295" t="s">
        <v>325</v>
      </c>
      <c r="R241" s="295" t="s">
        <v>201</v>
      </c>
      <c r="S241" s="295" t="s">
        <v>204</v>
      </c>
      <c r="T241" s="295" t="s">
        <v>201</v>
      </c>
      <c r="U241" s="295" t="s">
        <v>330</v>
      </c>
      <c r="V241" s="295" t="s">
        <v>318</v>
      </c>
      <c r="W241" s="295" t="s">
        <v>201</v>
      </c>
      <c r="X241" s="295" t="s">
        <v>331</v>
      </c>
      <c r="Y241" s="295" t="s">
        <v>164</v>
      </c>
      <c r="Z241" s="295" t="s">
        <v>164</v>
      </c>
      <c r="AA241" s="295"/>
      <c r="AB241" s="295"/>
      <c r="AC241" s="295"/>
      <c r="AD241" s="295"/>
    </row>
    <row r="242" spans="1:30" x14ac:dyDescent="0.35">
      <c r="A242" s="295" t="s">
        <v>192</v>
      </c>
      <c r="B242" s="295" t="s">
        <v>193</v>
      </c>
      <c r="C242" s="295" t="s">
        <v>356</v>
      </c>
      <c r="D242" s="295" t="s">
        <v>418</v>
      </c>
      <c r="E242" s="305">
        <v>0.1</v>
      </c>
      <c r="F242" s="305">
        <v>0.1</v>
      </c>
      <c r="G242" s="295" t="s">
        <v>196</v>
      </c>
      <c r="H242" s="417">
        <v>1</v>
      </c>
      <c r="I242" s="296">
        <v>43646</v>
      </c>
      <c r="J242" s="295">
        <v>24868</v>
      </c>
      <c r="K242" s="295">
        <v>10626</v>
      </c>
      <c r="L242" s="295" t="s">
        <v>218</v>
      </c>
      <c r="M242" s="295" t="s">
        <v>419</v>
      </c>
      <c r="N242" s="295" t="s">
        <v>418</v>
      </c>
      <c r="O242" s="295" t="s">
        <v>406</v>
      </c>
      <c r="P242" s="295" t="s">
        <v>329</v>
      </c>
      <c r="Q242" s="295" t="s">
        <v>325</v>
      </c>
      <c r="R242" s="295" t="s">
        <v>201</v>
      </c>
      <c r="S242" s="295" t="s">
        <v>204</v>
      </c>
      <c r="T242" s="295" t="s">
        <v>201</v>
      </c>
      <c r="U242" s="295" t="s">
        <v>330</v>
      </c>
      <c r="V242" s="295" t="s">
        <v>318</v>
      </c>
      <c r="W242" s="295" t="s">
        <v>201</v>
      </c>
      <c r="X242" s="295" t="s">
        <v>331</v>
      </c>
      <c r="Y242" s="295" t="s">
        <v>164</v>
      </c>
      <c r="Z242" s="295" t="s">
        <v>164</v>
      </c>
      <c r="AA242" s="295"/>
      <c r="AB242" s="295"/>
      <c r="AC242" s="295"/>
      <c r="AD242" s="295"/>
    </row>
    <row r="243" spans="1:30" x14ac:dyDescent="0.35">
      <c r="A243" s="295" t="s">
        <v>192</v>
      </c>
      <c r="B243" s="295" t="s">
        <v>193</v>
      </c>
      <c r="C243" s="295" t="s">
        <v>356</v>
      </c>
      <c r="D243" s="295" t="s">
        <v>418</v>
      </c>
      <c r="E243" s="305">
        <v>0.08</v>
      </c>
      <c r="F243" s="305">
        <v>0.08</v>
      </c>
      <c r="G243" s="295" t="s">
        <v>196</v>
      </c>
      <c r="H243" s="417">
        <v>1</v>
      </c>
      <c r="I243" s="296">
        <v>43646</v>
      </c>
      <c r="J243" s="295">
        <v>24868</v>
      </c>
      <c r="K243" s="295">
        <v>10652</v>
      </c>
      <c r="L243" s="295" t="s">
        <v>218</v>
      </c>
      <c r="M243" s="295" t="s">
        <v>419</v>
      </c>
      <c r="N243" s="295" t="s">
        <v>418</v>
      </c>
      <c r="O243" s="295" t="s">
        <v>221</v>
      </c>
      <c r="P243" s="295" t="s">
        <v>332</v>
      </c>
      <c r="Q243" s="295" t="s">
        <v>325</v>
      </c>
      <c r="R243" s="295" t="s">
        <v>201</v>
      </c>
      <c r="S243" s="295" t="s">
        <v>204</v>
      </c>
      <c r="T243" s="295" t="s">
        <v>201</v>
      </c>
      <c r="U243" s="295" t="s">
        <v>330</v>
      </c>
      <c r="V243" s="295" t="s">
        <v>318</v>
      </c>
      <c r="W243" s="295" t="s">
        <v>201</v>
      </c>
      <c r="X243" s="295" t="s">
        <v>331</v>
      </c>
      <c r="Y243" s="295" t="s">
        <v>164</v>
      </c>
      <c r="Z243" s="295" t="s">
        <v>164</v>
      </c>
      <c r="AA243" s="295"/>
      <c r="AB243" s="295"/>
      <c r="AC243" s="295"/>
      <c r="AD243" s="295"/>
    </row>
    <row r="244" spans="1:30" x14ac:dyDescent="0.35">
      <c r="A244" s="295" t="s">
        <v>192</v>
      </c>
      <c r="B244" s="295" t="s">
        <v>193</v>
      </c>
      <c r="C244" s="295" t="s">
        <v>356</v>
      </c>
      <c r="D244" s="295" t="s">
        <v>418</v>
      </c>
      <c r="E244" s="305">
        <v>1.34</v>
      </c>
      <c r="F244" s="305">
        <v>1.34</v>
      </c>
      <c r="G244" s="295" t="s">
        <v>196</v>
      </c>
      <c r="H244" s="417">
        <v>1</v>
      </c>
      <c r="I244" s="296">
        <v>43646</v>
      </c>
      <c r="J244" s="295">
        <v>24868</v>
      </c>
      <c r="K244" s="295">
        <v>10689</v>
      </c>
      <c r="L244" s="295" t="s">
        <v>218</v>
      </c>
      <c r="M244" s="295" t="s">
        <v>419</v>
      </c>
      <c r="N244" s="295" t="s">
        <v>418</v>
      </c>
      <c r="O244" s="295" t="s">
        <v>200</v>
      </c>
      <c r="P244" s="295" t="s">
        <v>332</v>
      </c>
      <c r="Q244" s="295" t="s">
        <v>325</v>
      </c>
      <c r="R244" s="295" t="s">
        <v>201</v>
      </c>
      <c r="S244" s="295" t="s">
        <v>204</v>
      </c>
      <c r="T244" s="295" t="s">
        <v>201</v>
      </c>
      <c r="U244" s="295" t="s">
        <v>330</v>
      </c>
      <c r="V244" s="295" t="s">
        <v>318</v>
      </c>
      <c r="W244" s="295" t="s">
        <v>201</v>
      </c>
      <c r="X244" s="295" t="s">
        <v>331</v>
      </c>
      <c r="Y244" s="295" t="s">
        <v>164</v>
      </c>
      <c r="Z244" s="295" t="s">
        <v>164</v>
      </c>
      <c r="AA244" s="295"/>
      <c r="AB244" s="295"/>
      <c r="AC244" s="295"/>
      <c r="AD244" s="295"/>
    </row>
    <row r="245" spans="1:30" x14ac:dyDescent="0.35">
      <c r="A245" s="295" t="s">
        <v>192</v>
      </c>
      <c r="B245" s="295" t="s">
        <v>193</v>
      </c>
      <c r="C245" s="295" t="s">
        <v>356</v>
      </c>
      <c r="D245" s="295" t="s">
        <v>418</v>
      </c>
      <c r="E245" s="305">
        <v>0.08</v>
      </c>
      <c r="F245" s="305">
        <v>0.08</v>
      </c>
      <c r="G245" s="295" t="s">
        <v>196</v>
      </c>
      <c r="H245" s="417">
        <v>1</v>
      </c>
      <c r="I245" s="296">
        <v>43646</v>
      </c>
      <c r="J245" s="295">
        <v>24868</v>
      </c>
      <c r="K245" s="295">
        <v>10800</v>
      </c>
      <c r="L245" s="295" t="s">
        <v>218</v>
      </c>
      <c r="M245" s="295" t="s">
        <v>419</v>
      </c>
      <c r="N245" s="295" t="s">
        <v>418</v>
      </c>
      <c r="O245" s="295" t="s">
        <v>406</v>
      </c>
      <c r="P245" s="295" t="s">
        <v>332</v>
      </c>
      <c r="Q245" s="295" t="s">
        <v>325</v>
      </c>
      <c r="R245" s="295" t="s">
        <v>201</v>
      </c>
      <c r="S245" s="295" t="s">
        <v>204</v>
      </c>
      <c r="T245" s="295" t="s">
        <v>201</v>
      </c>
      <c r="U245" s="295" t="s">
        <v>330</v>
      </c>
      <c r="V245" s="295" t="s">
        <v>318</v>
      </c>
      <c r="W245" s="295" t="s">
        <v>201</v>
      </c>
      <c r="X245" s="295" t="s">
        <v>331</v>
      </c>
      <c r="Y245" s="295" t="s">
        <v>164</v>
      </c>
      <c r="Z245" s="295" t="s">
        <v>164</v>
      </c>
      <c r="AA245" s="295"/>
      <c r="AB245" s="295"/>
      <c r="AC245" s="295"/>
      <c r="AD245" s="295"/>
    </row>
    <row r="246" spans="1:30" x14ac:dyDescent="0.35">
      <c r="A246" s="295" t="s">
        <v>192</v>
      </c>
      <c r="B246" s="295" t="s">
        <v>193</v>
      </c>
      <c r="C246" s="295" t="s">
        <v>356</v>
      </c>
      <c r="D246" s="295" t="s">
        <v>418</v>
      </c>
      <c r="E246" s="305">
        <v>0.19</v>
      </c>
      <c r="F246" s="305">
        <v>0.19</v>
      </c>
      <c r="G246" s="295" t="s">
        <v>196</v>
      </c>
      <c r="H246" s="417">
        <v>1</v>
      </c>
      <c r="I246" s="296">
        <v>43646</v>
      </c>
      <c r="J246" s="295">
        <v>24868</v>
      </c>
      <c r="K246" s="295">
        <v>10826</v>
      </c>
      <c r="L246" s="295" t="s">
        <v>218</v>
      </c>
      <c r="M246" s="295" t="s">
        <v>419</v>
      </c>
      <c r="N246" s="295" t="s">
        <v>418</v>
      </c>
      <c r="O246" s="295" t="s">
        <v>221</v>
      </c>
      <c r="P246" s="295" t="s">
        <v>333</v>
      </c>
      <c r="Q246" s="295" t="s">
        <v>325</v>
      </c>
      <c r="R246" s="295" t="s">
        <v>201</v>
      </c>
      <c r="S246" s="295" t="s">
        <v>204</v>
      </c>
      <c r="T246" s="295" t="s">
        <v>201</v>
      </c>
      <c r="U246" s="295" t="s">
        <v>330</v>
      </c>
      <c r="V246" s="295" t="s">
        <v>318</v>
      </c>
      <c r="W246" s="295" t="s">
        <v>201</v>
      </c>
      <c r="X246" s="295" t="s">
        <v>331</v>
      </c>
      <c r="Y246" s="295" t="s">
        <v>164</v>
      </c>
      <c r="Z246" s="295" t="s">
        <v>164</v>
      </c>
      <c r="AA246" s="295"/>
      <c r="AB246" s="295"/>
      <c r="AC246" s="295"/>
      <c r="AD246" s="295"/>
    </row>
    <row r="247" spans="1:30" x14ac:dyDescent="0.35">
      <c r="A247" s="295" t="s">
        <v>192</v>
      </c>
      <c r="B247" s="295" t="s">
        <v>193</v>
      </c>
      <c r="C247" s="295" t="s">
        <v>356</v>
      </c>
      <c r="D247" s="295" t="s">
        <v>418</v>
      </c>
      <c r="E247" s="305">
        <v>3.29</v>
      </c>
      <c r="F247" s="305">
        <v>3.29</v>
      </c>
      <c r="G247" s="295" t="s">
        <v>196</v>
      </c>
      <c r="H247" s="417">
        <v>1</v>
      </c>
      <c r="I247" s="296">
        <v>43646</v>
      </c>
      <c r="J247" s="295">
        <v>24868</v>
      </c>
      <c r="K247" s="295">
        <v>10864</v>
      </c>
      <c r="L247" s="295" t="s">
        <v>218</v>
      </c>
      <c r="M247" s="295" t="s">
        <v>419</v>
      </c>
      <c r="N247" s="295" t="s">
        <v>418</v>
      </c>
      <c r="O247" s="295" t="s">
        <v>200</v>
      </c>
      <c r="P247" s="295" t="s">
        <v>333</v>
      </c>
      <c r="Q247" s="295" t="s">
        <v>325</v>
      </c>
      <c r="R247" s="295" t="s">
        <v>201</v>
      </c>
      <c r="S247" s="295" t="s">
        <v>204</v>
      </c>
      <c r="T247" s="295" t="s">
        <v>201</v>
      </c>
      <c r="U247" s="295" t="s">
        <v>330</v>
      </c>
      <c r="V247" s="295" t="s">
        <v>318</v>
      </c>
      <c r="W247" s="295" t="s">
        <v>201</v>
      </c>
      <c r="X247" s="295" t="s">
        <v>331</v>
      </c>
      <c r="Y247" s="295" t="s">
        <v>164</v>
      </c>
      <c r="Z247" s="295" t="s">
        <v>164</v>
      </c>
      <c r="AA247" s="295"/>
      <c r="AB247" s="295"/>
      <c r="AC247" s="295"/>
      <c r="AD247" s="295"/>
    </row>
    <row r="248" spans="1:30" x14ac:dyDescent="0.35">
      <c r="A248" s="295" t="s">
        <v>192</v>
      </c>
      <c r="B248" s="295" t="s">
        <v>193</v>
      </c>
      <c r="C248" s="295" t="s">
        <v>356</v>
      </c>
      <c r="D248" s="295" t="s">
        <v>418</v>
      </c>
      <c r="E248" s="305">
        <v>0.19</v>
      </c>
      <c r="F248" s="305">
        <v>0.19</v>
      </c>
      <c r="G248" s="295" t="s">
        <v>196</v>
      </c>
      <c r="H248" s="417">
        <v>1</v>
      </c>
      <c r="I248" s="296">
        <v>43646</v>
      </c>
      <c r="J248" s="295">
        <v>24868</v>
      </c>
      <c r="K248" s="295">
        <v>10980</v>
      </c>
      <c r="L248" s="295" t="s">
        <v>218</v>
      </c>
      <c r="M248" s="295" t="s">
        <v>419</v>
      </c>
      <c r="N248" s="295" t="s">
        <v>418</v>
      </c>
      <c r="O248" s="295" t="s">
        <v>406</v>
      </c>
      <c r="P248" s="295" t="s">
        <v>333</v>
      </c>
      <c r="Q248" s="295" t="s">
        <v>325</v>
      </c>
      <c r="R248" s="295" t="s">
        <v>201</v>
      </c>
      <c r="S248" s="295" t="s">
        <v>204</v>
      </c>
      <c r="T248" s="295" t="s">
        <v>201</v>
      </c>
      <c r="U248" s="295" t="s">
        <v>330</v>
      </c>
      <c r="V248" s="295" t="s">
        <v>318</v>
      </c>
      <c r="W248" s="295" t="s">
        <v>201</v>
      </c>
      <c r="X248" s="295" t="s">
        <v>331</v>
      </c>
      <c r="Y248" s="295" t="s">
        <v>164</v>
      </c>
      <c r="Z248" s="295" t="s">
        <v>164</v>
      </c>
      <c r="AA248" s="295"/>
      <c r="AB248" s="295"/>
      <c r="AC248" s="295"/>
      <c r="AD248" s="295"/>
    </row>
    <row r="249" spans="1:30" x14ac:dyDescent="0.35">
      <c r="A249" s="295" t="s">
        <v>192</v>
      </c>
      <c r="B249" s="295" t="s">
        <v>193</v>
      </c>
      <c r="C249" s="295" t="s">
        <v>356</v>
      </c>
      <c r="D249" s="295" t="s">
        <v>418</v>
      </c>
      <c r="E249" s="305">
        <v>0.13</v>
      </c>
      <c r="F249" s="305">
        <v>0.13</v>
      </c>
      <c r="G249" s="295" t="s">
        <v>196</v>
      </c>
      <c r="H249" s="417">
        <v>1</v>
      </c>
      <c r="I249" s="296">
        <v>43646</v>
      </c>
      <c r="J249" s="295">
        <v>24868</v>
      </c>
      <c r="K249" s="295">
        <v>11006</v>
      </c>
      <c r="L249" s="295" t="s">
        <v>218</v>
      </c>
      <c r="M249" s="295" t="s">
        <v>419</v>
      </c>
      <c r="N249" s="295" t="s">
        <v>418</v>
      </c>
      <c r="O249" s="295" t="s">
        <v>221</v>
      </c>
      <c r="P249" s="295" t="s">
        <v>334</v>
      </c>
      <c r="Q249" s="295" t="s">
        <v>325</v>
      </c>
      <c r="R249" s="295" t="s">
        <v>201</v>
      </c>
      <c r="S249" s="295" t="s">
        <v>204</v>
      </c>
      <c r="T249" s="295" t="s">
        <v>201</v>
      </c>
      <c r="U249" s="295" t="s">
        <v>330</v>
      </c>
      <c r="V249" s="295" t="s">
        <v>318</v>
      </c>
      <c r="W249" s="295" t="s">
        <v>201</v>
      </c>
      <c r="X249" s="295" t="s">
        <v>331</v>
      </c>
      <c r="Y249" s="295" t="s">
        <v>164</v>
      </c>
      <c r="Z249" s="295" t="s">
        <v>164</v>
      </c>
      <c r="AA249" s="295"/>
      <c r="AB249" s="295"/>
      <c r="AC249" s="295"/>
      <c r="AD249" s="295"/>
    </row>
    <row r="250" spans="1:30" x14ac:dyDescent="0.35">
      <c r="A250" s="295" t="s">
        <v>192</v>
      </c>
      <c r="B250" s="295" t="s">
        <v>193</v>
      </c>
      <c r="C250" s="295" t="s">
        <v>356</v>
      </c>
      <c r="D250" s="295" t="s">
        <v>418</v>
      </c>
      <c r="E250" s="305">
        <v>2.2200000000000002</v>
      </c>
      <c r="F250" s="305">
        <v>2.2200000000000002</v>
      </c>
      <c r="G250" s="295" t="s">
        <v>196</v>
      </c>
      <c r="H250" s="417">
        <v>1</v>
      </c>
      <c r="I250" s="296">
        <v>43646</v>
      </c>
      <c r="J250" s="295">
        <v>24868</v>
      </c>
      <c r="K250" s="295">
        <v>11043</v>
      </c>
      <c r="L250" s="295" t="s">
        <v>218</v>
      </c>
      <c r="M250" s="295" t="s">
        <v>419</v>
      </c>
      <c r="N250" s="295" t="s">
        <v>418</v>
      </c>
      <c r="O250" s="295" t="s">
        <v>200</v>
      </c>
      <c r="P250" s="295" t="s">
        <v>334</v>
      </c>
      <c r="Q250" s="295" t="s">
        <v>325</v>
      </c>
      <c r="R250" s="295" t="s">
        <v>201</v>
      </c>
      <c r="S250" s="295" t="s">
        <v>204</v>
      </c>
      <c r="T250" s="295" t="s">
        <v>201</v>
      </c>
      <c r="U250" s="295" t="s">
        <v>330</v>
      </c>
      <c r="V250" s="295" t="s">
        <v>318</v>
      </c>
      <c r="W250" s="295" t="s">
        <v>201</v>
      </c>
      <c r="X250" s="295" t="s">
        <v>331</v>
      </c>
      <c r="Y250" s="295" t="s">
        <v>164</v>
      </c>
      <c r="Z250" s="295" t="s">
        <v>164</v>
      </c>
      <c r="AA250" s="295"/>
      <c r="AB250" s="295"/>
      <c r="AC250" s="295"/>
      <c r="AD250" s="295"/>
    </row>
    <row r="251" spans="1:30" x14ac:dyDescent="0.35">
      <c r="A251" s="295" t="s">
        <v>192</v>
      </c>
      <c r="B251" s="295" t="s">
        <v>193</v>
      </c>
      <c r="C251" s="295" t="s">
        <v>356</v>
      </c>
      <c r="D251" s="295" t="s">
        <v>418</v>
      </c>
      <c r="E251" s="305">
        <v>0.13</v>
      </c>
      <c r="F251" s="305">
        <v>0.13</v>
      </c>
      <c r="G251" s="295" t="s">
        <v>196</v>
      </c>
      <c r="H251" s="417">
        <v>1</v>
      </c>
      <c r="I251" s="296">
        <v>43646</v>
      </c>
      <c r="J251" s="295">
        <v>24868</v>
      </c>
      <c r="K251" s="295">
        <v>11156</v>
      </c>
      <c r="L251" s="295" t="s">
        <v>218</v>
      </c>
      <c r="M251" s="295" t="s">
        <v>419</v>
      </c>
      <c r="N251" s="295" t="s">
        <v>418</v>
      </c>
      <c r="O251" s="295" t="s">
        <v>406</v>
      </c>
      <c r="P251" s="295" t="s">
        <v>334</v>
      </c>
      <c r="Q251" s="295" t="s">
        <v>325</v>
      </c>
      <c r="R251" s="295" t="s">
        <v>201</v>
      </c>
      <c r="S251" s="295" t="s">
        <v>204</v>
      </c>
      <c r="T251" s="295" t="s">
        <v>201</v>
      </c>
      <c r="U251" s="295" t="s">
        <v>330</v>
      </c>
      <c r="V251" s="295" t="s">
        <v>318</v>
      </c>
      <c r="W251" s="295" t="s">
        <v>201</v>
      </c>
      <c r="X251" s="295" t="s">
        <v>331</v>
      </c>
      <c r="Y251" s="295" t="s">
        <v>164</v>
      </c>
      <c r="Z251" s="295" t="s">
        <v>164</v>
      </c>
      <c r="AA251" s="295"/>
      <c r="AB251" s="295"/>
      <c r="AC251" s="295"/>
      <c r="AD251" s="295"/>
    </row>
    <row r="252" spans="1:30" x14ac:dyDescent="0.35">
      <c r="A252" s="295" t="s">
        <v>192</v>
      </c>
      <c r="B252" s="295" t="s">
        <v>193</v>
      </c>
      <c r="C252" s="295" t="s">
        <v>356</v>
      </c>
      <c r="D252" s="295" t="s">
        <v>418</v>
      </c>
      <c r="E252" s="305">
        <v>0.08</v>
      </c>
      <c r="F252" s="305">
        <v>0.08</v>
      </c>
      <c r="G252" s="295" t="s">
        <v>196</v>
      </c>
      <c r="H252" s="417">
        <v>1</v>
      </c>
      <c r="I252" s="296">
        <v>43646</v>
      </c>
      <c r="J252" s="295">
        <v>24868</v>
      </c>
      <c r="K252" s="295">
        <v>11182</v>
      </c>
      <c r="L252" s="295" t="s">
        <v>218</v>
      </c>
      <c r="M252" s="295" t="s">
        <v>419</v>
      </c>
      <c r="N252" s="295" t="s">
        <v>418</v>
      </c>
      <c r="O252" s="295" t="s">
        <v>221</v>
      </c>
      <c r="P252" s="295" t="s">
        <v>335</v>
      </c>
      <c r="Q252" s="295" t="s">
        <v>325</v>
      </c>
      <c r="R252" s="295" t="s">
        <v>201</v>
      </c>
      <c r="S252" s="295" t="s">
        <v>204</v>
      </c>
      <c r="T252" s="295" t="s">
        <v>201</v>
      </c>
      <c r="U252" s="295" t="s">
        <v>330</v>
      </c>
      <c r="V252" s="295" t="s">
        <v>318</v>
      </c>
      <c r="W252" s="295" t="s">
        <v>201</v>
      </c>
      <c r="X252" s="295" t="s">
        <v>331</v>
      </c>
      <c r="Y252" s="295" t="s">
        <v>164</v>
      </c>
      <c r="Z252" s="295" t="s">
        <v>164</v>
      </c>
      <c r="AA252" s="295"/>
      <c r="AB252" s="295"/>
      <c r="AC252" s="295"/>
      <c r="AD252" s="295"/>
    </row>
    <row r="253" spans="1:30" x14ac:dyDescent="0.35">
      <c r="A253" s="295" t="s">
        <v>192</v>
      </c>
      <c r="B253" s="295" t="s">
        <v>193</v>
      </c>
      <c r="C253" s="295" t="s">
        <v>356</v>
      </c>
      <c r="D253" s="295" t="s">
        <v>418</v>
      </c>
      <c r="E253" s="305">
        <v>1.32</v>
      </c>
      <c r="F253" s="305">
        <v>1.32</v>
      </c>
      <c r="G253" s="295" t="s">
        <v>196</v>
      </c>
      <c r="H253" s="417">
        <v>1</v>
      </c>
      <c r="I253" s="296">
        <v>43646</v>
      </c>
      <c r="J253" s="295">
        <v>24868</v>
      </c>
      <c r="K253" s="295">
        <v>11219</v>
      </c>
      <c r="L253" s="295" t="s">
        <v>218</v>
      </c>
      <c r="M253" s="295" t="s">
        <v>419</v>
      </c>
      <c r="N253" s="295" t="s">
        <v>418</v>
      </c>
      <c r="O253" s="295" t="s">
        <v>200</v>
      </c>
      <c r="P253" s="295" t="s">
        <v>335</v>
      </c>
      <c r="Q253" s="295" t="s">
        <v>325</v>
      </c>
      <c r="R253" s="295" t="s">
        <v>201</v>
      </c>
      <c r="S253" s="295" t="s">
        <v>204</v>
      </c>
      <c r="T253" s="295" t="s">
        <v>201</v>
      </c>
      <c r="U253" s="295" t="s">
        <v>330</v>
      </c>
      <c r="V253" s="295" t="s">
        <v>318</v>
      </c>
      <c r="W253" s="295" t="s">
        <v>201</v>
      </c>
      <c r="X253" s="295" t="s">
        <v>331</v>
      </c>
      <c r="Y253" s="295" t="s">
        <v>164</v>
      </c>
      <c r="Z253" s="295" t="s">
        <v>164</v>
      </c>
      <c r="AA253" s="295"/>
      <c r="AB253" s="295"/>
      <c r="AC253" s="295"/>
      <c r="AD253" s="295"/>
    </row>
    <row r="254" spans="1:30" x14ac:dyDescent="0.35">
      <c r="A254" s="295" t="s">
        <v>192</v>
      </c>
      <c r="B254" s="295" t="s">
        <v>193</v>
      </c>
      <c r="C254" s="295" t="s">
        <v>356</v>
      </c>
      <c r="D254" s="295" t="s">
        <v>418</v>
      </c>
      <c r="E254" s="305">
        <v>0.08</v>
      </c>
      <c r="F254" s="305">
        <v>0.08</v>
      </c>
      <c r="G254" s="295" t="s">
        <v>196</v>
      </c>
      <c r="H254" s="417">
        <v>1</v>
      </c>
      <c r="I254" s="296">
        <v>43646</v>
      </c>
      <c r="J254" s="295">
        <v>24868</v>
      </c>
      <c r="K254" s="295">
        <v>11330</v>
      </c>
      <c r="L254" s="295" t="s">
        <v>218</v>
      </c>
      <c r="M254" s="295" t="s">
        <v>419</v>
      </c>
      <c r="N254" s="295" t="s">
        <v>418</v>
      </c>
      <c r="O254" s="295" t="s">
        <v>406</v>
      </c>
      <c r="P254" s="295" t="s">
        <v>335</v>
      </c>
      <c r="Q254" s="295" t="s">
        <v>325</v>
      </c>
      <c r="R254" s="295" t="s">
        <v>201</v>
      </c>
      <c r="S254" s="295" t="s">
        <v>204</v>
      </c>
      <c r="T254" s="295" t="s">
        <v>201</v>
      </c>
      <c r="U254" s="295" t="s">
        <v>330</v>
      </c>
      <c r="V254" s="295" t="s">
        <v>318</v>
      </c>
      <c r="W254" s="295" t="s">
        <v>201</v>
      </c>
      <c r="X254" s="295" t="s">
        <v>331</v>
      </c>
      <c r="Y254" s="295" t="s">
        <v>164</v>
      </c>
      <c r="Z254" s="295" t="s">
        <v>164</v>
      </c>
      <c r="AA254" s="295"/>
      <c r="AB254" s="295"/>
      <c r="AC254" s="295"/>
      <c r="AD254" s="295"/>
    </row>
    <row r="255" spans="1:30" x14ac:dyDescent="0.35">
      <c r="A255" s="295" t="s">
        <v>192</v>
      </c>
      <c r="B255" s="295" t="s">
        <v>193</v>
      </c>
      <c r="C255" s="295" t="s">
        <v>356</v>
      </c>
      <c r="D255" s="295" t="s">
        <v>418</v>
      </c>
      <c r="E255" s="305">
        <v>0.1</v>
      </c>
      <c r="F255" s="305">
        <v>0.1</v>
      </c>
      <c r="G255" s="295" t="s">
        <v>196</v>
      </c>
      <c r="H255" s="417">
        <v>1</v>
      </c>
      <c r="I255" s="296">
        <v>43646</v>
      </c>
      <c r="J255" s="295">
        <v>24868</v>
      </c>
      <c r="K255" s="295">
        <v>11356</v>
      </c>
      <c r="L255" s="295" t="s">
        <v>218</v>
      </c>
      <c r="M255" s="295" t="s">
        <v>419</v>
      </c>
      <c r="N255" s="295" t="s">
        <v>418</v>
      </c>
      <c r="O255" s="295" t="s">
        <v>221</v>
      </c>
      <c r="P255" s="295" t="s">
        <v>336</v>
      </c>
      <c r="Q255" s="295" t="s">
        <v>325</v>
      </c>
      <c r="R255" s="295" t="s">
        <v>201</v>
      </c>
      <c r="S255" s="295" t="s">
        <v>204</v>
      </c>
      <c r="T255" s="295" t="s">
        <v>201</v>
      </c>
      <c r="U255" s="295" t="s">
        <v>330</v>
      </c>
      <c r="V255" s="295" t="s">
        <v>318</v>
      </c>
      <c r="W255" s="295" t="s">
        <v>201</v>
      </c>
      <c r="X255" s="295" t="s">
        <v>331</v>
      </c>
      <c r="Y255" s="295" t="s">
        <v>164</v>
      </c>
      <c r="Z255" s="295" t="s">
        <v>164</v>
      </c>
      <c r="AA255" s="295"/>
      <c r="AB255" s="295"/>
      <c r="AC255" s="295"/>
      <c r="AD255" s="295"/>
    </row>
    <row r="256" spans="1:30" x14ac:dyDescent="0.35">
      <c r="A256" s="295" t="s">
        <v>192</v>
      </c>
      <c r="B256" s="295" t="s">
        <v>193</v>
      </c>
      <c r="C256" s="295" t="s">
        <v>356</v>
      </c>
      <c r="D256" s="295" t="s">
        <v>418</v>
      </c>
      <c r="E256" s="305">
        <v>1.73</v>
      </c>
      <c r="F256" s="305">
        <v>1.73</v>
      </c>
      <c r="G256" s="295" t="s">
        <v>196</v>
      </c>
      <c r="H256" s="417">
        <v>1</v>
      </c>
      <c r="I256" s="296">
        <v>43646</v>
      </c>
      <c r="J256" s="295">
        <v>24868</v>
      </c>
      <c r="K256" s="295">
        <v>11393</v>
      </c>
      <c r="L256" s="295" t="s">
        <v>218</v>
      </c>
      <c r="M256" s="295" t="s">
        <v>419</v>
      </c>
      <c r="N256" s="295" t="s">
        <v>418</v>
      </c>
      <c r="O256" s="295" t="s">
        <v>200</v>
      </c>
      <c r="P256" s="295" t="s">
        <v>336</v>
      </c>
      <c r="Q256" s="295" t="s">
        <v>325</v>
      </c>
      <c r="R256" s="295" t="s">
        <v>201</v>
      </c>
      <c r="S256" s="295" t="s">
        <v>204</v>
      </c>
      <c r="T256" s="295" t="s">
        <v>201</v>
      </c>
      <c r="U256" s="295" t="s">
        <v>330</v>
      </c>
      <c r="V256" s="295" t="s">
        <v>318</v>
      </c>
      <c r="W256" s="295" t="s">
        <v>201</v>
      </c>
      <c r="X256" s="295" t="s">
        <v>331</v>
      </c>
      <c r="Y256" s="295" t="s">
        <v>164</v>
      </c>
      <c r="Z256" s="295" t="s">
        <v>164</v>
      </c>
      <c r="AA256" s="295"/>
      <c r="AB256" s="295"/>
      <c r="AC256" s="295"/>
      <c r="AD256" s="295"/>
    </row>
    <row r="257" spans="1:30" x14ac:dyDescent="0.35">
      <c r="A257" s="295" t="s">
        <v>192</v>
      </c>
      <c r="B257" s="295" t="s">
        <v>193</v>
      </c>
      <c r="C257" s="295" t="s">
        <v>356</v>
      </c>
      <c r="D257" s="295" t="s">
        <v>418</v>
      </c>
      <c r="E257" s="305">
        <v>0.1</v>
      </c>
      <c r="F257" s="305">
        <v>0.1</v>
      </c>
      <c r="G257" s="295" t="s">
        <v>196</v>
      </c>
      <c r="H257" s="417">
        <v>1</v>
      </c>
      <c r="I257" s="296">
        <v>43646</v>
      </c>
      <c r="J257" s="295">
        <v>24868</v>
      </c>
      <c r="K257" s="295">
        <v>11504</v>
      </c>
      <c r="L257" s="295" t="s">
        <v>218</v>
      </c>
      <c r="M257" s="295" t="s">
        <v>419</v>
      </c>
      <c r="N257" s="295" t="s">
        <v>418</v>
      </c>
      <c r="O257" s="295" t="s">
        <v>406</v>
      </c>
      <c r="P257" s="295" t="s">
        <v>336</v>
      </c>
      <c r="Q257" s="295" t="s">
        <v>325</v>
      </c>
      <c r="R257" s="295" t="s">
        <v>201</v>
      </c>
      <c r="S257" s="295" t="s">
        <v>204</v>
      </c>
      <c r="T257" s="295" t="s">
        <v>201</v>
      </c>
      <c r="U257" s="295" t="s">
        <v>330</v>
      </c>
      <c r="V257" s="295" t="s">
        <v>318</v>
      </c>
      <c r="W257" s="295" t="s">
        <v>201</v>
      </c>
      <c r="X257" s="295" t="s">
        <v>331</v>
      </c>
      <c r="Y257" s="295" t="s">
        <v>164</v>
      </c>
      <c r="Z257" s="295" t="s">
        <v>164</v>
      </c>
      <c r="AA257" s="295"/>
      <c r="AB257" s="295"/>
      <c r="AC257" s="295"/>
      <c r="AD257" s="295"/>
    </row>
    <row r="258" spans="1:30" x14ac:dyDescent="0.35">
      <c r="A258" s="295" t="s">
        <v>192</v>
      </c>
      <c r="B258" s="295" t="s">
        <v>193</v>
      </c>
      <c r="C258" s="295" t="s">
        <v>356</v>
      </c>
      <c r="D258" s="295" t="s">
        <v>418</v>
      </c>
      <c r="E258" s="305">
        <v>0.06</v>
      </c>
      <c r="F258" s="305">
        <v>0.06</v>
      </c>
      <c r="G258" s="295" t="s">
        <v>196</v>
      </c>
      <c r="H258" s="417">
        <v>1</v>
      </c>
      <c r="I258" s="296">
        <v>43646</v>
      </c>
      <c r="J258" s="295">
        <v>24868</v>
      </c>
      <c r="K258" s="295">
        <v>11530</v>
      </c>
      <c r="L258" s="295" t="s">
        <v>218</v>
      </c>
      <c r="M258" s="295" t="s">
        <v>419</v>
      </c>
      <c r="N258" s="295" t="s">
        <v>418</v>
      </c>
      <c r="O258" s="295" t="s">
        <v>221</v>
      </c>
      <c r="P258" s="295" t="s">
        <v>337</v>
      </c>
      <c r="Q258" s="295" t="s">
        <v>325</v>
      </c>
      <c r="R258" s="295" t="s">
        <v>201</v>
      </c>
      <c r="S258" s="295" t="s">
        <v>204</v>
      </c>
      <c r="T258" s="295" t="s">
        <v>201</v>
      </c>
      <c r="U258" s="295" t="s">
        <v>330</v>
      </c>
      <c r="V258" s="295" t="s">
        <v>318</v>
      </c>
      <c r="W258" s="295" t="s">
        <v>201</v>
      </c>
      <c r="X258" s="295" t="s">
        <v>331</v>
      </c>
      <c r="Y258" s="295" t="s">
        <v>164</v>
      </c>
      <c r="Z258" s="295" t="s">
        <v>164</v>
      </c>
      <c r="AA258" s="295"/>
      <c r="AB258" s="295"/>
      <c r="AC258" s="295"/>
      <c r="AD258" s="295"/>
    </row>
    <row r="259" spans="1:30" x14ac:dyDescent="0.35">
      <c r="A259" s="295" t="s">
        <v>192</v>
      </c>
      <c r="B259" s="295" t="s">
        <v>193</v>
      </c>
      <c r="C259" s="295" t="s">
        <v>356</v>
      </c>
      <c r="D259" s="295" t="s">
        <v>418</v>
      </c>
      <c r="E259" s="305">
        <v>1.04</v>
      </c>
      <c r="F259" s="305">
        <v>1.04</v>
      </c>
      <c r="G259" s="295" t="s">
        <v>196</v>
      </c>
      <c r="H259" s="417">
        <v>1</v>
      </c>
      <c r="I259" s="296">
        <v>43646</v>
      </c>
      <c r="J259" s="295">
        <v>24868</v>
      </c>
      <c r="K259" s="295">
        <v>11566</v>
      </c>
      <c r="L259" s="295" t="s">
        <v>218</v>
      </c>
      <c r="M259" s="295" t="s">
        <v>419</v>
      </c>
      <c r="N259" s="295" t="s">
        <v>418</v>
      </c>
      <c r="O259" s="295" t="s">
        <v>200</v>
      </c>
      <c r="P259" s="295" t="s">
        <v>337</v>
      </c>
      <c r="Q259" s="295" t="s">
        <v>325</v>
      </c>
      <c r="R259" s="295" t="s">
        <v>201</v>
      </c>
      <c r="S259" s="295" t="s">
        <v>204</v>
      </c>
      <c r="T259" s="295" t="s">
        <v>201</v>
      </c>
      <c r="U259" s="295" t="s">
        <v>330</v>
      </c>
      <c r="V259" s="295" t="s">
        <v>318</v>
      </c>
      <c r="W259" s="295" t="s">
        <v>201</v>
      </c>
      <c r="X259" s="295" t="s">
        <v>331</v>
      </c>
      <c r="Y259" s="295" t="s">
        <v>164</v>
      </c>
      <c r="Z259" s="295" t="s">
        <v>164</v>
      </c>
      <c r="AA259" s="295"/>
      <c r="AB259" s="295"/>
      <c r="AC259" s="295"/>
      <c r="AD259" s="295"/>
    </row>
    <row r="260" spans="1:30" x14ac:dyDescent="0.35">
      <c r="A260" s="295" t="s">
        <v>192</v>
      </c>
      <c r="B260" s="295" t="s">
        <v>193</v>
      </c>
      <c r="C260" s="295" t="s">
        <v>356</v>
      </c>
      <c r="D260" s="295" t="s">
        <v>418</v>
      </c>
      <c r="E260" s="305">
        <v>0.06</v>
      </c>
      <c r="F260" s="305">
        <v>0.06</v>
      </c>
      <c r="G260" s="295" t="s">
        <v>196</v>
      </c>
      <c r="H260" s="417">
        <v>1</v>
      </c>
      <c r="I260" s="296">
        <v>43646</v>
      </c>
      <c r="J260" s="295">
        <v>24868</v>
      </c>
      <c r="K260" s="295">
        <v>11676</v>
      </c>
      <c r="L260" s="295" t="s">
        <v>218</v>
      </c>
      <c r="M260" s="295" t="s">
        <v>419</v>
      </c>
      <c r="N260" s="295" t="s">
        <v>418</v>
      </c>
      <c r="O260" s="295" t="s">
        <v>406</v>
      </c>
      <c r="P260" s="295" t="s">
        <v>337</v>
      </c>
      <c r="Q260" s="295" t="s">
        <v>325</v>
      </c>
      <c r="R260" s="295" t="s">
        <v>201</v>
      </c>
      <c r="S260" s="295" t="s">
        <v>204</v>
      </c>
      <c r="T260" s="295" t="s">
        <v>201</v>
      </c>
      <c r="U260" s="295" t="s">
        <v>330</v>
      </c>
      <c r="V260" s="295" t="s">
        <v>318</v>
      </c>
      <c r="W260" s="295" t="s">
        <v>201</v>
      </c>
      <c r="X260" s="295" t="s">
        <v>331</v>
      </c>
      <c r="Y260" s="295" t="s">
        <v>164</v>
      </c>
      <c r="Z260" s="295" t="s">
        <v>164</v>
      </c>
      <c r="AA260" s="295"/>
      <c r="AB260" s="295"/>
      <c r="AC260" s="295"/>
      <c r="AD260" s="295"/>
    </row>
    <row r="261" spans="1:30" x14ac:dyDescent="0.35">
      <c r="A261" s="295" t="s">
        <v>192</v>
      </c>
      <c r="B261" s="295" t="s">
        <v>193</v>
      </c>
      <c r="C261" s="295" t="s">
        <v>356</v>
      </c>
      <c r="D261" s="295" t="s">
        <v>418</v>
      </c>
      <c r="E261" s="305">
        <v>0.12</v>
      </c>
      <c r="F261" s="305">
        <v>0.12</v>
      </c>
      <c r="G261" s="295" t="s">
        <v>196</v>
      </c>
      <c r="H261" s="417">
        <v>1</v>
      </c>
      <c r="I261" s="296">
        <v>43646</v>
      </c>
      <c r="J261" s="295">
        <v>24868</v>
      </c>
      <c r="K261" s="295">
        <v>11702</v>
      </c>
      <c r="L261" s="295" t="s">
        <v>218</v>
      </c>
      <c r="M261" s="295" t="s">
        <v>419</v>
      </c>
      <c r="N261" s="295" t="s">
        <v>418</v>
      </c>
      <c r="O261" s="295" t="s">
        <v>221</v>
      </c>
      <c r="P261" s="295" t="s">
        <v>338</v>
      </c>
      <c r="Q261" s="295" t="s">
        <v>325</v>
      </c>
      <c r="R261" s="295" t="s">
        <v>201</v>
      </c>
      <c r="S261" s="295" t="s">
        <v>204</v>
      </c>
      <c r="T261" s="295" t="s">
        <v>201</v>
      </c>
      <c r="U261" s="295" t="s">
        <v>330</v>
      </c>
      <c r="V261" s="295" t="s">
        <v>318</v>
      </c>
      <c r="W261" s="295" t="s">
        <v>201</v>
      </c>
      <c r="X261" s="295" t="s">
        <v>331</v>
      </c>
      <c r="Y261" s="295" t="s">
        <v>164</v>
      </c>
      <c r="Z261" s="295" t="s">
        <v>164</v>
      </c>
      <c r="AA261" s="295"/>
      <c r="AB261" s="295"/>
      <c r="AC261" s="295"/>
      <c r="AD261" s="295"/>
    </row>
    <row r="262" spans="1:30" x14ac:dyDescent="0.35">
      <c r="A262" s="295" t="s">
        <v>192</v>
      </c>
      <c r="B262" s="295" t="s">
        <v>193</v>
      </c>
      <c r="C262" s="295" t="s">
        <v>356</v>
      </c>
      <c r="D262" s="295" t="s">
        <v>418</v>
      </c>
      <c r="E262" s="305">
        <v>2.1800000000000002</v>
      </c>
      <c r="F262" s="305">
        <v>2.1800000000000002</v>
      </c>
      <c r="G262" s="295" t="s">
        <v>196</v>
      </c>
      <c r="H262" s="417">
        <v>1</v>
      </c>
      <c r="I262" s="296">
        <v>43646</v>
      </c>
      <c r="J262" s="295">
        <v>24868</v>
      </c>
      <c r="K262" s="295">
        <v>11739</v>
      </c>
      <c r="L262" s="295" t="s">
        <v>218</v>
      </c>
      <c r="M262" s="295" t="s">
        <v>419</v>
      </c>
      <c r="N262" s="295" t="s">
        <v>418</v>
      </c>
      <c r="O262" s="295" t="s">
        <v>200</v>
      </c>
      <c r="P262" s="295" t="s">
        <v>338</v>
      </c>
      <c r="Q262" s="295" t="s">
        <v>325</v>
      </c>
      <c r="R262" s="295" t="s">
        <v>201</v>
      </c>
      <c r="S262" s="295" t="s">
        <v>204</v>
      </c>
      <c r="T262" s="295" t="s">
        <v>201</v>
      </c>
      <c r="U262" s="295" t="s">
        <v>330</v>
      </c>
      <c r="V262" s="295" t="s">
        <v>318</v>
      </c>
      <c r="W262" s="295" t="s">
        <v>201</v>
      </c>
      <c r="X262" s="295" t="s">
        <v>331</v>
      </c>
      <c r="Y262" s="295" t="s">
        <v>164</v>
      </c>
      <c r="Z262" s="295" t="s">
        <v>164</v>
      </c>
      <c r="AA262" s="295"/>
      <c r="AB262" s="295"/>
      <c r="AC262" s="295"/>
      <c r="AD262" s="295"/>
    </row>
    <row r="263" spans="1:30" x14ac:dyDescent="0.35">
      <c r="A263" s="295" t="s">
        <v>192</v>
      </c>
      <c r="B263" s="295" t="s">
        <v>193</v>
      </c>
      <c r="C263" s="295" t="s">
        <v>356</v>
      </c>
      <c r="D263" s="295" t="s">
        <v>418</v>
      </c>
      <c r="E263" s="305">
        <v>0.13</v>
      </c>
      <c r="F263" s="305">
        <v>0.13</v>
      </c>
      <c r="G263" s="295" t="s">
        <v>196</v>
      </c>
      <c r="H263" s="417">
        <v>1</v>
      </c>
      <c r="I263" s="296">
        <v>43646</v>
      </c>
      <c r="J263" s="295">
        <v>24868</v>
      </c>
      <c r="K263" s="295">
        <v>11852</v>
      </c>
      <c r="L263" s="295" t="s">
        <v>218</v>
      </c>
      <c r="M263" s="295" t="s">
        <v>419</v>
      </c>
      <c r="N263" s="295" t="s">
        <v>418</v>
      </c>
      <c r="O263" s="295" t="s">
        <v>406</v>
      </c>
      <c r="P263" s="295" t="s">
        <v>338</v>
      </c>
      <c r="Q263" s="295" t="s">
        <v>325</v>
      </c>
      <c r="R263" s="295" t="s">
        <v>201</v>
      </c>
      <c r="S263" s="295" t="s">
        <v>204</v>
      </c>
      <c r="T263" s="295" t="s">
        <v>201</v>
      </c>
      <c r="U263" s="295" t="s">
        <v>330</v>
      </c>
      <c r="V263" s="295" t="s">
        <v>318</v>
      </c>
      <c r="W263" s="295" t="s">
        <v>201</v>
      </c>
      <c r="X263" s="295" t="s">
        <v>331</v>
      </c>
      <c r="Y263" s="295" t="s">
        <v>164</v>
      </c>
      <c r="Z263" s="295" t="s">
        <v>164</v>
      </c>
      <c r="AA263" s="295"/>
      <c r="AB263" s="295"/>
      <c r="AC263" s="295"/>
      <c r="AD263" s="295"/>
    </row>
    <row r="264" spans="1:30" x14ac:dyDescent="0.35">
      <c r="A264" s="295" t="s">
        <v>192</v>
      </c>
      <c r="B264" s="295" t="s">
        <v>193</v>
      </c>
      <c r="C264" s="295" t="s">
        <v>356</v>
      </c>
      <c r="D264" s="295" t="s">
        <v>418</v>
      </c>
      <c r="E264" s="305">
        <v>0.25</v>
      </c>
      <c r="F264" s="305">
        <v>0.25</v>
      </c>
      <c r="G264" s="295" t="s">
        <v>196</v>
      </c>
      <c r="H264" s="417">
        <v>1</v>
      </c>
      <c r="I264" s="296">
        <v>43646</v>
      </c>
      <c r="J264" s="295">
        <v>24868</v>
      </c>
      <c r="K264" s="295">
        <v>11878</v>
      </c>
      <c r="L264" s="295" t="s">
        <v>218</v>
      </c>
      <c r="M264" s="295" t="s">
        <v>419</v>
      </c>
      <c r="N264" s="295" t="s">
        <v>418</v>
      </c>
      <c r="O264" s="295" t="s">
        <v>221</v>
      </c>
      <c r="P264" s="295" t="s">
        <v>339</v>
      </c>
      <c r="Q264" s="295" t="s">
        <v>325</v>
      </c>
      <c r="R264" s="295" t="s">
        <v>201</v>
      </c>
      <c r="S264" s="295" t="s">
        <v>204</v>
      </c>
      <c r="T264" s="295" t="s">
        <v>201</v>
      </c>
      <c r="U264" s="295" t="s">
        <v>330</v>
      </c>
      <c r="V264" s="295" t="s">
        <v>318</v>
      </c>
      <c r="W264" s="295" t="s">
        <v>201</v>
      </c>
      <c r="X264" s="295" t="s">
        <v>331</v>
      </c>
      <c r="Y264" s="295" t="s">
        <v>164</v>
      </c>
      <c r="Z264" s="295" t="s">
        <v>164</v>
      </c>
      <c r="AA264" s="295"/>
      <c r="AB264" s="295"/>
      <c r="AC264" s="295"/>
      <c r="AD264" s="295"/>
    </row>
    <row r="265" spans="1:30" x14ac:dyDescent="0.35">
      <c r="A265" s="295" t="s">
        <v>192</v>
      </c>
      <c r="B265" s="295" t="s">
        <v>193</v>
      </c>
      <c r="C265" s="295" t="s">
        <v>356</v>
      </c>
      <c r="D265" s="295" t="s">
        <v>418</v>
      </c>
      <c r="E265" s="305">
        <v>4.41</v>
      </c>
      <c r="F265" s="305">
        <v>4.41</v>
      </c>
      <c r="G265" s="295" t="s">
        <v>196</v>
      </c>
      <c r="H265" s="417">
        <v>1</v>
      </c>
      <c r="I265" s="296">
        <v>43646</v>
      </c>
      <c r="J265" s="295">
        <v>24868</v>
      </c>
      <c r="K265" s="295">
        <v>11916</v>
      </c>
      <c r="L265" s="295" t="s">
        <v>218</v>
      </c>
      <c r="M265" s="295" t="s">
        <v>419</v>
      </c>
      <c r="N265" s="295" t="s">
        <v>418</v>
      </c>
      <c r="O265" s="295" t="s">
        <v>200</v>
      </c>
      <c r="P265" s="295" t="s">
        <v>339</v>
      </c>
      <c r="Q265" s="295" t="s">
        <v>325</v>
      </c>
      <c r="R265" s="295" t="s">
        <v>201</v>
      </c>
      <c r="S265" s="295" t="s">
        <v>204</v>
      </c>
      <c r="T265" s="295" t="s">
        <v>201</v>
      </c>
      <c r="U265" s="295" t="s">
        <v>330</v>
      </c>
      <c r="V265" s="295" t="s">
        <v>318</v>
      </c>
      <c r="W265" s="295" t="s">
        <v>201</v>
      </c>
      <c r="X265" s="295" t="s">
        <v>331</v>
      </c>
      <c r="Y265" s="295" t="s">
        <v>164</v>
      </c>
      <c r="Z265" s="295" t="s">
        <v>164</v>
      </c>
      <c r="AA265" s="295"/>
      <c r="AB265" s="295"/>
      <c r="AC265" s="295"/>
      <c r="AD265" s="295"/>
    </row>
    <row r="266" spans="1:30" x14ac:dyDescent="0.35">
      <c r="A266" s="295" t="s">
        <v>192</v>
      </c>
      <c r="B266" s="295" t="s">
        <v>193</v>
      </c>
      <c r="C266" s="295" t="s">
        <v>356</v>
      </c>
      <c r="D266" s="295" t="s">
        <v>418</v>
      </c>
      <c r="E266" s="305">
        <v>0.26</v>
      </c>
      <c r="F266" s="305">
        <v>0.26</v>
      </c>
      <c r="G266" s="295" t="s">
        <v>196</v>
      </c>
      <c r="H266" s="417">
        <v>1</v>
      </c>
      <c r="I266" s="296">
        <v>43646</v>
      </c>
      <c r="J266" s="295">
        <v>24868</v>
      </c>
      <c r="K266" s="295">
        <v>12033</v>
      </c>
      <c r="L266" s="295" t="s">
        <v>218</v>
      </c>
      <c r="M266" s="295" t="s">
        <v>419</v>
      </c>
      <c r="N266" s="295" t="s">
        <v>418</v>
      </c>
      <c r="O266" s="295" t="s">
        <v>406</v>
      </c>
      <c r="P266" s="295" t="s">
        <v>339</v>
      </c>
      <c r="Q266" s="295" t="s">
        <v>325</v>
      </c>
      <c r="R266" s="295" t="s">
        <v>201</v>
      </c>
      <c r="S266" s="295" t="s">
        <v>204</v>
      </c>
      <c r="T266" s="295" t="s">
        <v>201</v>
      </c>
      <c r="U266" s="295" t="s">
        <v>330</v>
      </c>
      <c r="V266" s="295" t="s">
        <v>318</v>
      </c>
      <c r="W266" s="295" t="s">
        <v>201</v>
      </c>
      <c r="X266" s="295" t="s">
        <v>331</v>
      </c>
      <c r="Y266" s="295" t="s">
        <v>164</v>
      </c>
      <c r="Z266" s="295" t="s">
        <v>164</v>
      </c>
      <c r="AA266" s="295"/>
      <c r="AB266" s="295"/>
      <c r="AC266" s="295"/>
      <c r="AD266" s="295"/>
    </row>
    <row r="267" spans="1:30" x14ac:dyDescent="0.35">
      <c r="A267" s="295" t="s">
        <v>192</v>
      </c>
      <c r="B267" s="295" t="s">
        <v>193</v>
      </c>
      <c r="C267" s="295" t="s">
        <v>356</v>
      </c>
      <c r="D267" s="295" t="s">
        <v>418</v>
      </c>
      <c r="E267" s="305">
        <v>0.25</v>
      </c>
      <c r="F267" s="305">
        <v>0.25</v>
      </c>
      <c r="G267" s="295" t="s">
        <v>196</v>
      </c>
      <c r="H267" s="417">
        <v>1</v>
      </c>
      <c r="I267" s="296">
        <v>43646</v>
      </c>
      <c r="J267" s="295">
        <v>24868</v>
      </c>
      <c r="K267" s="295">
        <v>12059</v>
      </c>
      <c r="L267" s="295" t="s">
        <v>218</v>
      </c>
      <c r="M267" s="295" t="s">
        <v>419</v>
      </c>
      <c r="N267" s="295" t="s">
        <v>418</v>
      </c>
      <c r="O267" s="295" t="s">
        <v>221</v>
      </c>
      <c r="P267" s="295" t="s">
        <v>340</v>
      </c>
      <c r="Q267" s="295" t="s">
        <v>325</v>
      </c>
      <c r="R267" s="295" t="s">
        <v>201</v>
      </c>
      <c r="S267" s="295" t="s">
        <v>204</v>
      </c>
      <c r="T267" s="295" t="s">
        <v>201</v>
      </c>
      <c r="U267" s="295" t="s">
        <v>330</v>
      </c>
      <c r="V267" s="295" t="s">
        <v>318</v>
      </c>
      <c r="W267" s="295" t="s">
        <v>201</v>
      </c>
      <c r="X267" s="295" t="s">
        <v>94</v>
      </c>
      <c r="Y267" s="295" t="s">
        <v>164</v>
      </c>
      <c r="Z267" s="295" t="s">
        <v>164</v>
      </c>
      <c r="AA267" s="295"/>
      <c r="AB267" s="295"/>
      <c r="AC267" s="295"/>
      <c r="AD267" s="295"/>
    </row>
    <row r="268" spans="1:30" x14ac:dyDescent="0.35">
      <c r="A268" s="295" t="s">
        <v>192</v>
      </c>
      <c r="B268" s="295" t="s">
        <v>193</v>
      </c>
      <c r="C268" s="295" t="s">
        <v>356</v>
      </c>
      <c r="D268" s="295" t="s">
        <v>418</v>
      </c>
      <c r="E268" s="305">
        <v>4.45</v>
      </c>
      <c r="F268" s="305">
        <v>4.45</v>
      </c>
      <c r="G268" s="295" t="s">
        <v>196</v>
      </c>
      <c r="H268" s="417">
        <v>1</v>
      </c>
      <c r="I268" s="296">
        <v>43646</v>
      </c>
      <c r="J268" s="295">
        <v>24868</v>
      </c>
      <c r="K268" s="295">
        <v>12097</v>
      </c>
      <c r="L268" s="295" t="s">
        <v>218</v>
      </c>
      <c r="M268" s="295" t="s">
        <v>419</v>
      </c>
      <c r="N268" s="295" t="s">
        <v>418</v>
      </c>
      <c r="O268" s="295" t="s">
        <v>200</v>
      </c>
      <c r="P268" s="295" t="s">
        <v>340</v>
      </c>
      <c r="Q268" s="295" t="s">
        <v>325</v>
      </c>
      <c r="R268" s="295" t="s">
        <v>201</v>
      </c>
      <c r="S268" s="295" t="s">
        <v>204</v>
      </c>
      <c r="T268" s="295" t="s">
        <v>201</v>
      </c>
      <c r="U268" s="295" t="s">
        <v>330</v>
      </c>
      <c r="V268" s="295" t="s">
        <v>318</v>
      </c>
      <c r="W268" s="295" t="s">
        <v>201</v>
      </c>
      <c r="X268" s="295" t="s">
        <v>94</v>
      </c>
      <c r="Y268" s="295" t="s">
        <v>164</v>
      </c>
      <c r="Z268" s="295" t="s">
        <v>164</v>
      </c>
      <c r="AA268" s="295"/>
      <c r="AB268" s="295"/>
      <c r="AC268" s="295"/>
      <c r="AD268" s="295"/>
    </row>
    <row r="269" spans="1:30" x14ac:dyDescent="0.35">
      <c r="A269" s="295" t="s">
        <v>192</v>
      </c>
      <c r="B269" s="295" t="s">
        <v>193</v>
      </c>
      <c r="C269" s="295" t="s">
        <v>356</v>
      </c>
      <c r="D269" s="295" t="s">
        <v>418</v>
      </c>
      <c r="E269" s="305">
        <v>0.26</v>
      </c>
      <c r="F269" s="305">
        <v>0.26</v>
      </c>
      <c r="G269" s="295" t="s">
        <v>196</v>
      </c>
      <c r="H269" s="417">
        <v>1</v>
      </c>
      <c r="I269" s="296">
        <v>43646</v>
      </c>
      <c r="J269" s="295">
        <v>24868</v>
      </c>
      <c r="K269" s="295">
        <v>12214</v>
      </c>
      <c r="L269" s="295" t="s">
        <v>218</v>
      </c>
      <c r="M269" s="295" t="s">
        <v>419</v>
      </c>
      <c r="N269" s="295" t="s">
        <v>418</v>
      </c>
      <c r="O269" s="295" t="s">
        <v>406</v>
      </c>
      <c r="P269" s="295" t="s">
        <v>340</v>
      </c>
      <c r="Q269" s="295" t="s">
        <v>325</v>
      </c>
      <c r="R269" s="295" t="s">
        <v>201</v>
      </c>
      <c r="S269" s="295" t="s">
        <v>204</v>
      </c>
      <c r="T269" s="295" t="s">
        <v>201</v>
      </c>
      <c r="U269" s="295" t="s">
        <v>330</v>
      </c>
      <c r="V269" s="295" t="s">
        <v>318</v>
      </c>
      <c r="W269" s="295" t="s">
        <v>201</v>
      </c>
      <c r="X269" s="295" t="s">
        <v>94</v>
      </c>
      <c r="Y269" s="295" t="s">
        <v>164</v>
      </c>
      <c r="Z269" s="295" t="s">
        <v>164</v>
      </c>
      <c r="AA269" s="295"/>
      <c r="AB269" s="295"/>
      <c r="AC269" s="295"/>
      <c r="AD269" s="295"/>
    </row>
    <row r="270" spans="1:30" x14ac:dyDescent="0.35">
      <c r="A270" s="295" t="s">
        <v>192</v>
      </c>
      <c r="B270" s="295" t="s">
        <v>193</v>
      </c>
      <c r="C270" s="295" t="s">
        <v>356</v>
      </c>
      <c r="D270" s="295" t="s">
        <v>418</v>
      </c>
      <c r="E270" s="305">
        <v>7.0000000000000007E-2</v>
      </c>
      <c r="F270" s="305">
        <v>7.0000000000000007E-2</v>
      </c>
      <c r="G270" s="295" t="s">
        <v>196</v>
      </c>
      <c r="H270" s="417">
        <v>1</v>
      </c>
      <c r="I270" s="296">
        <v>43646</v>
      </c>
      <c r="J270" s="295">
        <v>24868</v>
      </c>
      <c r="K270" s="295">
        <v>12240</v>
      </c>
      <c r="L270" s="295" t="s">
        <v>218</v>
      </c>
      <c r="M270" s="295" t="s">
        <v>419</v>
      </c>
      <c r="N270" s="295" t="s">
        <v>418</v>
      </c>
      <c r="O270" s="295" t="s">
        <v>221</v>
      </c>
      <c r="P270" s="295" t="s">
        <v>341</v>
      </c>
      <c r="Q270" s="295" t="s">
        <v>325</v>
      </c>
      <c r="R270" s="295" t="s">
        <v>201</v>
      </c>
      <c r="S270" s="295" t="s">
        <v>204</v>
      </c>
      <c r="T270" s="295" t="s">
        <v>201</v>
      </c>
      <c r="U270" s="295" t="s">
        <v>330</v>
      </c>
      <c r="V270" s="295" t="s">
        <v>318</v>
      </c>
      <c r="W270" s="295" t="s">
        <v>201</v>
      </c>
      <c r="X270" s="295" t="s">
        <v>342</v>
      </c>
      <c r="Y270" s="295" t="s">
        <v>164</v>
      </c>
      <c r="Z270" s="295" t="s">
        <v>164</v>
      </c>
      <c r="AA270" s="295"/>
      <c r="AB270" s="295"/>
      <c r="AC270" s="295"/>
      <c r="AD270" s="295"/>
    </row>
    <row r="271" spans="1:30" x14ac:dyDescent="0.35">
      <c r="A271" s="295" t="s">
        <v>192</v>
      </c>
      <c r="B271" s="295" t="s">
        <v>193</v>
      </c>
      <c r="C271" s="295" t="s">
        <v>356</v>
      </c>
      <c r="D271" s="295" t="s">
        <v>418</v>
      </c>
      <c r="E271" s="305">
        <v>1.22</v>
      </c>
      <c r="F271" s="305">
        <v>1.22</v>
      </c>
      <c r="G271" s="295" t="s">
        <v>196</v>
      </c>
      <c r="H271" s="417">
        <v>1</v>
      </c>
      <c r="I271" s="296">
        <v>43646</v>
      </c>
      <c r="J271" s="295">
        <v>24868</v>
      </c>
      <c r="K271" s="295">
        <v>12277</v>
      </c>
      <c r="L271" s="295" t="s">
        <v>218</v>
      </c>
      <c r="M271" s="295" t="s">
        <v>419</v>
      </c>
      <c r="N271" s="295" t="s">
        <v>418</v>
      </c>
      <c r="O271" s="295" t="s">
        <v>200</v>
      </c>
      <c r="P271" s="295" t="s">
        <v>341</v>
      </c>
      <c r="Q271" s="295" t="s">
        <v>325</v>
      </c>
      <c r="R271" s="295" t="s">
        <v>201</v>
      </c>
      <c r="S271" s="295" t="s">
        <v>204</v>
      </c>
      <c r="T271" s="295" t="s">
        <v>201</v>
      </c>
      <c r="U271" s="295" t="s">
        <v>330</v>
      </c>
      <c r="V271" s="295" t="s">
        <v>318</v>
      </c>
      <c r="W271" s="295" t="s">
        <v>201</v>
      </c>
      <c r="X271" s="295" t="s">
        <v>342</v>
      </c>
      <c r="Y271" s="295" t="s">
        <v>164</v>
      </c>
      <c r="Z271" s="295" t="s">
        <v>164</v>
      </c>
      <c r="AA271" s="295"/>
      <c r="AB271" s="295"/>
      <c r="AC271" s="295"/>
      <c r="AD271" s="295"/>
    </row>
    <row r="272" spans="1:30" x14ac:dyDescent="0.35">
      <c r="A272" s="295" t="s">
        <v>192</v>
      </c>
      <c r="B272" s="295" t="s">
        <v>193</v>
      </c>
      <c r="C272" s="295" t="s">
        <v>356</v>
      </c>
      <c r="D272" s="295" t="s">
        <v>418</v>
      </c>
      <c r="E272" s="305">
        <v>7.0000000000000007E-2</v>
      </c>
      <c r="F272" s="305">
        <v>7.0000000000000007E-2</v>
      </c>
      <c r="G272" s="295" t="s">
        <v>196</v>
      </c>
      <c r="H272" s="417">
        <v>1</v>
      </c>
      <c r="I272" s="296">
        <v>43646</v>
      </c>
      <c r="J272" s="295">
        <v>24868</v>
      </c>
      <c r="K272" s="295">
        <v>12388</v>
      </c>
      <c r="L272" s="295" t="s">
        <v>218</v>
      </c>
      <c r="M272" s="295" t="s">
        <v>419</v>
      </c>
      <c r="N272" s="295" t="s">
        <v>418</v>
      </c>
      <c r="O272" s="295" t="s">
        <v>406</v>
      </c>
      <c r="P272" s="295" t="s">
        <v>341</v>
      </c>
      <c r="Q272" s="295" t="s">
        <v>325</v>
      </c>
      <c r="R272" s="295" t="s">
        <v>201</v>
      </c>
      <c r="S272" s="295" t="s">
        <v>204</v>
      </c>
      <c r="T272" s="295" t="s">
        <v>201</v>
      </c>
      <c r="U272" s="295" t="s">
        <v>330</v>
      </c>
      <c r="V272" s="295" t="s">
        <v>318</v>
      </c>
      <c r="W272" s="295" t="s">
        <v>201</v>
      </c>
      <c r="X272" s="295" t="s">
        <v>342</v>
      </c>
      <c r="Y272" s="295" t="s">
        <v>164</v>
      </c>
      <c r="Z272" s="295" t="s">
        <v>164</v>
      </c>
      <c r="AA272" s="295"/>
      <c r="AB272" s="295"/>
      <c r="AC272" s="295"/>
      <c r="AD272" s="295"/>
    </row>
    <row r="273" spans="1:30" x14ac:dyDescent="0.35">
      <c r="A273" s="295" t="s">
        <v>192</v>
      </c>
      <c r="B273" s="295" t="s">
        <v>193</v>
      </c>
      <c r="C273" s="295" t="s">
        <v>356</v>
      </c>
      <c r="D273" s="295" t="s">
        <v>418</v>
      </c>
      <c r="E273" s="305">
        <v>0.09</v>
      </c>
      <c r="F273" s="305">
        <v>0.09</v>
      </c>
      <c r="G273" s="295" t="s">
        <v>196</v>
      </c>
      <c r="H273" s="417">
        <v>1</v>
      </c>
      <c r="I273" s="296">
        <v>43646</v>
      </c>
      <c r="J273" s="295">
        <v>24868</v>
      </c>
      <c r="K273" s="295">
        <v>12414</v>
      </c>
      <c r="L273" s="295" t="s">
        <v>218</v>
      </c>
      <c r="M273" s="295" t="s">
        <v>419</v>
      </c>
      <c r="N273" s="295" t="s">
        <v>418</v>
      </c>
      <c r="O273" s="295" t="s">
        <v>221</v>
      </c>
      <c r="P273" s="295" t="s">
        <v>343</v>
      </c>
      <c r="Q273" s="295" t="s">
        <v>325</v>
      </c>
      <c r="R273" s="295" t="s">
        <v>201</v>
      </c>
      <c r="S273" s="295" t="s">
        <v>204</v>
      </c>
      <c r="T273" s="295" t="s">
        <v>201</v>
      </c>
      <c r="U273" s="295" t="s">
        <v>330</v>
      </c>
      <c r="V273" s="295" t="s">
        <v>318</v>
      </c>
      <c r="W273" s="295" t="s">
        <v>201</v>
      </c>
      <c r="X273" s="295" t="s">
        <v>342</v>
      </c>
      <c r="Y273" s="295" t="s">
        <v>164</v>
      </c>
      <c r="Z273" s="295" t="s">
        <v>164</v>
      </c>
      <c r="AA273" s="295"/>
      <c r="AB273" s="295"/>
      <c r="AC273" s="295"/>
      <c r="AD273" s="295"/>
    </row>
    <row r="274" spans="1:30" x14ac:dyDescent="0.35">
      <c r="A274" s="295" t="s">
        <v>192</v>
      </c>
      <c r="B274" s="295" t="s">
        <v>193</v>
      </c>
      <c r="C274" s="295" t="s">
        <v>356</v>
      </c>
      <c r="D274" s="295" t="s">
        <v>418</v>
      </c>
      <c r="E274" s="305">
        <v>1.6</v>
      </c>
      <c r="F274" s="305">
        <v>1.6</v>
      </c>
      <c r="G274" s="295" t="s">
        <v>196</v>
      </c>
      <c r="H274" s="417">
        <v>1</v>
      </c>
      <c r="I274" s="296">
        <v>43646</v>
      </c>
      <c r="J274" s="295">
        <v>24868</v>
      </c>
      <c r="K274" s="295">
        <v>12451</v>
      </c>
      <c r="L274" s="295" t="s">
        <v>218</v>
      </c>
      <c r="M274" s="295" t="s">
        <v>419</v>
      </c>
      <c r="N274" s="295" t="s">
        <v>418</v>
      </c>
      <c r="O274" s="295" t="s">
        <v>200</v>
      </c>
      <c r="P274" s="295" t="s">
        <v>343</v>
      </c>
      <c r="Q274" s="295" t="s">
        <v>325</v>
      </c>
      <c r="R274" s="295" t="s">
        <v>201</v>
      </c>
      <c r="S274" s="295" t="s">
        <v>204</v>
      </c>
      <c r="T274" s="295" t="s">
        <v>201</v>
      </c>
      <c r="U274" s="295" t="s">
        <v>330</v>
      </c>
      <c r="V274" s="295" t="s">
        <v>318</v>
      </c>
      <c r="W274" s="295" t="s">
        <v>201</v>
      </c>
      <c r="X274" s="295" t="s">
        <v>342</v>
      </c>
      <c r="Y274" s="295" t="s">
        <v>164</v>
      </c>
      <c r="Z274" s="295" t="s">
        <v>164</v>
      </c>
      <c r="AA274" s="295"/>
      <c r="AB274" s="295"/>
      <c r="AC274" s="295"/>
      <c r="AD274" s="295"/>
    </row>
    <row r="275" spans="1:30" x14ac:dyDescent="0.35">
      <c r="A275" s="295" t="s">
        <v>192</v>
      </c>
      <c r="B275" s="295" t="s">
        <v>193</v>
      </c>
      <c r="C275" s="295" t="s">
        <v>356</v>
      </c>
      <c r="D275" s="295" t="s">
        <v>418</v>
      </c>
      <c r="E275" s="305">
        <v>0.09</v>
      </c>
      <c r="F275" s="305">
        <v>0.09</v>
      </c>
      <c r="G275" s="295" t="s">
        <v>196</v>
      </c>
      <c r="H275" s="417">
        <v>1</v>
      </c>
      <c r="I275" s="296">
        <v>43646</v>
      </c>
      <c r="J275" s="295">
        <v>24868</v>
      </c>
      <c r="K275" s="295">
        <v>12562</v>
      </c>
      <c r="L275" s="295" t="s">
        <v>218</v>
      </c>
      <c r="M275" s="295" t="s">
        <v>419</v>
      </c>
      <c r="N275" s="295" t="s">
        <v>418</v>
      </c>
      <c r="O275" s="295" t="s">
        <v>406</v>
      </c>
      <c r="P275" s="295" t="s">
        <v>343</v>
      </c>
      <c r="Q275" s="295" t="s">
        <v>325</v>
      </c>
      <c r="R275" s="295" t="s">
        <v>201</v>
      </c>
      <c r="S275" s="295" t="s">
        <v>204</v>
      </c>
      <c r="T275" s="295" t="s">
        <v>201</v>
      </c>
      <c r="U275" s="295" t="s">
        <v>330</v>
      </c>
      <c r="V275" s="295" t="s">
        <v>318</v>
      </c>
      <c r="W275" s="295" t="s">
        <v>201</v>
      </c>
      <c r="X275" s="295" t="s">
        <v>342</v>
      </c>
      <c r="Y275" s="295" t="s">
        <v>164</v>
      </c>
      <c r="Z275" s="295" t="s">
        <v>164</v>
      </c>
      <c r="AA275" s="295"/>
      <c r="AB275" s="295"/>
      <c r="AC275" s="295"/>
      <c r="AD275" s="295"/>
    </row>
    <row r="276" spans="1:30" x14ac:dyDescent="0.35">
      <c r="A276" s="295" t="s">
        <v>192</v>
      </c>
      <c r="B276" s="295" t="s">
        <v>193</v>
      </c>
      <c r="C276" s="295" t="s">
        <v>356</v>
      </c>
      <c r="D276" s="295" t="s">
        <v>418</v>
      </c>
      <c r="E276" s="305">
        <v>7.0000000000000007E-2</v>
      </c>
      <c r="F276" s="305">
        <v>7.0000000000000007E-2</v>
      </c>
      <c r="G276" s="295" t="s">
        <v>196</v>
      </c>
      <c r="H276" s="417">
        <v>1</v>
      </c>
      <c r="I276" s="296">
        <v>43646</v>
      </c>
      <c r="J276" s="295">
        <v>24868</v>
      </c>
      <c r="K276" s="295">
        <v>12588</v>
      </c>
      <c r="L276" s="295" t="s">
        <v>218</v>
      </c>
      <c r="M276" s="295" t="s">
        <v>419</v>
      </c>
      <c r="N276" s="295" t="s">
        <v>418</v>
      </c>
      <c r="O276" s="295" t="s">
        <v>221</v>
      </c>
      <c r="P276" s="295" t="s">
        <v>346</v>
      </c>
      <c r="Q276" s="295" t="s">
        <v>325</v>
      </c>
      <c r="R276" s="295" t="s">
        <v>201</v>
      </c>
      <c r="S276" s="295" t="s">
        <v>204</v>
      </c>
      <c r="T276" s="295" t="s">
        <v>201</v>
      </c>
      <c r="U276" s="295" t="s">
        <v>330</v>
      </c>
      <c r="V276" s="295" t="s">
        <v>318</v>
      </c>
      <c r="W276" s="295" t="s">
        <v>201</v>
      </c>
      <c r="X276" s="295" t="s">
        <v>331</v>
      </c>
      <c r="Y276" s="295" t="s">
        <v>164</v>
      </c>
      <c r="Z276" s="295" t="s">
        <v>164</v>
      </c>
      <c r="AA276" s="295"/>
      <c r="AB276" s="295"/>
      <c r="AC276" s="295"/>
      <c r="AD276" s="295"/>
    </row>
    <row r="277" spans="1:30" x14ac:dyDescent="0.35">
      <c r="A277" s="295" t="s">
        <v>192</v>
      </c>
      <c r="B277" s="295" t="s">
        <v>193</v>
      </c>
      <c r="C277" s="295" t="s">
        <v>356</v>
      </c>
      <c r="D277" s="295" t="s">
        <v>418</v>
      </c>
      <c r="E277" s="305">
        <v>1.19</v>
      </c>
      <c r="F277" s="305">
        <v>1.19</v>
      </c>
      <c r="G277" s="295" t="s">
        <v>196</v>
      </c>
      <c r="H277" s="417">
        <v>1</v>
      </c>
      <c r="I277" s="296">
        <v>43646</v>
      </c>
      <c r="J277" s="295">
        <v>24868</v>
      </c>
      <c r="K277" s="295">
        <v>12625</v>
      </c>
      <c r="L277" s="295" t="s">
        <v>218</v>
      </c>
      <c r="M277" s="295" t="s">
        <v>419</v>
      </c>
      <c r="N277" s="295" t="s">
        <v>418</v>
      </c>
      <c r="O277" s="295" t="s">
        <v>200</v>
      </c>
      <c r="P277" s="295" t="s">
        <v>346</v>
      </c>
      <c r="Q277" s="295" t="s">
        <v>325</v>
      </c>
      <c r="R277" s="295" t="s">
        <v>201</v>
      </c>
      <c r="S277" s="295" t="s">
        <v>204</v>
      </c>
      <c r="T277" s="295" t="s">
        <v>201</v>
      </c>
      <c r="U277" s="295" t="s">
        <v>330</v>
      </c>
      <c r="V277" s="295" t="s">
        <v>318</v>
      </c>
      <c r="W277" s="295" t="s">
        <v>201</v>
      </c>
      <c r="X277" s="295" t="s">
        <v>331</v>
      </c>
      <c r="Y277" s="295" t="s">
        <v>164</v>
      </c>
      <c r="Z277" s="295" t="s">
        <v>164</v>
      </c>
      <c r="AA277" s="295"/>
      <c r="AB277" s="295"/>
      <c r="AC277" s="295"/>
      <c r="AD277" s="295"/>
    </row>
    <row r="278" spans="1:30" x14ac:dyDescent="0.35">
      <c r="A278" s="295" t="s">
        <v>192</v>
      </c>
      <c r="B278" s="295" t="s">
        <v>193</v>
      </c>
      <c r="C278" s="295" t="s">
        <v>356</v>
      </c>
      <c r="D278" s="295" t="s">
        <v>418</v>
      </c>
      <c r="E278" s="305">
        <v>7.0000000000000007E-2</v>
      </c>
      <c r="F278" s="305">
        <v>7.0000000000000007E-2</v>
      </c>
      <c r="G278" s="295" t="s">
        <v>196</v>
      </c>
      <c r="H278" s="417">
        <v>1</v>
      </c>
      <c r="I278" s="296">
        <v>43646</v>
      </c>
      <c r="J278" s="295">
        <v>24868</v>
      </c>
      <c r="K278" s="295">
        <v>12736</v>
      </c>
      <c r="L278" s="295" t="s">
        <v>218</v>
      </c>
      <c r="M278" s="295" t="s">
        <v>419</v>
      </c>
      <c r="N278" s="295" t="s">
        <v>418</v>
      </c>
      <c r="O278" s="295" t="s">
        <v>406</v>
      </c>
      <c r="P278" s="295" t="s">
        <v>346</v>
      </c>
      <c r="Q278" s="295" t="s">
        <v>325</v>
      </c>
      <c r="R278" s="295" t="s">
        <v>201</v>
      </c>
      <c r="S278" s="295" t="s">
        <v>204</v>
      </c>
      <c r="T278" s="295" t="s">
        <v>201</v>
      </c>
      <c r="U278" s="295" t="s">
        <v>330</v>
      </c>
      <c r="V278" s="295" t="s">
        <v>318</v>
      </c>
      <c r="W278" s="295" t="s">
        <v>201</v>
      </c>
      <c r="X278" s="295" t="s">
        <v>331</v>
      </c>
      <c r="Y278" s="295" t="s">
        <v>164</v>
      </c>
      <c r="Z278" s="295" t="s">
        <v>164</v>
      </c>
      <c r="AA278" s="295"/>
      <c r="AB278" s="295"/>
      <c r="AC278" s="295"/>
      <c r="AD278" s="295"/>
    </row>
    <row r="279" spans="1:30" x14ac:dyDescent="0.35">
      <c r="A279" s="295" t="s">
        <v>192</v>
      </c>
      <c r="B279" s="295" t="s">
        <v>193</v>
      </c>
      <c r="C279" s="295" t="s">
        <v>356</v>
      </c>
      <c r="D279" s="295" t="s">
        <v>418</v>
      </c>
      <c r="E279" s="305">
        <v>0.14000000000000001</v>
      </c>
      <c r="F279" s="305">
        <v>0.14000000000000001</v>
      </c>
      <c r="G279" s="295" t="s">
        <v>196</v>
      </c>
      <c r="H279" s="417">
        <v>1</v>
      </c>
      <c r="I279" s="296">
        <v>43646</v>
      </c>
      <c r="J279" s="295">
        <v>24868</v>
      </c>
      <c r="K279" s="295">
        <v>12762</v>
      </c>
      <c r="L279" s="295" t="s">
        <v>218</v>
      </c>
      <c r="M279" s="295" t="s">
        <v>419</v>
      </c>
      <c r="N279" s="295" t="s">
        <v>418</v>
      </c>
      <c r="O279" s="295" t="s">
        <v>221</v>
      </c>
      <c r="P279" s="295" t="s">
        <v>344</v>
      </c>
      <c r="Q279" s="295" t="s">
        <v>325</v>
      </c>
      <c r="R279" s="295" t="s">
        <v>201</v>
      </c>
      <c r="S279" s="295" t="s">
        <v>204</v>
      </c>
      <c r="T279" s="295" t="s">
        <v>201</v>
      </c>
      <c r="U279" s="295" t="s">
        <v>330</v>
      </c>
      <c r="V279" s="295" t="s">
        <v>318</v>
      </c>
      <c r="W279" s="295" t="s">
        <v>201</v>
      </c>
      <c r="X279" s="295" t="s">
        <v>342</v>
      </c>
      <c r="Y279" s="295" t="s">
        <v>164</v>
      </c>
      <c r="Z279" s="295" t="s">
        <v>164</v>
      </c>
      <c r="AA279" s="295"/>
      <c r="AB279" s="295"/>
      <c r="AC279" s="295"/>
      <c r="AD279" s="295"/>
    </row>
    <row r="280" spans="1:30" x14ac:dyDescent="0.35">
      <c r="A280" s="295" t="s">
        <v>192</v>
      </c>
      <c r="B280" s="295" t="s">
        <v>193</v>
      </c>
      <c r="C280" s="295" t="s">
        <v>356</v>
      </c>
      <c r="D280" s="295" t="s">
        <v>418</v>
      </c>
      <c r="E280" s="305">
        <v>2.4</v>
      </c>
      <c r="F280" s="305">
        <v>2.4</v>
      </c>
      <c r="G280" s="295" t="s">
        <v>196</v>
      </c>
      <c r="H280" s="417">
        <v>1</v>
      </c>
      <c r="I280" s="296">
        <v>43646</v>
      </c>
      <c r="J280" s="295">
        <v>24868</v>
      </c>
      <c r="K280" s="295">
        <v>12799</v>
      </c>
      <c r="L280" s="295" t="s">
        <v>218</v>
      </c>
      <c r="M280" s="295" t="s">
        <v>419</v>
      </c>
      <c r="N280" s="295" t="s">
        <v>418</v>
      </c>
      <c r="O280" s="295" t="s">
        <v>200</v>
      </c>
      <c r="P280" s="295" t="s">
        <v>344</v>
      </c>
      <c r="Q280" s="295" t="s">
        <v>325</v>
      </c>
      <c r="R280" s="295" t="s">
        <v>201</v>
      </c>
      <c r="S280" s="295" t="s">
        <v>204</v>
      </c>
      <c r="T280" s="295" t="s">
        <v>201</v>
      </c>
      <c r="U280" s="295" t="s">
        <v>330</v>
      </c>
      <c r="V280" s="295" t="s">
        <v>318</v>
      </c>
      <c r="W280" s="295" t="s">
        <v>201</v>
      </c>
      <c r="X280" s="295" t="s">
        <v>342</v>
      </c>
      <c r="Y280" s="295" t="s">
        <v>164</v>
      </c>
      <c r="Z280" s="295" t="s">
        <v>164</v>
      </c>
      <c r="AA280" s="295"/>
      <c r="AB280" s="295"/>
      <c r="AC280" s="295"/>
      <c r="AD280" s="295"/>
    </row>
    <row r="281" spans="1:30" x14ac:dyDescent="0.35">
      <c r="A281" s="295" t="s">
        <v>192</v>
      </c>
      <c r="B281" s="295" t="s">
        <v>193</v>
      </c>
      <c r="C281" s="295" t="s">
        <v>356</v>
      </c>
      <c r="D281" s="295" t="s">
        <v>418</v>
      </c>
      <c r="E281" s="305">
        <v>0.14000000000000001</v>
      </c>
      <c r="F281" s="305">
        <v>0.14000000000000001</v>
      </c>
      <c r="G281" s="295" t="s">
        <v>196</v>
      </c>
      <c r="H281" s="417">
        <v>1</v>
      </c>
      <c r="I281" s="296">
        <v>43646</v>
      </c>
      <c r="J281" s="295">
        <v>24868</v>
      </c>
      <c r="K281" s="295">
        <v>12912</v>
      </c>
      <c r="L281" s="295" t="s">
        <v>218</v>
      </c>
      <c r="M281" s="295" t="s">
        <v>419</v>
      </c>
      <c r="N281" s="295" t="s">
        <v>418</v>
      </c>
      <c r="O281" s="295" t="s">
        <v>406</v>
      </c>
      <c r="P281" s="295" t="s">
        <v>344</v>
      </c>
      <c r="Q281" s="295" t="s">
        <v>325</v>
      </c>
      <c r="R281" s="295" t="s">
        <v>201</v>
      </c>
      <c r="S281" s="295" t="s">
        <v>204</v>
      </c>
      <c r="T281" s="295" t="s">
        <v>201</v>
      </c>
      <c r="U281" s="295" t="s">
        <v>330</v>
      </c>
      <c r="V281" s="295" t="s">
        <v>318</v>
      </c>
      <c r="W281" s="295" t="s">
        <v>201</v>
      </c>
      <c r="X281" s="295" t="s">
        <v>342</v>
      </c>
      <c r="Y281" s="295" t="s">
        <v>164</v>
      </c>
      <c r="Z281" s="295" t="s">
        <v>164</v>
      </c>
      <c r="AA281" s="295"/>
      <c r="AB281" s="295"/>
      <c r="AC281" s="295"/>
      <c r="AD281" s="295"/>
    </row>
    <row r="282" spans="1:30" x14ac:dyDescent="0.35">
      <c r="A282" s="295" t="s">
        <v>192</v>
      </c>
      <c r="B282" s="295" t="s">
        <v>193</v>
      </c>
      <c r="C282" s="295" t="s">
        <v>356</v>
      </c>
      <c r="D282" s="295" t="s">
        <v>418</v>
      </c>
      <c r="E282" s="305">
        <v>0.08</v>
      </c>
      <c r="F282" s="305">
        <v>0.08</v>
      </c>
      <c r="G282" s="295" t="s">
        <v>196</v>
      </c>
      <c r="H282" s="417">
        <v>1</v>
      </c>
      <c r="I282" s="296">
        <v>43646</v>
      </c>
      <c r="J282" s="295">
        <v>24868</v>
      </c>
      <c r="K282" s="295">
        <v>12938</v>
      </c>
      <c r="L282" s="295" t="s">
        <v>218</v>
      </c>
      <c r="M282" s="295" t="s">
        <v>419</v>
      </c>
      <c r="N282" s="295" t="s">
        <v>418</v>
      </c>
      <c r="O282" s="295" t="s">
        <v>221</v>
      </c>
      <c r="P282" s="295" t="s">
        <v>345</v>
      </c>
      <c r="Q282" s="295" t="s">
        <v>325</v>
      </c>
      <c r="R282" s="295" t="s">
        <v>201</v>
      </c>
      <c r="S282" s="295" t="s">
        <v>204</v>
      </c>
      <c r="T282" s="295" t="s">
        <v>201</v>
      </c>
      <c r="U282" s="295" t="s">
        <v>330</v>
      </c>
      <c r="V282" s="295" t="s">
        <v>318</v>
      </c>
      <c r="W282" s="295" t="s">
        <v>201</v>
      </c>
      <c r="X282" s="295" t="s">
        <v>331</v>
      </c>
      <c r="Y282" s="295" t="s">
        <v>164</v>
      </c>
      <c r="Z282" s="295" t="s">
        <v>164</v>
      </c>
      <c r="AA282" s="295"/>
      <c r="AB282" s="295"/>
      <c r="AC282" s="295"/>
      <c r="AD282" s="295"/>
    </row>
    <row r="283" spans="1:30" x14ac:dyDescent="0.35">
      <c r="A283" s="295" t="s">
        <v>192</v>
      </c>
      <c r="B283" s="295" t="s">
        <v>193</v>
      </c>
      <c r="C283" s="295" t="s">
        <v>356</v>
      </c>
      <c r="D283" s="295" t="s">
        <v>418</v>
      </c>
      <c r="E283" s="305">
        <v>1.39</v>
      </c>
      <c r="F283" s="305">
        <v>1.39</v>
      </c>
      <c r="G283" s="295" t="s">
        <v>196</v>
      </c>
      <c r="H283" s="417">
        <v>1</v>
      </c>
      <c r="I283" s="296">
        <v>43646</v>
      </c>
      <c r="J283" s="295">
        <v>24868</v>
      </c>
      <c r="K283" s="295">
        <v>12975</v>
      </c>
      <c r="L283" s="295" t="s">
        <v>218</v>
      </c>
      <c r="M283" s="295" t="s">
        <v>419</v>
      </c>
      <c r="N283" s="295" t="s">
        <v>418</v>
      </c>
      <c r="O283" s="295" t="s">
        <v>200</v>
      </c>
      <c r="P283" s="295" t="s">
        <v>345</v>
      </c>
      <c r="Q283" s="295" t="s">
        <v>325</v>
      </c>
      <c r="R283" s="295" t="s">
        <v>201</v>
      </c>
      <c r="S283" s="295" t="s">
        <v>204</v>
      </c>
      <c r="T283" s="295" t="s">
        <v>201</v>
      </c>
      <c r="U283" s="295" t="s">
        <v>330</v>
      </c>
      <c r="V283" s="295" t="s">
        <v>318</v>
      </c>
      <c r="W283" s="295" t="s">
        <v>201</v>
      </c>
      <c r="X283" s="295" t="s">
        <v>331</v>
      </c>
      <c r="Y283" s="295" t="s">
        <v>164</v>
      </c>
      <c r="Z283" s="295" t="s">
        <v>164</v>
      </c>
      <c r="AA283" s="295"/>
      <c r="AB283" s="295"/>
      <c r="AC283" s="295"/>
      <c r="AD283" s="295"/>
    </row>
    <row r="284" spans="1:30" x14ac:dyDescent="0.35">
      <c r="A284" s="295" t="s">
        <v>192</v>
      </c>
      <c r="B284" s="295" t="s">
        <v>193</v>
      </c>
      <c r="C284" s="295" t="s">
        <v>356</v>
      </c>
      <c r="D284" s="295" t="s">
        <v>418</v>
      </c>
      <c r="E284" s="305">
        <v>0.08</v>
      </c>
      <c r="F284" s="305">
        <v>0.08</v>
      </c>
      <c r="G284" s="295" t="s">
        <v>196</v>
      </c>
      <c r="H284" s="417">
        <v>1</v>
      </c>
      <c r="I284" s="296">
        <v>43646</v>
      </c>
      <c r="J284" s="295">
        <v>24868</v>
      </c>
      <c r="K284" s="295">
        <v>13086</v>
      </c>
      <c r="L284" s="295" t="s">
        <v>218</v>
      </c>
      <c r="M284" s="295" t="s">
        <v>419</v>
      </c>
      <c r="N284" s="295" t="s">
        <v>418</v>
      </c>
      <c r="O284" s="295" t="s">
        <v>406</v>
      </c>
      <c r="P284" s="295" t="s">
        <v>345</v>
      </c>
      <c r="Q284" s="295" t="s">
        <v>325</v>
      </c>
      <c r="R284" s="295" t="s">
        <v>201</v>
      </c>
      <c r="S284" s="295" t="s">
        <v>204</v>
      </c>
      <c r="T284" s="295" t="s">
        <v>201</v>
      </c>
      <c r="U284" s="295" t="s">
        <v>330</v>
      </c>
      <c r="V284" s="295" t="s">
        <v>318</v>
      </c>
      <c r="W284" s="295" t="s">
        <v>201</v>
      </c>
      <c r="X284" s="295" t="s">
        <v>331</v>
      </c>
      <c r="Y284" s="295" t="s">
        <v>164</v>
      </c>
      <c r="Z284" s="295" t="s">
        <v>164</v>
      </c>
      <c r="AA284" s="295"/>
      <c r="AB284" s="295"/>
      <c r="AC284" s="295"/>
      <c r="AD284" s="295"/>
    </row>
    <row r="285" spans="1:30" x14ac:dyDescent="0.35">
      <c r="A285" s="295" t="s">
        <v>192</v>
      </c>
      <c r="B285" s="295" t="s">
        <v>193</v>
      </c>
      <c r="C285" s="295" t="s">
        <v>356</v>
      </c>
      <c r="D285" s="295" t="s">
        <v>418</v>
      </c>
      <c r="E285" s="305">
        <v>-0.05</v>
      </c>
      <c r="F285" s="305">
        <v>-0.05</v>
      </c>
      <c r="G285" s="295" t="s">
        <v>196</v>
      </c>
      <c r="H285" s="417">
        <v>1</v>
      </c>
      <c r="I285" s="296">
        <v>43646</v>
      </c>
      <c r="J285" s="295">
        <v>24868</v>
      </c>
      <c r="K285" s="295">
        <v>13112</v>
      </c>
      <c r="L285" s="295" t="s">
        <v>218</v>
      </c>
      <c r="M285" s="295" t="s">
        <v>419</v>
      </c>
      <c r="N285" s="295" t="s">
        <v>418</v>
      </c>
      <c r="O285" s="295" t="s">
        <v>221</v>
      </c>
      <c r="P285" s="295" t="s">
        <v>349</v>
      </c>
      <c r="Q285" s="295" t="s">
        <v>350</v>
      </c>
      <c r="R285" s="295" t="s">
        <v>201</v>
      </c>
      <c r="S285" s="295" t="s">
        <v>204</v>
      </c>
      <c r="T285" s="295" t="s">
        <v>201</v>
      </c>
      <c r="U285" s="295" t="s">
        <v>330</v>
      </c>
      <c r="V285" s="295" t="s">
        <v>318</v>
      </c>
      <c r="W285" s="295" t="s">
        <v>201</v>
      </c>
      <c r="X285" s="295" t="s">
        <v>331</v>
      </c>
      <c r="Y285" s="295" t="s">
        <v>164</v>
      </c>
      <c r="Z285" s="295" t="s">
        <v>164</v>
      </c>
      <c r="AA285" s="295"/>
      <c r="AB285" s="295"/>
      <c r="AC285" s="295"/>
      <c r="AD285" s="295"/>
    </row>
    <row r="286" spans="1:30" x14ac:dyDescent="0.35">
      <c r="A286" s="295" t="s">
        <v>192</v>
      </c>
      <c r="B286" s="295" t="s">
        <v>193</v>
      </c>
      <c r="C286" s="295" t="s">
        <v>356</v>
      </c>
      <c r="D286" s="295" t="s">
        <v>418</v>
      </c>
      <c r="E286" s="305">
        <v>-0.91</v>
      </c>
      <c r="F286" s="305">
        <v>-0.91</v>
      </c>
      <c r="G286" s="295" t="s">
        <v>196</v>
      </c>
      <c r="H286" s="417">
        <v>1</v>
      </c>
      <c r="I286" s="296">
        <v>43646</v>
      </c>
      <c r="J286" s="295">
        <v>24868</v>
      </c>
      <c r="K286" s="295">
        <v>13148</v>
      </c>
      <c r="L286" s="295" t="s">
        <v>218</v>
      </c>
      <c r="M286" s="295" t="s">
        <v>419</v>
      </c>
      <c r="N286" s="295" t="s">
        <v>418</v>
      </c>
      <c r="O286" s="295" t="s">
        <v>200</v>
      </c>
      <c r="P286" s="295" t="s">
        <v>349</v>
      </c>
      <c r="Q286" s="295" t="s">
        <v>350</v>
      </c>
      <c r="R286" s="295" t="s">
        <v>201</v>
      </c>
      <c r="S286" s="295" t="s">
        <v>204</v>
      </c>
      <c r="T286" s="295" t="s">
        <v>201</v>
      </c>
      <c r="U286" s="295" t="s">
        <v>330</v>
      </c>
      <c r="V286" s="295" t="s">
        <v>318</v>
      </c>
      <c r="W286" s="295" t="s">
        <v>201</v>
      </c>
      <c r="X286" s="295" t="s">
        <v>331</v>
      </c>
      <c r="Y286" s="295" t="s">
        <v>164</v>
      </c>
      <c r="Z286" s="295" t="s">
        <v>164</v>
      </c>
      <c r="AA286" s="295"/>
      <c r="AB286" s="295"/>
      <c r="AC286" s="295"/>
      <c r="AD286" s="295"/>
    </row>
    <row r="287" spans="1:30" x14ac:dyDescent="0.35">
      <c r="A287" s="295" t="s">
        <v>192</v>
      </c>
      <c r="B287" s="295" t="s">
        <v>193</v>
      </c>
      <c r="C287" s="295" t="s">
        <v>356</v>
      </c>
      <c r="D287" s="295" t="s">
        <v>418</v>
      </c>
      <c r="E287" s="305">
        <v>-0.05</v>
      </c>
      <c r="F287" s="305">
        <v>-0.05</v>
      </c>
      <c r="G287" s="295" t="s">
        <v>196</v>
      </c>
      <c r="H287" s="417">
        <v>1</v>
      </c>
      <c r="I287" s="296">
        <v>43646</v>
      </c>
      <c r="J287" s="295">
        <v>24868</v>
      </c>
      <c r="K287" s="295">
        <v>13257</v>
      </c>
      <c r="L287" s="295" t="s">
        <v>218</v>
      </c>
      <c r="M287" s="295" t="s">
        <v>419</v>
      </c>
      <c r="N287" s="295" t="s">
        <v>418</v>
      </c>
      <c r="O287" s="295" t="s">
        <v>406</v>
      </c>
      <c r="P287" s="295" t="s">
        <v>349</v>
      </c>
      <c r="Q287" s="295" t="s">
        <v>350</v>
      </c>
      <c r="R287" s="295" t="s">
        <v>201</v>
      </c>
      <c r="S287" s="295" t="s">
        <v>204</v>
      </c>
      <c r="T287" s="295" t="s">
        <v>201</v>
      </c>
      <c r="U287" s="295" t="s">
        <v>330</v>
      </c>
      <c r="V287" s="295" t="s">
        <v>318</v>
      </c>
      <c r="W287" s="295" t="s">
        <v>201</v>
      </c>
      <c r="X287" s="295" t="s">
        <v>331</v>
      </c>
      <c r="Y287" s="295" t="s">
        <v>164</v>
      </c>
      <c r="Z287" s="295" t="s">
        <v>164</v>
      </c>
      <c r="AA287" s="295"/>
      <c r="AB287" s="295"/>
      <c r="AC287" s="295"/>
      <c r="AD287" s="295"/>
    </row>
    <row r="288" spans="1:30" x14ac:dyDescent="0.35">
      <c r="A288" s="295" t="s">
        <v>192</v>
      </c>
      <c r="B288" s="295" t="s">
        <v>193</v>
      </c>
      <c r="C288" s="295" t="s">
        <v>356</v>
      </c>
      <c r="D288" s="295" t="s">
        <v>418</v>
      </c>
      <c r="E288" s="305">
        <v>0.02</v>
      </c>
      <c r="F288" s="305">
        <v>0.02</v>
      </c>
      <c r="G288" s="295" t="s">
        <v>196</v>
      </c>
      <c r="H288" s="417">
        <v>1</v>
      </c>
      <c r="I288" s="296">
        <v>43646</v>
      </c>
      <c r="J288" s="295">
        <v>24868</v>
      </c>
      <c r="K288" s="295">
        <v>13282</v>
      </c>
      <c r="L288" s="295" t="s">
        <v>218</v>
      </c>
      <c r="M288" s="295" t="s">
        <v>419</v>
      </c>
      <c r="N288" s="295" t="s">
        <v>418</v>
      </c>
      <c r="O288" s="295" t="s">
        <v>221</v>
      </c>
      <c r="P288" s="295" t="s">
        <v>333</v>
      </c>
      <c r="Q288" s="295" t="s">
        <v>351</v>
      </c>
      <c r="R288" s="295" t="s">
        <v>201</v>
      </c>
      <c r="S288" s="295" t="s">
        <v>204</v>
      </c>
      <c r="T288" s="295" t="s">
        <v>201</v>
      </c>
      <c r="U288" s="295" t="s">
        <v>330</v>
      </c>
      <c r="V288" s="295" t="s">
        <v>318</v>
      </c>
      <c r="W288" s="295" t="s">
        <v>201</v>
      </c>
      <c r="X288" s="295" t="s">
        <v>331</v>
      </c>
      <c r="Y288" s="295" t="s">
        <v>164</v>
      </c>
      <c r="Z288" s="295" t="s">
        <v>164</v>
      </c>
      <c r="AA288" s="295"/>
      <c r="AB288" s="295"/>
      <c r="AC288" s="295"/>
      <c r="AD288" s="295"/>
    </row>
    <row r="289" spans="1:30" x14ac:dyDescent="0.35">
      <c r="A289" s="295" t="s">
        <v>192</v>
      </c>
      <c r="B289" s="295" t="s">
        <v>193</v>
      </c>
      <c r="C289" s="295" t="s">
        <v>356</v>
      </c>
      <c r="D289" s="295" t="s">
        <v>418</v>
      </c>
      <c r="E289" s="305">
        <v>0.27</v>
      </c>
      <c r="F289" s="305">
        <v>0.27</v>
      </c>
      <c r="G289" s="295" t="s">
        <v>196</v>
      </c>
      <c r="H289" s="417">
        <v>1</v>
      </c>
      <c r="I289" s="296">
        <v>43646</v>
      </c>
      <c r="J289" s="295">
        <v>24868</v>
      </c>
      <c r="K289" s="295">
        <v>13316</v>
      </c>
      <c r="L289" s="295" t="s">
        <v>218</v>
      </c>
      <c r="M289" s="295" t="s">
        <v>419</v>
      </c>
      <c r="N289" s="295" t="s">
        <v>418</v>
      </c>
      <c r="O289" s="295" t="s">
        <v>200</v>
      </c>
      <c r="P289" s="295" t="s">
        <v>333</v>
      </c>
      <c r="Q289" s="295" t="s">
        <v>351</v>
      </c>
      <c r="R289" s="295" t="s">
        <v>201</v>
      </c>
      <c r="S289" s="295" t="s">
        <v>204</v>
      </c>
      <c r="T289" s="295" t="s">
        <v>201</v>
      </c>
      <c r="U289" s="295" t="s">
        <v>330</v>
      </c>
      <c r="V289" s="295" t="s">
        <v>318</v>
      </c>
      <c r="W289" s="295" t="s">
        <v>201</v>
      </c>
      <c r="X289" s="295" t="s">
        <v>331</v>
      </c>
      <c r="Y289" s="295" t="s">
        <v>164</v>
      </c>
      <c r="Z289" s="295" t="s">
        <v>164</v>
      </c>
      <c r="AA289" s="295"/>
      <c r="AB289" s="295"/>
      <c r="AC289" s="295"/>
      <c r="AD289" s="295"/>
    </row>
    <row r="290" spans="1:30" x14ac:dyDescent="0.35">
      <c r="A290" s="295" t="s">
        <v>192</v>
      </c>
      <c r="B290" s="295" t="s">
        <v>193</v>
      </c>
      <c r="C290" s="295" t="s">
        <v>356</v>
      </c>
      <c r="D290" s="295" t="s">
        <v>418</v>
      </c>
      <c r="E290" s="305">
        <v>0.02</v>
      </c>
      <c r="F290" s="305">
        <v>0.02</v>
      </c>
      <c r="G290" s="295" t="s">
        <v>196</v>
      </c>
      <c r="H290" s="417">
        <v>1</v>
      </c>
      <c r="I290" s="296">
        <v>43646</v>
      </c>
      <c r="J290" s="295">
        <v>24868</v>
      </c>
      <c r="K290" s="295">
        <v>13416</v>
      </c>
      <c r="L290" s="295" t="s">
        <v>218</v>
      </c>
      <c r="M290" s="295" t="s">
        <v>419</v>
      </c>
      <c r="N290" s="295" t="s">
        <v>418</v>
      </c>
      <c r="O290" s="295" t="s">
        <v>406</v>
      </c>
      <c r="P290" s="295" t="s">
        <v>333</v>
      </c>
      <c r="Q290" s="295" t="s">
        <v>351</v>
      </c>
      <c r="R290" s="295" t="s">
        <v>201</v>
      </c>
      <c r="S290" s="295" t="s">
        <v>204</v>
      </c>
      <c r="T290" s="295" t="s">
        <v>201</v>
      </c>
      <c r="U290" s="295" t="s">
        <v>330</v>
      </c>
      <c r="V290" s="295" t="s">
        <v>318</v>
      </c>
      <c r="W290" s="295" t="s">
        <v>201</v>
      </c>
      <c r="X290" s="295" t="s">
        <v>331</v>
      </c>
      <c r="Y290" s="295" t="s">
        <v>164</v>
      </c>
      <c r="Z290" s="295" t="s">
        <v>164</v>
      </c>
      <c r="AA290" s="295"/>
      <c r="AB290" s="295"/>
      <c r="AC290" s="295"/>
      <c r="AD290" s="295"/>
    </row>
    <row r="291" spans="1:30" x14ac:dyDescent="0.35">
      <c r="A291" s="295" t="s">
        <v>192</v>
      </c>
      <c r="B291" s="295" t="s">
        <v>193</v>
      </c>
      <c r="C291" s="295" t="s">
        <v>356</v>
      </c>
      <c r="D291" s="295" t="s">
        <v>418</v>
      </c>
      <c r="E291" s="305">
        <v>0.1</v>
      </c>
      <c r="F291" s="305">
        <v>0.1</v>
      </c>
      <c r="G291" s="295" t="s">
        <v>196</v>
      </c>
      <c r="H291" s="417">
        <v>1</v>
      </c>
      <c r="I291" s="296">
        <v>43646</v>
      </c>
      <c r="J291" s="295">
        <v>24868</v>
      </c>
      <c r="K291" s="295">
        <v>13442</v>
      </c>
      <c r="L291" s="295" t="s">
        <v>218</v>
      </c>
      <c r="M291" s="295" t="s">
        <v>419</v>
      </c>
      <c r="N291" s="295" t="s">
        <v>418</v>
      </c>
      <c r="O291" s="295" t="s">
        <v>221</v>
      </c>
      <c r="P291" s="295" t="s">
        <v>334</v>
      </c>
      <c r="Q291" s="295" t="s">
        <v>351</v>
      </c>
      <c r="R291" s="295" t="s">
        <v>201</v>
      </c>
      <c r="S291" s="295" t="s">
        <v>204</v>
      </c>
      <c r="T291" s="295" t="s">
        <v>201</v>
      </c>
      <c r="U291" s="295" t="s">
        <v>330</v>
      </c>
      <c r="V291" s="295" t="s">
        <v>318</v>
      </c>
      <c r="W291" s="295" t="s">
        <v>201</v>
      </c>
      <c r="X291" s="295" t="s">
        <v>331</v>
      </c>
      <c r="Y291" s="295" t="s">
        <v>164</v>
      </c>
      <c r="Z291" s="295" t="s">
        <v>164</v>
      </c>
      <c r="AA291" s="295"/>
      <c r="AB291" s="295"/>
      <c r="AC291" s="295"/>
      <c r="AD291" s="295"/>
    </row>
    <row r="292" spans="1:30" x14ac:dyDescent="0.35">
      <c r="A292" s="295" t="s">
        <v>192</v>
      </c>
      <c r="B292" s="295" t="s">
        <v>193</v>
      </c>
      <c r="C292" s="295" t="s">
        <v>356</v>
      </c>
      <c r="D292" s="295" t="s">
        <v>418</v>
      </c>
      <c r="E292" s="305">
        <v>1.66</v>
      </c>
      <c r="F292" s="305">
        <v>1.66</v>
      </c>
      <c r="G292" s="295" t="s">
        <v>196</v>
      </c>
      <c r="H292" s="417">
        <v>1</v>
      </c>
      <c r="I292" s="296">
        <v>43646</v>
      </c>
      <c r="J292" s="295">
        <v>24868</v>
      </c>
      <c r="K292" s="295">
        <v>13479</v>
      </c>
      <c r="L292" s="295" t="s">
        <v>218</v>
      </c>
      <c r="M292" s="295" t="s">
        <v>419</v>
      </c>
      <c r="N292" s="295" t="s">
        <v>418</v>
      </c>
      <c r="O292" s="295" t="s">
        <v>200</v>
      </c>
      <c r="P292" s="295" t="s">
        <v>334</v>
      </c>
      <c r="Q292" s="295" t="s">
        <v>351</v>
      </c>
      <c r="R292" s="295" t="s">
        <v>201</v>
      </c>
      <c r="S292" s="295" t="s">
        <v>204</v>
      </c>
      <c r="T292" s="295" t="s">
        <v>201</v>
      </c>
      <c r="U292" s="295" t="s">
        <v>330</v>
      </c>
      <c r="V292" s="295" t="s">
        <v>318</v>
      </c>
      <c r="W292" s="295" t="s">
        <v>201</v>
      </c>
      <c r="X292" s="295" t="s">
        <v>331</v>
      </c>
      <c r="Y292" s="295" t="s">
        <v>164</v>
      </c>
      <c r="Z292" s="295" t="s">
        <v>164</v>
      </c>
      <c r="AA292" s="295"/>
      <c r="AB292" s="295"/>
      <c r="AC292" s="295"/>
      <c r="AD292" s="295"/>
    </row>
    <row r="293" spans="1:30" x14ac:dyDescent="0.35">
      <c r="A293" s="295" t="s">
        <v>192</v>
      </c>
      <c r="B293" s="295" t="s">
        <v>193</v>
      </c>
      <c r="C293" s="295" t="s">
        <v>356</v>
      </c>
      <c r="D293" s="295" t="s">
        <v>418</v>
      </c>
      <c r="E293" s="305">
        <v>0.1</v>
      </c>
      <c r="F293" s="305">
        <v>0.1</v>
      </c>
      <c r="G293" s="295" t="s">
        <v>196</v>
      </c>
      <c r="H293" s="417">
        <v>1</v>
      </c>
      <c r="I293" s="296">
        <v>43646</v>
      </c>
      <c r="J293" s="295">
        <v>24868</v>
      </c>
      <c r="K293" s="295">
        <v>13590</v>
      </c>
      <c r="L293" s="295" t="s">
        <v>218</v>
      </c>
      <c r="M293" s="295" t="s">
        <v>419</v>
      </c>
      <c r="N293" s="295" t="s">
        <v>418</v>
      </c>
      <c r="O293" s="295" t="s">
        <v>406</v>
      </c>
      <c r="P293" s="295" t="s">
        <v>334</v>
      </c>
      <c r="Q293" s="295" t="s">
        <v>351</v>
      </c>
      <c r="R293" s="295" t="s">
        <v>201</v>
      </c>
      <c r="S293" s="295" t="s">
        <v>204</v>
      </c>
      <c r="T293" s="295" t="s">
        <v>201</v>
      </c>
      <c r="U293" s="295" t="s">
        <v>330</v>
      </c>
      <c r="V293" s="295" t="s">
        <v>318</v>
      </c>
      <c r="W293" s="295" t="s">
        <v>201</v>
      </c>
      <c r="X293" s="295" t="s">
        <v>331</v>
      </c>
      <c r="Y293" s="295" t="s">
        <v>164</v>
      </c>
      <c r="Z293" s="295" t="s">
        <v>164</v>
      </c>
      <c r="AA293" s="295"/>
      <c r="AB293" s="295"/>
      <c r="AC293" s="295"/>
      <c r="AD293" s="295"/>
    </row>
    <row r="294" spans="1:30" x14ac:dyDescent="0.35">
      <c r="A294" s="295" t="s">
        <v>192</v>
      </c>
      <c r="B294" s="295" t="s">
        <v>193</v>
      </c>
      <c r="C294" s="295" t="s">
        <v>356</v>
      </c>
      <c r="D294" s="295" t="s">
        <v>418</v>
      </c>
      <c r="E294" s="305">
        <v>0.01</v>
      </c>
      <c r="F294" s="305">
        <v>0.01</v>
      </c>
      <c r="G294" s="295" t="s">
        <v>196</v>
      </c>
      <c r="H294" s="417">
        <v>1</v>
      </c>
      <c r="I294" s="296">
        <v>43646</v>
      </c>
      <c r="J294" s="295">
        <v>24868</v>
      </c>
      <c r="K294" s="295">
        <v>13613</v>
      </c>
      <c r="L294" s="295" t="s">
        <v>218</v>
      </c>
      <c r="M294" s="295" t="s">
        <v>419</v>
      </c>
      <c r="N294" s="295" t="s">
        <v>418</v>
      </c>
      <c r="O294" s="295" t="s">
        <v>221</v>
      </c>
      <c r="P294" s="295" t="s">
        <v>340</v>
      </c>
      <c r="Q294" s="295" t="s">
        <v>351</v>
      </c>
      <c r="R294" s="295" t="s">
        <v>201</v>
      </c>
      <c r="S294" s="295" t="s">
        <v>204</v>
      </c>
      <c r="T294" s="295" t="s">
        <v>201</v>
      </c>
      <c r="U294" s="295" t="s">
        <v>330</v>
      </c>
      <c r="V294" s="295" t="s">
        <v>318</v>
      </c>
      <c r="W294" s="295" t="s">
        <v>201</v>
      </c>
      <c r="X294" s="295" t="s">
        <v>94</v>
      </c>
      <c r="Y294" s="295" t="s">
        <v>164</v>
      </c>
      <c r="Z294" s="295" t="s">
        <v>164</v>
      </c>
      <c r="AA294" s="295"/>
      <c r="AB294" s="295"/>
      <c r="AC294" s="295"/>
      <c r="AD294" s="295"/>
    </row>
    <row r="295" spans="1:30" x14ac:dyDescent="0.35">
      <c r="A295" s="295" t="s">
        <v>192</v>
      </c>
      <c r="B295" s="295" t="s">
        <v>193</v>
      </c>
      <c r="C295" s="295" t="s">
        <v>356</v>
      </c>
      <c r="D295" s="295" t="s">
        <v>418</v>
      </c>
      <c r="E295" s="305">
        <v>0.17</v>
      </c>
      <c r="F295" s="305">
        <v>0.17</v>
      </c>
      <c r="G295" s="295" t="s">
        <v>196</v>
      </c>
      <c r="H295" s="417">
        <v>1</v>
      </c>
      <c r="I295" s="296">
        <v>43646</v>
      </c>
      <c r="J295" s="295">
        <v>24868</v>
      </c>
      <c r="K295" s="295">
        <v>13646</v>
      </c>
      <c r="L295" s="295" t="s">
        <v>218</v>
      </c>
      <c r="M295" s="295" t="s">
        <v>419</v>
      </c>
      <c r="N295" s="295" t="s">
        <v>418</v>
      </c>
      <c r="O295" s="295" t="s">
        <v>200</v>
      </c>
      <c r="P295" s="295" t="s">
        <v>340</v>
      </c>
      <c r="Q295" s="295" t="s">
        <v>351</v>
      </c>
      <c r="R295" s="295" t="s">
        <v>201</v>
      </c>
      <c r="S295" s="295" t="s">
        <v>204</v>
      </c>
      <c r="T295" s="295" t="s">
        <v>201</v>
      </c>
      <c r="U295" s="295" t="s">
        <v>330</v>
      </c>
      <c r="V295" s="295" t="s">
        <v>318</v>
      </c>
      <c r="W295" s="295" t="s">
        <v>201</v>
      </c>
      <c r="X295" s="295" t="s">
        <v>94</v>
      </c>
      <c r="Y295" s="295" t="s">
        <v>164</v>
      </c>
      <c r="Z295" s="295" t="s">
        <v>164</v>
      </c>
      <c r="AA295" s="295"/>
      <c r="AB295" s="295"/>
      <c r="AC295" s="295"/>
      <c r="AD295" s="295"/>
    </row>
    <row r="296" spans="1:30" x14ac:dyDescent="0.35">
      <c r="A296" s="295" t="s">
        <v>192</v>
      </c>
      <c r="B296" s="295" t="s">
        <v>193</v>
      </c>
      <c r="C296" s="295" t="s">
        <v>356</v>
      </c>
      <c r="D296" s="295" t="s">
        <v>418</v>
      </c>
      <c r="E296" s="305">
        <v>0.01</v>
      </c>
      <c r="F296" s="305">
        <v>0.01</v>
      </c>
      <c r="G296" s="295" t="s">
        <v>196</v>
      </c>
      <c r="H296" s="417">
        <v>1</v>
      </c>
      <c r="I296" s="296">
        <v>43646</v>
      </c>
      <c r="J296" s="295">
        <v>24868</v>
      </c>
      <c r="K296" s="295">
        <v>13743</v>
      </c>
      <c r="L296" s="295" t="s">
        <v>218</v>
      </c>
      <c r="M296" s="295" t="s">
        <v>419</v>
      </c>
      <c r="N296" s="295" t="s">
        <v>418</v>
      </c>
      <c r="O296" s="295" t="s">
        <v>406</v>
      </c>
      <c r="P296" s="295" t="s">
        <v>340</v>
      </c>
      <c r="Q296" s="295" t="s">
        <v>351</v>
      </c>
      <c r="R296" s="295" t="s">
        <v>201</v>
      </c>
      <c r="S296" s="295" t="s">
        <v>204</v>
      </c>
      <c r="T296" s="295" t="s">
        <v>201</v>
      </c>
      <c r="U296" s="295" t="s">
        <v>330</v>
      </c>
      <c r="V296" s="295" t="s">
        <v>318</v>
      </c>
      <c r="W296" s="295" t="s">
        <v>201</v>
      </c>
      <c r="X296" s="295" t="s">
        <v>94</v>
      </c>
      <c r="Y296" s="295" t="s">
        <v>164</v>
      </c>
      <c r="Z296" s="295" t="s">
        <v>164</v>
      </c>
      <c r="AA296" s="295"/>
      <c r="AB296" s="295"/>
      <c r="AC296" s="295"/>
      <c r="AD296" s="295"/>
    </row>
    <row r="297" spans="1:30" x14ac:dyDescent="0.35">
      <c r="A297" s="295" t="s">
        <v>192</v>
      </c>
      <c r="B297" s="295" t="s">
        <v>193</v>
      </c>
      <c r="C297" s="295" t="s">
        <v>356</v>
      </c>
      <c r="D297" s="295" t="s">
        <v>418</v>
      </c>
      <c r="E297" s="305">
        <v>0.01</v>
      </c>
      <c r="F297" s="305">
        <v>0.01</v>
      </c>
      <c r="G297" s="295" t="s">
        <v>196</v>
      </c>
      <c r="H297" s="417">
        <v>1</v>
      </c>
      <c r="I297" s="296">
        <v>43646</v>
      </c>
      <c r="J297" s="295">
        <v>24868</v>
      </c>
      <c r="K297" s="295">
        <v>13767</v>
      </c>
      <c r="L297" s="295" t="s">
        <v>218</v>
      </c>
      <c r="M297" s="295" t="s">
        <v>419</v>
      </c>
      <c r="N297" s="295" t="s">
        <v>418</v>
      </c>
      <c r="O297" s="295" t="s">
        <v>221</v>
      </c>
      <c r="P297" s="295" t="s">
        <v>333</v>
      </c>
      <c r="Q297" s="295" t="s">
        <v>352</v>
      </c>
      <c r="R297" s="295" t="s">
        <v>201</v>
      </c>
      <c r="S297" s="295" t="s">
        <v>204</v>
      </c>
      <c r="T297" s="295" t="s">
        <v>201</v>
      </c>
      <c r="U297" s="295" t="s">
        <v>330</v>
      </c>
      <c r="V297" s="295" t="s">
        <v>318</v>
      </c>
      <c r="W297" s="295" t="s">
        <v>201</v>
      </c>
      <c r="X297" s="295" t="s">
        <v>331</v>
      </c>
      <c r="Y297" s="295" t="s">
        <v>164</v>
      </c>
      <c r="Z297" s="295" t="s">
        <v>164</v>
      </c>
      <c r="AA297" s="295"/>
      <c r="AB297" s="295"/>
      <c r="AC297" s="295"/>
      <c r="AD297" s="295"/>
    </row>
    <row r="298" spans="1:30" x14ac:dyDescent="0.35">
      <c r="A298" s="295" t="s">
        <v>192</v>
      </c>
      <c r="B298" s="295" t="s">
        <v>193</v>
      </c>
      <c r="C298" s="295" t="s">
        <v>356</v>
      </c>
      <c r="D298" s="295" t="s">
        <v>418</v>
      </c>
      <c r="E298" s="305">
        <v>0.23</v>
      </c>
      <c r="F298" s="305">
        <v>0.23</v>
      </c>
      <c r="G298" s="295" t="s">
        <v>196</v>
      </c>
      <c r="H298" s="417">
        <v>1</v>
      </c>
      <c r="I298" s="296">
        <v>43646</v>
      </c>
      <c r="J298" s="295">
        <v>24868</v>
      </c>
      <c r="K298" s="295">
        <v>13801</v>
      </c>
      <c r="L298" s="295" t="s">
        <v>218</v>
      </c>
      <c r="M298" s="295" t="s">
        <v>419</v>
      </c>
      <c r="N298" s="295" t="s">
        <v>418</v>
      </c>
      <c r="O298" s="295" t="s">
        <v>200</v>
      </c>
      <c r="P298" s="295" t="s">
        <v>333</v>
      </c>
      <c r="Q298" s="295" t="s">
        <v>352</v>
      </c>
      <c r="R298" s="295" t="s">
        <v>201</v>
      </c>
      <c r="S298" s="295" t="s">
        <v>204</v>
      </c>
      <c r="T298" s="295" t="s">
        <v>201</v>
      </c>
      <c r="U298" s="295" t="s">
        <v>330</v>
      </c>
      <c r="V298" s="295" t="s">
        <v>318</v>
      </c>
      <c r="W298" s="295" t="s">
        <v>201</v>
      </c>
      <c r="X298" s="295" t="s">
        <v>331</v>
      </c>
      <c r="Y298" s="295" t="s">
        <v>164</v>
      </c>
      <c r="Z298" s="295" t="s">
        <v>164</v>
      </c>
      <c r="AA298" s="295"/>
      <c r="AB298" s="295"/>
      <c r="AC298" s="295"/>
      <c r="AD298" s="295"/>
    </row>
    <row r="299" spans="1:30" x14ac:dyDescent="0.35">
      <c r="A299" s="295" t="s">
        <v>192</v>
      </c>
      <c r="B299" s="295" t="s">
        <v>193</v>
      </c>
      <c r="C299" s="295" t="s">
        <v>356</v>
      </c>
      <c r="D299" s="295" t="s">
        <v>418</v>
      </c>
      <c r="E299" s="305">
        <v>0.01</v>
      </c>
      <c r="F299" s="305">
        <v>0.01</v>
      </c>
      <c r="G299" s="295" t="s">
        <v>196</v>
      </c>
      <c r="H299" s="417">
        <v>1</v>
      </c>
      <c r="I299" s="296">
        <v>43646</v>
      </c>
      <c r="J299" s="295">
        <v>24868</v>
      </c>
      <c r="K299" s="295">
        <v>13901</v>
      </c>
      <c r="L299" s="295" t="s">
        <v>218</v>
      </c>
      <c r="M299" s="295" t="s">
        <v>419</v>
      </c>
      <c r="N299" s="295" t="s">
        <v>418</v>
      </c>
      <c r="O299" s="295" t="s">
        <v>406</v>
      </c>
      <c r="P299" s="295" t="s">
        <v>333</v>
      </c>
      <c r="Q299" s="295" t="s">
        <v>352</v>
      </c>
      <c r="R299" s="295" t="s">
        <v>201</v>
      </c>
      <c r="S299" s="295" t="s">
        <v>204</v>
      </c>
      <c r="T299" s="295" t="s">
        <v>201</v>
      </c>
      <c r="U299" s="295" t="s">
        <v>330</v>
      </c>
      <c r="V299" s="295" t="s">
        <v>318</v>
      </c>
      <c r="W299" s="295" t="s">
        <v>201</v>
      </c>
      <c r="X299" s="295" t="s">
        <v>331</v>
      </c>
      <c r="Y299" s="295" t="s">
        <v>164</v>
      </c>
      <c r="Z299" s="295" t="s">
        <v>164</v>
      </c>
      <c r="AA299" s="295"/>
      <c r="AB299" s="295"/>
      <c r="AC299" s="295"/>
      <c r="AD299" s="295"/>
    </row>
    <row r="300" spans="1:30" x14ac:dyDescent="0.35">
      <c r="A300" s="295" t="s">
        <v>192</v>
      </c>
      <c r="B300" s="295" t="s">
        <v>193</v>
      </c>
      <c r="C300" s="295" t="s">
        <v>356</v>
      </c>
      <c r="D300" s="295" t="s">
        <v>418</v>
      </c>
      <c r="E300" s="305">
        <v>0.11</v>
      </c>
      <c r="F300" s="305">
        <v>0.11</v>
      </c>
      <c r="G300" s="295" t="s">
        <v>196</v>
      </c>
      <c r="H300" s="417">
        <v>1</v>
      </c>
      <c r="I300" s="296">
        <v>43646</v>
      </c>
      <c r="J300" s="295">
        <v>24868</v>
      </c>
      <c r="K300" s="295">
        <v>13927</v>
      </c>
      <c r="L300" s="295" t="s">
        <v>218</v>
      </c>
      <c r="M300" s="295" t="s">
        <v>419</v>
      </c>
      <c r="N300" s="295" t="s">
        <v>418</v>
      </c>
      <c r="O300" s="295" t="s">
        <v>221</v>
      </c>
      <c r="P300" s="295" t="s">
        <v>338</v>
      </c>
      <c r="Q300" s="295" t="s">
        <v>352</v>
      </c>
      <c r="R300" s="295" t="s">
        <v>201</v>
      </c>
      <c r="S300" s="295" t="s">
        <v>204</v>
      </c>
      <c r="T300" s="295" t="s">
        <v>201</v>
      </c>
      <c r="U300" s="295" t="s">
        <v>330</v>
      </c>
      <c r="V300" s="295" t="s">
        <v>318</v>
      </c>
      <c r="W300" s="295" t="s">
        <v>201</v>
      </c>
      <c r="X300" s="295" t="s">
        <v>331</v>
      </c>
      <c r="Y300" s="295" t="s">
        <v>164</v>
      </c>
      <c r="Z300" s="295" t="s">
        <v>164</v>
      </c>
      <c r="AA300" s="295"/>
      <c r="AB300" s="295"/>
      <c r="AC300" s="295"/>
      <c r="AD300" s="295"/>
    </row>
    <row r="301" spans="1:30" x14ac:dyDescent="0.35">
      <c r="A301" s="295" t="s">
        <v>192</v>
      </c>
      <c r="B301" s="295" t="s">
        <v>193</v>
      </c>
      <c r="C301" s="295" t="s">
        <v>356</v>
      </c>
      <c r="D301" s="295" t="s">
        <v>418</v>
      </c>
      <c r="E301" s="305">
        <v>1.96</v>
      </c>
      <c r="F301" s="305">
        <v>1.96</v>
      </c>
      <c r="G301" s="295" t="s">
        <v>196</v>
      </c>
      <c r="H301" s="417">
        <v>1</v>
      </c>
      <c r="I301" s="296">
        <v>43646</v>
      </c>
      <c r="J301" s="295">
        <v>24868</v>
      </c>
      <c r="K301" s="295">
        <v>13964</v>
      </c>
      <c r="L301" s="295" t="s">
        <v>218</v>
      </c>
      <c r="M301" s="295" t="s">
        <v>419</v>
      </c>
      <c r="N301" s="295" t="s">
        <v>418</v>
      </c>
      <c r="O301" s="295" t="s">
        <v>200</v>
      </c>
      <c r="P301" s="295" t="s">
        <v>338</v>
      </c>
      <c r="Q301" s="295" t="s">
        <v>352</v>
      </c>
      <c r="R301" s="295" t="s">
        <v>201</v>
      </c>
      <c r="S301" s="295" t="s">
        <v>204</v>
      </c>
      <c r="T301" s="295" t="s">
        <v>201</v>
      </c>
      <c r="U301" s="295" t="s">
        <v>330</v>
      </c>
      <c r="V301" s="295" t="s">
        <v>318</v>
      </c>
      <c r="W301" s="295" t="s">
        <v>201</v>
      </c>
      <c r="X301" s="295" t="s">
        <v>331</v>
      </c>
      <c r="Y301" s="295" t="s">
        <v>164</v>
      </c>
      <c r="Z301" s="295" t="s">
        <v>164</v>
      </c>
      <c r="AA301" s="295"/>
      <c r="AB301" s="295"/>
      <c r="AC301" s="295"/>
      <c r="AD301" s="295"/>
    </row>
    <row r="302" spans="1:30" x14ac:dyDescent="0.35">
      <c r="A302" s="295" t="s">
        <v>192</v>
      </c>
      <c r="B302" s="295" t="s">
        <v>193</v>
      </c>
      <c r="C302" s="295" t="s">
        <v>356</v>
      </c>
      <c r="D302" s="295" t="s">
        <v>418</v>
      </c>
      <c r="E302" s="305">
        <v>0.11</v>
      </c>
      <c r="F302" s="305">
        <v>0.11</v>
      </c>
      <c r="G302" s="295" t="s">
        <v>196</v>
      </c>
      <c r="H302" s="417">
        <v>1</v>
      </c>
      <c r="I302" s="296">
        <v>43646</v>
      </c>
      <c r="J302" s="295">
        <v>24868</v>
      </c>
      <c r="K302" s="295">
        <v>14076</v>
      </c>
      <c r="L302" s="295" t="s">
        <v>218</v>
      </c>
      <c r="M302" s="295" t="s">
        <v>419</v>
      </c>
      <c r="N302" s="295" t="s">
        <v>418</v>
      </c>
      <c r="O302" s="295" t="s">
        <v>406</v>
      </c>
      <c r="P302" s="295" t="s">
        <v>338</v>
      </c>
      <c r="Q302" s="295" t="s">
        <v>352</v>
      </c>
      <c r="R302" s="295" t="s">
        <v>201</v>
      </c>
      <c r="S302" s="295" t="s">
        <v>204</v>
      </c>
      <c r="T302" s="295" t="s">
        <v>201</v>
      </c>
      <c r="U302" s="295" t="s">
        <v>330</v>
      </c>
      <c r="V302" s="295" t="s">
        <v>318</v>
      </c>
      <c r="W302" s="295" t="s">
        <v>201</v>
      </c>
      <c r="X302" s="295" t="s">
        <v>331</v>
      </c>
      <c r="Y302" s="295" t="s">
        <v>164</v>
      </c>
      <c r="Z302" s="295" t="s">
        <v>164</v>
      </c>
      <c r="AA302" s="295"/>
      <c r="AB302" s="295"/>
      <c r="AC302" s="295"/>
      <c r="AD302" s="295"/>
    </row>
    <row r="303" spans="1:30" x14ac:dyDescent="0.35">
      <c r="A303" s="295" t="s">
        <v>192</v>
      </c>
      <c r="B303" s="295" t="s">
        <v>193</v>
      </c>
      <c r="C303" s="295" t="s">
        <v>356</v>
      </c>
      <c r="D303" s="295" t="s">
        <v>418</v>
      </c>
      <c r="E303" s="305">
        <v>0.06</v>
      </c>
      <c r="F303" s="305">
        <v>0.06</v>
      </c>
      <c r="G303" s="295" t="s">
        <v>196</v>
      </c>
      <c r="H303" s="417">
        <v>1</v>
      </c>
      <c r="I303" s="296">
        <v>43646</v>
      </c>
      <c r="J303" s="295">
        <v>24868</v>
      </c>
      <c r="K303" s="295">
        <v>14125</v>
      </c>
      <c r="L303" s="295" t="s">
        <v>218</v>
      </c>
      <c r="M303" s="295" t="s">
        <v>419</v>
      </c>
      <c r="N303" s="295" t="s">
        <v>418</v>
      </c>
      <c r="O303" s="295" t="s">
        <v>200</v>
      </c>
      <c r="P303" s="295" t="s">
        <v>340</v>
      </c>
      <c r="Q303" s="295" t="s">
        <v>352</v>
      </c>
      <c r="R303" s="295" t="s">
        <v>201</v>
      </c>
      <c r="S303" s="295" t="s">
        <v>204</v>
      </c>
      <c r="T303" s="295" t="s">
        <v>201</v>
      </c>
      <c r="U303" s="295" t="s">
        <v>330</v>
      </c>
      <c r="V303" s="295" t="s">
        <v>318</v>
      </c>
      <c r="W303" s="295" t="s">
        <v>201</v>
      </c>
      <c r="X303" s="295" t="s">
        <v>94</v>
      </c>
      <c r="Y303" s="295" t="s">
        <v>164</v>
      </c>
      <c r="Z303" s="295" t="s">
        <v>164</v>
      </c>
      <c r="AA303" s="295"/>
      <c r="AB303" s="295"/>
      <c r="AC303" s="295"/>
      <c r="AD303" s="295"/>
    </row>
    <row r="304" spans="1:30" x14ac:dyDescent="0.35">
      <c r="A304" s="295" t="s">
        <v>192</v>
      </c>
      <c r="B304" s="295" t="s">
        <v>193</v>
      </c>
      <c r="C304" s="295" t="s">
        <v>356</v>
      </c>
      <c r="D304" s="295" t="s">
        <v>418</v>
      </c>
      <c r="E304" s="305">
        <v>0.12</v>
      </c>
      <c r="F304" s="305">
        <v>0.12</v>
      </c>
      <c r="G304" s="295" t="s">
        <v>196</v>
      </c>
      <c r="H304" s="417">
        <v>1</v>
      </c>
      <c r="I304" s="296">
        <v>43646</v>
      </c>
      <c r="J304" s="295">
        <v>24868</v>
      </c>
      <c r="K304" s="295">
        <v>14227</v>
      </c>
      <c r="L304" s="295" t="s">
        <v>218</v>
      </c>
      <c r="M304" s="295" t="s">
        <v>419</v>
      </c>
      <c r="N304" s="295" t="s">
        <v>418</v>
      </c>
      <c r="O304" s="295" t="s">
        <v>221</v>
      </c>
      <c r="P304" s="295" t="s">
        <v>341</v>
      </c>
      <c r="Q304" s="295" t="s">
        <v>352</v>
      </c>
      <c r="R304" s="295" t="s">
        <v>201</v>
      </c>
      <c r="S304" s="295" t="s">
        <v>204</v>
      </c>
      <c r="T304" s="295" t="s">
        <v>201</v>
      </c>
      <c r="U304" s="295" t="s">
        <v>330</v>
      </c>
      <c r="V304" s="295" t="s">
        <v>318</v>
      </c>
      <c r="W304" s="295" t="s">
        <v>201</v>
      </c>
      <c r="X304" s="295" t="s">
        <v>342</v>
      </c>
      <c r="Y304" s="295" t="s">
        <v>164</v>
      </c>
      <c r="Z304" s="295" t="s">
        <v>164</v>
      </c>
      <c r="AA304" s="295"/>
      <c r="AB304" s="295"/>
      <c r="AC304" s="295"/>
      <c r="AD304" s="295"/>
    </row>
    <row r="305" spans="1:30" x14ac:dyDescent="0.35">
      <c r="A305" s="295" t="s">
        <v>192</v>
      </c>
      <c r="B305" s="295" t="s">
        <v>193</v>
      </c>
      <c r="C305" s="295" t="s">
        <v>356</v>
      </c>
      <c r="D305" s="295" t="s">
        <v>418</v>
      </c>
      <c r="E305" s="305">
        <v>2.14</v>
      </c>
      <c r="F305" s="305">
        <v>2.14</v>
      </c>
      <c r="G305" s="295" t="s">
        <v>196</v>
      </c>
      <c r="H305" s="417">
        <v>1</v>
      </c>
      <c r="I305" s="296">
        <v>43646</v>
      </c>
      <c r="J305" s="295">
        <v>24868</v>
      </c>
      <c r="K305" s="295">
        <v>14264</v>
      </c>
      <c r="L305" s="295" t="s">
        <v>218</v>
      </c>
      <c r="M305" s="295" t="s">
        <v>419</v>
      </c>
      <c r="N305" s="295" t="s">
        <v>418</v>
      </c>
      <c r="O305" s="295" t="s">
        <v>200</v>
      </c>
      <c r="P305" s="295" t="s">
        <v>341</v>
      </c>
      <c r="Q305" s="295" t="s">
        <v>352</v>
      </c>
      <c r="R305" s="295" t="s">
        <v>201</v>
      </c>
      <c r="S305" s="295" t="s">
        <v>204</v>
      </c>
      <c r="T305" s="295" t="s">
        <v>201</v>
      </c>
      <c r="U305" s="295" t="s">
        <v>330</v>
      </c>
      <c r="V305" s="295" t="s">
        <v>318</v>
      </c>
      <c r="W305" s="295" t="s">
        <v>201</v>
      </c>
      <c r="X305" s="295" t="s">
        <v>342</v>
      </c>
      <c r="Y305" s="295" t="s">
        <v>164</v>
      </c>
      <c r="Z305" s="295" t="s">
        <v>164</v>
      </c>
      <c r="AA305" s="295"/>
      <c r="AB305" s="295"/>
      <c r="AC305" s="295"/>
      <c r="AD305" s="295"/>
    </row>
    <row r="306" spans="1:30" x14ac:dyDescent="0.35">
      <c r="A306" s="295" t="s">
        <v>192</v>
      </c>
      <c r="B306" s="295" t="s">
        <v>193</v>
      </c>
      <c r="C306" s="295" t="s">
        <v>356</v>
      </c>
      <c r="D306" s="295" t="s">
        <v>418</v>
      </c>
      <c r="E306" s="305">
        <v>0.13</v>
      </c>
      <c r="F306" s="305">
        <v>0.13</v>
      </c>
      <c r="G306" s="295" t="s">
        <v>196</v>
      </c>
      <c r="H306" s="417">
        <v>1</v>
      </c>
      <c r="I306" s="296">
        <v>43646</v>
      </c>
      <c r="J306" s="295">
        <v>24868</v>
      </c>
      <c r="K306" s="295">
        <v>14377</v>
      </c>
      <c r="L306" s="295" t="s">
        <v>218</v>
      </c>
      <c r="M306" s="295" t="s">
        <v>419</v>
      </c>
      <c r="N306" s="295" t="s">
        <v>418</v>
      </c>
      <c r="O306" s="295" t="s">
        <v>406</v>
      </c>
      <c r="P306" s="295" t="s">
        <v>341</v>
      </c>
      <c r="Q306" s="295" t="s">
        <v>352</v>
      </c>
      <c r="R306" s="295" t="s">
        <v>201</v>
      </c>
      <c r="S306" s="295" t="s">
        <v>204</v>
      </c>
      <c r="T306" s="295" t="s">
        <v>201</v>
      </c>
      <c r="U306" s="295" t="s">
        <v>330</v>
      </c>
      <c r="V306" s="295" t="s">
        <v>318</v>
      </c>
      <c r="W306" s="295" t="s">
        <v>201</v>
      </c>
      <c r="X306" s="295" t="s">
        <v>342</v>
      </c>
      <c r="Y306" s="295" t="s">
        <v>164</v>
      </c>
      <c r="Z306" s="295" t="s">
        <v>164</v>
      </c>
      <c r="AA306" s="295"/>
      <c r="AB306" s="295"/>
      <c r="AC306" s="295"/>
      <c r="AD306" s="295"/>
    </row>
    <row r="307" spans="1:30" x14ac:dyDescent="0.35">
      <c r="A307" s="295" t="s">
        <v>192</v>
      </c>
      <c r="B307" s="295" t="s">
        <v>193</v>
      </c>
      <c r="C307" s="295" t="s">
        <v>356</v>
      </c>
      <c r="D307" s="295" t="s">
        <v>418</v>
      </c>
      <c r="E307" s="305">
        <v>0.21</v>
      </c>
      <c r="F307" s="305">
        <v>0.21</v>
      </c>
      <c r="G307" s="295" t="s">
        <v>196</v>
      </c>
      <c r="H307" s="417">
        <v>1</v>
      </c>
      <c r="I307" s="296">
        <v>43646</v>
      </c>
      <c r="J307" s="295">
        <v>24868</v>
      </c>
      <c r="K307" s="295">
        <v>14403</v>
      </c>
      <c r="L307" s="295" t="s">
        <v>218</v>
      </c>
      <c r="M307" s="295" t="s">
        <v>419</v>
      </c>
      <c r="N307" s="295" t="s">
        <v>418</v>
      </c>
      <c r="O307" s="295" t="s">
        <v>221</v>
      </c>
      <c r="P307" s="295" t="s">
        <v>344</v>
      </c>
      <c r="Q307" s="295" t="s">
        <v>420</v>
      </c>
      <c r="R307" s="295" t="s">
        <v>201</v>
      </c>
      <c r="S307" s="295" t="s">
        <v>204</v>
      </c>
      <c r="T307" s="295" t="s">
        <v>201</v>
      </c>
      <c r="U307" s="295" t="s">
        <v>330</v>
      </c>
      <c r="V307" s="295" t="s">
        <v>318</v>
      </c>
      <c r="W307" s="295" t="s">
        <v>201</v>
      </c>
      <c r="X307" s="295" t="s">
        <v>342</v>
      </c>
      <c r="Y307" s="295" t="s">
        <v>164</v>
      </c>
      <c r="Z307" s="295" t="s">
        <v>164</v>
      </c>
      <c r="AA307" s="295"/>
      <c r="AB307" s="295"/>
      <c r="AC307" s="295"/>
      <c r="AD307" s="295"/>
    </row>
    <row r="308" spans="1:30" x14ac:dyDescent="0.35">
      <c r="A308" s="295" t="s">
        <v>192</v>
      </c>
      <c r="B308" s="295" t="s">
        <v>193</v>
      </c>
      <c r="C308" s="295" t="s">
        <v>356</v>
      </c>
      <c r="D308" s="295" t="s">
        <v>418</v>
      </c>
      <c r="E308" s="305">
        <v>3.7</v>
      </c>
      <c r="F308" s="305">
        <v>3.7</v>
      </c>
      <c r="G308" s="295" t="s">
        <v>196</v>
      </c>
      <c r="H308" s="417">
        <v>1</v>
      </c>
      <c r="I308" s="296">
        <v>43646</v>
      </c>
      <c r="J308" s="295">
        <v>24868</v>
      </c>
      <c r="K308" s="295">
        <v>14441</v>
      </c>
      <c r="L308" s="295" t="s">
        <v>218</v>
      </c>
      <c r="M308" s="295" t="s">
        <v>419</v>
      </c>
      <c r="N308" s="295" t="s">
        <v>418</v>
      </c>
      <c r="O308" s="295" t="s">
        <v>200</v>
      </c>
      <c r="P308" s="295" t="s">
        <v>344</v>
      </c>
      <c r="Q308" s="295" t="s">
        <v>420</v>
      </c>
      <c r="R308" s="295" t="s">
        <v>201</v>
      </c>
      <c r="S308" s="295" t="s">
        <v>204</v>
      </c>
      <c r="T308" s="295" t="s">
        <v>201</v>
      </c>
      <c r="U308" s="295" t="s">
        <v>330</v>
      </c>
      <c r="V308" s="295" t="s">
        <v>318</v>
      </c>
      <c r="W308" s="295" t="s">
        <v>201</v>
      </c>
      <c r="X308" s="295" t="s">
        <v>342</v>
      </c>
      <c r="Y308" s="295" t="s">
        <v>164</v>
      </c>
      <c r="Z308" s="295" t="s">
        <v>164</v>
      </c>
      <c r="AA308" s="295"/>
      <c r="AB308" s="295"/>
      <c r="AC308" s="295"/>
      <c r="AD308" s="295"/>
    </row>
    <row r="309" spans="1:30" x14ac:dyDescent="0.35">
      <c r="A309" s="295" t="s">
        <v>192</v>
      </c>
      <c r="B309" s="295" t="s">
        <v>193</v>
      </c>
      <c r="C309" s="295" t="s">
        <v>356</v>
      </c>
      <c r="D309" s="295" t="s">
        <v>418</v>
      </c>
      <c r="E309" s="305">
        <v>0.22</v>
      </c>
      <c r="F309" s="305">
        <v>0.22</v>
      </c>
      <c r="G309" s="295" t="s">
        <v>196</v>
      </c>
      <c r="H309" s="417">
        <v>1</v>
      </c>
      <c r="I309" s="296">
        <v>43646</v>
      </c>
      <c r="J309" s="295">
        <v>24868</v>
      </c>
      <c r="K309" s="295">
        <v>14557</v>
      </c>
      <c r="L309" s="295" t="s">
        <v>218</v>
      </c>
      <c r="M309" s="295" t="s">
        <v>419</v>
      </c>
      <c r="N309" s="295" t="s">
        <v>418</v>
      </c>
      <c r="O309" s="295" t="s">
        <v>406</v>
      </c>
      <c r="P309" s="295" t="s">
        <v>344</v>
      </c>
      <c r="Q309" s="295" t="s">
        <v>420</v>
      </c>
      <c r="R309" s="295" t="s">
        <v>201</v>
      </c>
      <c r="S309" s="295" t="s">
        <v>204</v>
      </c>
      <c r="T309" s="295" t="s">
        <v>201</v>
      </c>
      <c r="U309" s="295" t="s">
        <v>330</v>
      </c>
      <c r="V309" s="295" t="s">
        <v>318</v>
      </c>
      <c r="W309" s="295" t="s">
        <v>201</v>
      </c>
      <c r="X309" s="295" t="s">
        <v>342</v>
      </c>
      <c r="Y309" s="295" t="s">
        <v>164</v>
      </c>
      <c r="Z309" s="295" t="s">
        <v>164</v>
      </c>
      <c r="AA309" s="295"/>
      <c r="AB309" s="295"/>
      <c r="AC309" s="295"/>
      <c r="AD309" s="295"/>
    </row>
    <row r="310" spans="1:30" x14ac:dyDescent="0.35">
      <c r="A310" s="295" t="s">
        <v>192</v>
      </c>
      <c r="B310" s="295" t="s">
        <v>193</v>
      </c>
      <c r="C310" s="295" t="s">
        <v>356</v>
      </c>
      <c r="D310" s="295" t="s">
        <v>418</v>
      </c>
      <c r="E310" s="305">
        <v>0.01</v>
      </c>
      <c r="F310" s="305">
        <v>0.01</v>
      </c>
      <c r="G310" s="295" t="s">
        <v>196</v>
      </c>
      <c r="H310" s="417">
        <v>1</v>
      </c>
      <c r="I310" s="296">
        <v>43646</v>
      </c>
      <c r="J310" s="295">
        <v>24868</v>
      </c>
      <c r="K310" s="295">
        <v>14577</v>
      </c>
      <c r="L310" s="295" t="s">
        <v>218</v>
      </c>
      <c r="M310" s="295" t="s">
        <v>419</v>
      </c>
      <c r="N310" s="295" t="s">
        <v>418</v>
      </c>
      <c r="O310" s="295" t="s">
        <v>200</v>
      </c>
      <c r="P310" s="295" t="s">
        <v>332</v>
      </c>
      <c r="Q310" s="295" t="s">
        <v>326</v>
      </c>
      <c r="R310" s="295" t="s">
        <v>201</v>
      </c>
      <c r="S310" s="295" t="s">
        <v>204</v>
      </c>
      <c r="T310" s="295" t="s">
        <v>201</v>
      </c>
      <c r="U310" s="295" t="s">
        <v>330</v>
      </c>
      <c r="V310" s="295" t="s">
        <v>318</v>
      </c>
      <c r="W310" s="295" t="s">
        <v>201</v>
      </c>
      <c r="X310" s="295" t="s">
        <v>331</v>
      </c>
      <c r="Y310" s="295" t="s">
        <v>164</v>
      </c>
      <c r="Z310" s="295" t="s">
        <v>164</v>
      </c>
      <c r="AA310" s="295"/>
      <c r="AB310" s="295"/>
      <c r="AC310" s="295"/>
      <c r="AD310" s="295"/>
    </row>
    <row r="311" spans="1:30" x14ac:dyDescent="0.35">
      <c r="A311" s="295" t="s">
        <v>192</v>
      </c>
      <c r="B311" s="295" t="s">
        <v>193</v>
      </c>
      <c r="C311" s="295" t="s">
        <v>356</v>
      </c>
      <c r="D311" s="295" t="s">
        <v>418</v>
      </c>
      <c r="E311" s="305">
        <v>0.06</v>
      </c>
      <c r="F311" s="305">
        <v>0.06</v>
      </c>
      <c r="G311" s="295" t="s">
        <v>196</v>
      </c>
      <c r="H311" s="417">
        <v>1</v>
      </c>
      <c r="I311" s="296">
        <v>43646</v>
      </c>
      <c r="J311" s="295">
        <v>24868</v>
      </c>
      <c r="K311" s="295">
        <v>14657</v>
      </c>
      <c r="L311" s="295" t="s">
        <v>218</v>
      </c>
      <c r="M311" s="295" t="s">
        <v>419</v>
      </c>
      <c r="N311" s="295" t="s">
        <v>418</v>
      </c>
      <c r="O311" s="295" t="s">
        <v>200</v>
      </c>
      <c r="P311" s="295" t="s">
        <v>333</v>
      </c>
      <c r="Q311" s="295" t="s">
        <v>326</v>
      </c>
      <c r="R311" s="295" t="s">
        <v>201</v>
      </c>
      <c r="S311" s="295" t="s">
        <v>204</v>
      </c>
      <c r="T311" s="295" t="s">
        <v>201</v>
      </c>
      <c r="U311" s="295" t="s">
        <v>330</v>
      </c>
      <c r="V311" s="295" t="s">
        <v>318</v>
      </c>
      <c r="W311" s="295" t="s">
        <v>201</v>
      </c>
      <c r="X311" s="295" t="s">
        <v>331</v>
      </c>
      <c r="Y311" s="295" t="s">
        <v>164</v>
      </c>
      <c r="Z311" s="295" t="s">
        <v>164</v>
      </c>
      <c r="AA311" s="295"/>
      <c r="AB311" s="295"/>
      <c r="AC311" s="295"/>
      <c r="AD311" s="295"/>
    </row>
    <row r="312" spans="1:30" x14ac:dyDescent="0.35">
      <c r="A312" s="295" t="s">
        <v>192</v>
      </c>
      <c r="B312" s="295" t="s">
        <v>193</v>
      </c>
      <c r="C312" s="295" t="s">
        <v>356</v>
      </c>
      <c r="D312" s="295" t="s">
        <v>418</v>
      </c>
      <c r="E312" s="305">
        <v>0.01</v>
      </c>
      <c r="F312" s="305">
        <v>0.01</v>
      </c>
      <c r="G312" s="295" t="s">
        <v>196</v>
      </c>
      <c r="H312" s="417">
        <v>1</v>
      </c>
      <c r="I312" s="296">
        <v>43646</v>
      </c>
      <c r="J312" s="295">
        <v>24868</v>
      </c>
      <c r="K312" s="295">
        <v>14753</v>
      </c>
      <c r="L312" s="295" t="s">
        <v>218</v>
      </c>
      <c r="M312" s="295" t="s">
        <v>419</v>
      </c>
      <c r="N312" s="295" t="s">
        <v>418</v>
      </c>
      <c r="O312" s="295" t="s">
        <v>200</v>
      </c>
      <c r="P312" s="295" t="s">
        <v>334</v>
      </c>
      <c r="Q312" s="295" t="s">
        <v>326</v>
      </c>
      <c r="R312" s="295" t="s">
        <v>201</v>
      </c>
      <c r="S312" s="295" t="s">
        <v>204</v>
      </c>
      <c r="T312" s="295" t="s">
        <v>201</v>
      </c>
      <c r="U312" s="295" t="s">
        <v>330</v>
      </c>
      <c r="V312" s="295" t="s">
        <v>318</v>
      </c>
      <c r="W312" s="295" t="s">
        <v>201</v>
      </c>
      <c r="X312" s="295" t="s">
        <v>331</v>
      </c>
      <c r="Y312" s="295" t="s">
        <v>164</v>
      </c>
      <c r="Z312" s="295" t="s">
        <v>164</v>
      </c>
      <c r="AA312" s="295"/>
      <c r="AB312" s="295"/>
      <c r="AC312" s="295"/>
      <c r="AD312" s="295"/>
    </row>
    <row r="313" spans="1:30" x14ac:dyDescent="0.35">
      <c r="A313" s="295" t="s">
        <v>192</v>
      </c>
      <c r="B313" s="295" t="s">
        <v>193</v>
      </c>
      <c r="C313" s="295" t="s">
        <v>356</v>
      </c>
      <c r="D313" s="295" t="s">
        <v>418</v>
      </c>
      <c r="E313" s="305">
        <v>2.19</v>
      </c>
      <c r="F313" s="305">
        <v>2.19</v>
      </c>
      <c r="G313" s="295" t="s">
        <v>196</v>
      </c>
      <c r="H313" s="417">
        <v>1</v>
      </c>
      <c r="I313" s="296">
        <v>43646</v>
      </c>
      <c r="J313" s="295">
        <v>24868</v>
      </c>
      <c r="K313" s="295">
        <v>14809</v>
      </c>
      <c r="L313" s="295" t="s">
        <v>218</v>
      </c>
      <c r="M313" s="295" t="s">
        <v>419</v>
      </c>
      <c r="N313" s="295" t="s">
        <v>418</v>
      </c>
      <c r="O313" s="295" t="s">
        <v>221</v>
      </c>
      <c r="P313" s="295" t="s">
        <v>336</v>
      </c>
      <c r="Q313" s="295" t="s">
        <v>326</v>
      </c>
      <c r="R313" s="295" t="s">
        <v>201</v>
      </c>
      <c r="S313" s="295" t="s">
        <v>204</v>
      </c>
      <c r="T313" s="295" t="s">
        <v>201</v>
      </c>
      <c r="U313" s="295" t="s">
        <v>330</v>
      </c>
      <c r="V313" s="295" t="s">
        <v>318</v>
      </c>
      <c r="W313" s="295" t="s">
        <v>201</v>
      </c>
      <c r="X313" s="295" t="s">
        <v>331</v>
      </c>
      <c r="Y313" s="295" t="s">
        <v>164</v>
      </c>
      <c r="Z313" s="295" t="s">
        <v>164</v>
      </c>
      <c r="AA313" s="295"/>
      <c r="AB313" s="295"/>
      <c r="AC313" s="295"/>
      <c r="AD313" s="295"/>
    </row>
    <row r="314" spans="1:30" x14ac:dyDescent="0.35">
      <c r="A314" s="295" t="s">
        <v>192</v>
      </c>
      <c r="B314" s="295" t="s">
        <v>193</v>
      </c>
      <c r="C314" s="295" t="s">
        <v>356</v>
      </c>
      <c r="D314" s="295" t="s">
        <v>418</v>
      </c>
      <c r="E314" s="305">
        <v>38.21</v>
      </c>
      <c r="F314" s="305">
        <v>38.21</v>
      </c>
      <c r="G314" s="295" t="s">
        <v>196</v>
      </c>
      <c r="H314" s="417">
        <v>1</v>
      </c>
      <c r="I314" s="296">
        <v>43646</v>
      </c>
      <c r="J314" s="295">
        <v>24868</v>
      </c>
      <c r="K314" s="295">
        <v>14848</v>
      </c>
      <c r="L314" s="295" t="s">
        <v>218</v>
      </c>
      <c r="M314" s="295" t="s">
        <v>419</v>
      </c>
      <c r="N314" s="295" t="s">
        <v>418</v>
      </c>
      <c r="O314" s="295" t="s">
        <v>200</v>
      </c>
      <c r="P314" s="295" t="s">
        <v>336</v>
      </c>
      <c r="Q314" s="295" t="s">
        <v>326</v>
      </c>
      <c r="R314" s="295" t="s">
        <v>201</v>
      </c>
      <c r="S314" s="295" t="s">
        <v>204</v>
      </c>
      <c r="T314" s="295" t="s">
        <v>201</v>
      </c>
      <c r="U314" s="295" t="s">
        <v>330</v>
      </c>
      <c r="V314" s="295" t="s">
        <v>318</v>
      </c>
      <c r="W314" s="295" t="s">
        <v>201</v>
      </c>
      <c r="X314" s="295" t="s">
        <v>331</v>
      </c>
      <c r="Y314" s="295" t="s">
        <v>164</v>
      </c>
      <c r="Z314" s="295" t="s">
        <v>164</v>
      </c>
      <c r="AA314" s="295"/>
      <c r="AB314" s="295"/>
      <c r="AC314" s="295"/>
      <c r="AD314" s="295"/>
    </row>
    <row r="315" spans="1:30" x14ac:dyDescent="0.35">
      <c r="A315" s="295" t="s">
        <v>192</v>
      </c>
      <c r="B315" s="295" t="s">
        <v>193</v>
      </c>
      <c r="C315" s="295" t="s">
        <v>356</v>
      </c>
      <c r="D315" s="295" t="s">
        <v>418</v>
      </c>
      <c r="E315" s="305">
        <v>2.2400000000000002</v>
      </c>
      <c r="F315" s="305">
        <v>2.2400000000000002</v>
      </c>
      <c r="G315" s="295" t="s">
        <v>196</v>
      </c>
      <c r="H315" s="417">
        <v>1</v>
      </c>
      <c r="I315" s="296">
        <v>43646</v>
      </c>
      <c r="J315" s="295">
        <v>24868</v>
      </c>
      <c r="K315" s="295">
        <v>14968</v>
      </c>
      <c r="L315" s="295" t="s">
        <v>218</v>
      </c>
      <c r="M315" s="295" t="s">
        <v>419</v>
      </c>
      <c r="N315" s="295" t="s">
        <v>418</v>
      </c>
      <c r="O315" s="295" t="s">
        <v>406</v>
      </c>
      <c r="P315" s="295" t="s">
        <v>336</v>
      </c>
      <c r="Q315" s="295" t="s">
        <v>326</v>
      </c>
      <c r="R315" s="295" t="s">
        <v>201</v>
      </c>
      <c r="S315" s="295" t="s">
        <v>204</v>
      </c>
      <c r="T315" s="295" t="s">
        <v>201</v>
      </c>
      <c r="U315" s="295" t="s">
        <v>330</v>
      </c>
      <c r="V315" s="295" t="s">
        <v>318</v>
      </c>
      <c r="W315" s="295" t="s">
        <v>201</v>
      </c>
      <c r="X315" s="295" t="s">
        <v>331</v>
      </c>
      <c r="Y315" s="295" t="s">
        <v>164</v>
      </c>
      <c r="Z315" s="295" t="s">
        <v>164</v>
      </c>
      <c r="AA315" s="295"/>
      <c r="AB315" s="295"/>
      <c r="AC315" s="295"/>
      <c r="AD315" s="295"/>
    </row>
    <row r="316" spans="1:30" x14ac:dyDescent="0.35">
      <c r="A316" s="295" t="s">
        <v>192</v>
      </c>
      <c r="B316" s="295" t="s">
        <v>193</v>
      </c>
      <c r="C316" s="295" t="s">
        <v>356</v>
      </c>
      <c r="D316" s="295" t="s">
        <v>418</v>
      </c>
      <c r="E316" s="305">
        <v>0.28000000000000003</v>
      </c>
      <c r="F316" s="305">
        <v>0.28000000000000003</v>
      </c>
      <c r="G316" s="295" t="s">
        <v>196</v>
      </c>
      <c r="H316" s="417">
        <v>1</v>
      </c>
      <c r="I316" s="296">
        <v>43646</v>
      </c>
      <c r="J316" s="295">
        <v>24868</v>
      </c>
      <c r="K316" s="295">
        <v>14994</v>
      </c>
      <c r="L316" s="295" t="s">
        <v>218</v>
      </c>
      <c r="M316" s="295" t="s">
        <v>419</v>
      </c>
      <c r="N316" s="295" t="s">
        <v>418</v>
      </c>
      <c r="O316" s="295" t="s">
        <v>221</v>
      </c>
      <c r="P316" s="295" t="s">
        <v>338</v>
      </c>
      <c r="Q316" s="295" t="s">
        <v>326</v>
      </c>
      <c r="R316" s="295" t="s">
        <v>201</v>
      </c>
      <c r="S316" s="295" t="s">
        <v>204</v>
      </c>
      <c r="T316" s="295" t="s">
        <v>201</v>
      </c>
      <c r="U316" s="295" t="s">
        <v>330</v>
      </c>
      <c r="V316" s="295" t="s">
        <v>318</v>
      </c>
      <c r="W316" s="295" t="s">
        <v>201</v>
      </c>
      <c r="X316" s="295" t="s">
        <v>331</v>
      </c>
      <c r="Y316" s="295" t="s">
        <v>164</v>
      </c>
      <c r="Z316" s="295" t="s">
        <v>164</v>
      </c>
      <c r="AA316" s="295"/>
      <c r="AB316" s="295"/>
      <c r="AC316" s="295"/>
      <c r="AD316" s="295"/>
    </row>
    <row r="317" spans="1:30" x14ac:dyDescent="0.35">
      <c r="A317" s="295" t="s">
        <v>192</v>
      </c>
      <c r="B317" s="295" t="s">
        <v>193</v>
      </c>
      <c r="C317" s="295" t="s">
        <v>356</v>
      </c>
      <c r="D317" s="295" t="s">
        <v>418</v>
      </c>
      <c r="E317" s="305">
        <v>4.8600000000000003</v>
      </c>
      <c r="F317" s="305">
        <v>4.8600000000000003</v>
      </c>
      <c r="G317" s="295" t="s">
        <v>196</v>
      </c>
      <c r="H317" s="417">
        <v>1</v>
      </c>
      <c r="I317" s="296">
        <v>43646</v>
      </c>
      <c r="J317" s="295">
        <v>24868</v>
      </c>
      <c r="K317" s="295">
        <v>15032</v>
      </c>
      <c r="L317" s="295" t="s">
        <v>218</v>
      </c>
      <c r="M317" s="295" t="s">
        <v>419</v>
      </c>
      <c r="N317" s="295" t="s">
        <v>418</v>
      </c>
      <c r="O317" s="295" t="s">
        <v>200</v>
      </c>
      <c r="P317" s="295" t="s">
        <v>338</v>
      </c>
      <c r="Q317" s="295" t="s">
        <v>326</v>
      </c>
      <c r="R317" s="295" t="s">
        <v>201</v>
      </c>
      <c r="S317" s="295" t="s">
        <v>204</v>
      </c>
      <c r="T317" s="295" t="s">
        <v>201</v>
      </c>
      <c r="U317" s="295" t="s">
        <v>330</v>
      </c>
      <c r="V317" s="295" t="s">
        <v>318</v>
      </c>
      <c r="W317" s="295" t="s">
        <v>201</v>
      </c>
      <c r="X317" s="295" t="s">
        <v>331</v>
      </c>
      <c r="Y317" s="295" t="s">
        <v>164</v>
      </c>
      <c r="Z317" s="295" t="s">
        <v>164</v>
      </c>
      <c r="AA317" s="295"/>
      <c r="AB317" s="295"/>
      <c r="AC317" s="295"/>
      <c r="AD317" s="295"/>
    </row>
    <row r="318" spans="1:30" x14ac:dyDescent="0.35">
      <c r="A318" s="295" t="s">
        <v>192</v>
      </c>
      <c r="B318" s="295" t="s">
        <v>193</v>
      </c>
      <c r="C318" s="295" t="s">
        <v>356</v>
      </c>
      <c r="D318" s="295" t="s">
        <v>418</v>
      </c>
      <c r="E318" s="305">
        <v>0.28000000000000003</v>
      </c>
      <c r="F318" s="305">
        <v>0.28000000000000003</v>
      </c>
      <c r="G318" s="295" t="s">
        <v>196</v>
      </c>
      <c r="H318" s="417">
        <v>1</v>
      </c>
      <c r="I318" s="296">
        <v>43646</v>
      </c>
      <c r="J318" s="295">
        <v>24868</v>
      </c>
      <c r="K318" s="295">
        <v>15150</v>
      </c>
      <c r="L318" s="295" t="s">
        <v>218</v>
      </c>
      <c r="M318" s="295" t="s">
        <v>419</v>
      </c>
      <c r="N318" s="295" t="s">
        <v>418</v>
      </c>
      <c r="O318" s="295" t="s">
        <v>406</v>
      </c>
      <c r="P318" s="295" t="s">
        <v>338</v>
      </c>
      <c r="Q318" s="295" t="s">
        <v>326</v>
      </c>
      <c r="R318" s="295" t="s">
        <v>201</v>
      </c>
      <c r="S318" s="295" t="s">
        <v>204</v>
      </c>
      <c r="T318" s="295" t="s">
        <v>201</v>
      </c>
      <c r="U318" s="295" t="s">
        <v>330</v>
      </c>
      <c r="V318" s="295" t="s">
        <v>318</v>
      </c>
      <c r="W318" s="295" t="s">
        <v>201</v>
      </c>
      <c r="X318" s="295" t="s">
        <v>331</v>
      </c>
      <c r="Y318" s="295" t="s">
        <v>164</v>
      </c>
      <c r="Z318" s="295" t="s">
        <v>164</v>
      </c>
      <c r="AA318" s="295"/>
      <c r="AB318" s="295"/>
      <c r="AC318" s="295"/>
      <c r="AD318" s="295"/>
    </row>
    <row r="319" spans="1:30" x14ac:dyDescent="0.35">
      <c r="A319" s="295" t="s">
        <v>192</v>
      </c>
      <c r="B319" s="295" t="s">
        <v>193</v>
      </c>
      <c r="C319" s="295" t="s">
        <v>356</v>
      </c>
      <c r="D319" s="295" t="s">
        <v>418</v>
      </c>
      <c r="E319" s="305">
        <v>0.69</v>
      </c>
      <c r="F319" s="305">
        <v>0.69</v>
      </c>
      <c r="G319" s="295" t="s">
        <v>196</v>
      </c>
      <c r="H319" s="417">
        <v>1</v>
      </c>
      <c r="I319" s="296">
        <v>43646</v>
      </c>
      <c r="J319" s="295">
        <v>24868</v>
      </c>
      <c r="K319" s="295">
        <v>15176</v>
      </c>
      <c r="L319" s="295" t="s">
        <v>218</v>
      </c>
      <c r="M319" s="295" t="s">
        <v>419</v>
      </c>
      <c r="N319" s="295" t="s">
        <v>418</v>
      </c>
      <c r="O319" s="295" t="s">
        <v>221</v>
      </c>
      <c r="P319" s="295" t="s">
        <v>339</v>
      </c>
      <c r="Q319" s="295" t="s">
        <v>326</v>
      </c>
      <c r="R319" s="295" t="s">
        <v>201</v>
      </c>
      <c r="S319" s="295" t="s">
        <v>204</v>
      </c>
      <c r="T319" s="295" t="s">
        <v>201</v>
      </c>
      <c r="U319" s="295" t="s">
        <v>330</v>
      </c>
      <c r="V319" s="295" t="s">
        <v>318</v>
      </c>
      <c r="W319" s="295" t="s">
        <v>201</v>
      </c>
      <c r="X319" s="295" t="s">
        <v>331</v>
      </c>
      <c r="Y319" s="295" t="s">
        <v>164</v>
      </c>
      <c r="Z319" s="295" t="s">
        <v>164</v>
      </c>
      <c r="AA319" s="295"/>
      <c r="AB319" s="295"/>
      <c r="AC319" s="295"/>
      <c r="AD319" s="295"/>
    </row>
    <row r="320" spans="1:30" x14ac:dyDescent="0.35">
      <c r="A320" s="295" t="s">
        <v>192</v>
      </c>
      <c r="B320" s="295" t="s">
        <v>193</v>
      </c>
      <c r="C320" s="295" t="s">
        <v>356</v>
      </c>
      <c r="D320" s="295" t="s">
        <v>418</v>
      </c>
      <c r="E320" s="305">
        <v>12.12</v>
      </c>
      <c r="F320" s="305">
        <v>12.12</v>
      </c>
      <c r="G320" s="295" t="s">
        <v>196</v>
      </c>
      <c r="H320" s="417">
        <v>1</v>
      </c>
      <c r="I320" s="296">
        <v>43646</v>
      </c>
      <c r="J320" s="295">
        <v>24868</v>
      </c>
      <c r="K320" s="295">
        <v>15214</v>
      </c>
      <c r="L320" s="295" t="s">
        <v>218</v>
      </c>
      <c r="M320" s="295" t="s">
        <v>419</v>
      </c>
      <c r="N320" s="295" t="s">
        <v>418</v>
      </c>
      <c r="O320" s="295" t="s">
        <v>200</v>
      </c>
      <c r="P320" s="295" t="s">
        <v>339</v>
      </c>
      <c r="Q320" s="295" t="s">
        <v>326</v>
      </c>
      <c r="R320" s="295" t="s">
        <v>201</v>
      </c>
      <c r="S320" s="295" t="s">
        <v>204</v>
      </c>
      <c r="T320" s="295" t="s">
        <v>201</v>
      </c>
      <c r="U320" s="295" t="s">
        <v>330</v>
      </c>
      <c r="V320" s="295" t="s">
        <v>318</v>
      </c>
      <c r="W320" s="295" t="s">
        <v>201</v>
      </c>
      <c r="X320" s="295" t="s">
        <v>331</v>
      </c>
      <c r="Y320" s="295" t="s">
        <v>164</v>
      </c>
      <c r="Z320" s="295" t="s">
        <v>164</v>
      </c>
      <c r="AA320" s="295"/>
      <c r="AB320" s="295"/>
      <c r="AC320" s="295"/>
      <c r="AD320" s="295"/>
    </row>
    <row r="321" spans="1:30" x14ac:dyDescent="0.35">
      <c r="A321" s="295" t="s">
        <v>192</v>
      </c>
      <c r="B321" s="295" t="s">
        <v>193</v>
      </c>
      <c r="C321" s="295" t="s">
        <v>356</v>
      </c>
      <c r="D321" s="295" t="s">
        <v>418</v>
      </c>
      <c r="E321" s="305">
        <v>0.71</v>
      </c>
      <c r="F321" s="305">
        <v>0.71</v>
      </c>
      <c r="G321" s="295" t="s">
        <v>196</v>
      </c>
      <c r="H321" s="417">
        <v>1</v>
      </c>
      <c r="I321" s="296">
        <v>43646</v>
      </c>
      <c r="J321" s="295">
        <v>24868</v>
      </c>
      <c r="K321" s="295">
        <v>15333</v>
      </c>
      <c r="L321" s="295" t="s">
        <v>218</v>
      </c>
      <c r="M321" s="295" t="s">
        <v>419</v>
      </c>
      <c r="N321" s="295" t="s">
        <v>418</v>
      </c>
      <c r="O321" s="295" t="s">
        <v>406</v>
      </c>
      <c r="P321" s="295" t="s">
        <v>339</v>
      </c>
      <c r="Q321" s="295" t="s">
        <v>326</v>
      </c>
      <c r="R321" s="295" t="s">
        <v>201</v>
      </c>
      <c r="S321" s="295" t="s">
        <v>204</v>
      </c>
      <c r="T321" s="295" t="s">
        <v>201</v>
      </c>
      <c r="U321" s="295" t="s">
        <v>330</v>
      </c>
      <c r="V321" s="295" t="s">
        <v>318</v>
      </c>
      <c r="W321" s="295" t="s">
        <v>201</v>
      </c>
      <c r="X321" s="295" t="s">
        <v>331</v>
      </c>
      <c r="Y321" s="295" t="s">
        <v>164</v>
      </c>
      <c r="Z321" s="295" t="s">
        <v>164</v>
      </c>
      <c r="AA321" s="295"/>
      <c r="AB321" s="295"/>
      <c r="AC321" s="295"/>
      <c r="AD321" s="295"/>
    </row>
    <row r="322" spans="1:30" x14ac:dyDescent="0.35">
      <c r="A322" s="295" t="s">
        <v>192</v>
      </c>
      <c r="B322" s="295" t="s">
        <v>193</v>
      </c>
      <c r="C322" s="295" t="s">
        <v>356</v>
      </c>
      <c r="D322" s="295" t="s">
        <v>418</v>
      </c>
      <c r="E322" s="305">
        <v>0.02</v>
      </c>
      <c r="F322" s="305">
        <v>0.02</v>
      </c>
      <c r="G322" s="295" t="s">
        <v>196</v>
      </c>
      <c r="H322" s="417">
        <v>1</v>
      </c>
      <c r="I322" s="296">
        <v>43646</v>
      </c>
      <c r="J322" s="295">
        <v>24868</v>
      </c>
      <c r="K322" s="295">
        <v>15358</v>
      </c>
      <c r="L322" s="295" t="s">
        <v>218</v>
      </c>
      <c r="M322" s="295" t="s">
        <v>419</v>
      </c>
      <c r="N322" s="295" t="s">
        <v>418</v>
      </c>
      <c r="O322" s="295" t="s">
        <v>221</v>
      </c>
      <c r="P322" s="295" t="s">
        <v>340</v>
      </c>
      <c r="Q322" s="295" t="s">
        <v>326</v>
      </c>
      <c r="R322" s="295" t="s">
        <v>201</v>
      </c>
      <c r="S322" s="295" t="s">
        <v>204</v>
      </c>
      <c r="T322" s="295" t="s">
        <v>201</v>
      </c>
      <c r="U322" s="295" t="s">
        <v>330</v>
      </c>
      <c r="V322" s="295" t="s">
        <v>318</v>
      </c>
      <c r="W322" s="295" t="s">
        <v>201</v>
      </c>
      <c r="X322" s="295" t="s">
        <v>94</v>
      </c>
      <c r="Y322" s="295" t="s">
        <v>164</v>
      </c>
      <c r="Z322" s="295" t="s">
        <v>164</v>
      </c>
      <c r="AA322" s="295"/>
      <c r="AB322" s="295"/>
      <c r="AC322" s="295"/>
      <c r="AD322" s="295"/>
    </row>
    <row r="323" spans="1:30" x14ac:dyDescent="0.35">
      <c r="A323" s="295" t="s">
        <v>192</v>
      </c>
      <c r="B323" s="295" t="s">
        <v>193</v>
      </c>
      <c r="C323" s="295" t="s">
        <v>356</v>
      </c>
      <c r="D323" s="295" t="s">
        <v>418</v>
      </c>
      <c r="E323" s="305">
        <v>0.28999999999999998</v>
      </c>
      <c r="F323" s="305">
        <v>0.28999999999999998</v>
      </c>
      <c r="G323" s="295" t="s">
        <v>196</v>
      </c>
      <c r="H323" s="417">
        <v>1</v>
      </c>
      <c r="I323" s="296">
        <v>43646</v>
      </c>
      <c r="J323" s="295">
        <v>24868</v>
      </c>
      <c r="K323" s="295">
        <v>15392</v>
      </c>
      <c r="L323" s="295" t="s">
        <v>218</v>
      </c>
      <c r="M323" s="295" t="s">
        <v>419</v>
      </c>
      <c r="N323" s="295" t="s">
        <v>418</v>
      </c>
      <c r="O323" s="295" t="s">
        <v>200</v>
      </c>
      <c r="P323" s="295" t="s">
        <v>340</v>
      </c>
      <c r="Q323" s="295" t="s">
        <v>326</v>
      </c>
      <c r="R323" s="295" t="s">
        <v>201</v>
      </c>
      <c r="S323" s="295" t="s">
        <v>204</v>
      </c>
      <c r="T323" s="295" t="s">
        <v>201</v>
      </c>
      <c r="U323" s="295" t="s">
        <v>330</v>
      </c>
      <c r="V323" s="295" t="s">
        <v>318</v>
      </c>
      <c r="W323" s="295" t="s">
        <v>201</v>
      </c>
      <c r="X323" s="295" t="s">
        <v>94</v>
      </c>
      <c r="Y323" s="295" t="s">
        <v>164</v>
      </c>
      <c r="Z323" s="295" t="s">
        <v>164</v>
      </c>
      <c r="AA323" s="295"/>
      <c r="AB323" s="295"/>
      <c r="AC323" s="295"/>
      <c r="AD323" s="295"/>
    </row>
    <row r="324" spans="1:30" x14ac:dyDescent="0.35">
      <c r="A324" s="295" t="s">
        <v>192</v>
      </c>
      <c r="B324" s="295" t="s">
        <v>193</v>
      </c>
      <c r="C324" s="295" t="s">
        <v>356</v>
      </c>
      <c r="D324" s="295" t="s">
        <v>418</v>
      </c>
      <c r="E324" s="305">
        <v>0.02</v>
      </c>
      <c r="F324" s="305">
        <v>0.02</v>
      </c>
      <c r="G324" s="295" t="s">
        <v>196</v>
      </c>
      <c r="H324" s="417">
        <v>1</v>
      </c>
      <c r="I324" s="296">
        <v>43646</v>
      </c>
      <c r="J324" s="295">
        <v>24868</v>
      </c>
      <c r="K324" s="295">
        <v>15492</v>
      </c>
      <c r="L324" s="295" t="s">
        <v>218</v>
      </c>
      <c r="M324" s="295" t="s">
        <v>419</v>
      </c>
      <c r="N324" s="295" t="s">
        <v>418</v>
      </c>
      <c r="O324" s="295" t="s">
        <v>406</v>
      </c>
      <c r="P324" s="295" t="s">
        <v>340</v>
      </c>
      <c r="Q324" s="295" t="s">
        <v>326</v>
      </c>
      <c r="R324" s="295" t="s">
        <v>201</v>
      </c>
      <c r="S324" s="295" t="s">
        <v>204</v>
      </c>
      <c r="T324" s="295" t="s">
        <v>201</v>
      </c>
      <c r="U324" s="295" t="s">
        <v>330</v>
      </c>
      <c r="V324" s="295" t="s">
        <v>318</v>
      </c>
      <c r="W324" s="295" t="s">
        <v>201</v>
      </c>
      <c r="X324" s="295" t="s">
        <v>94</v>
      </c>
      <c r="Y324" s="295" t="s">
        <v>164</v>
      </c>
      <c r="Z324" s="295" t="s">
        <v>164</v>
      </c>
      <c r="AA324" s="295"/>
      <c r="AB324" s="295"/>
      <c r="AC324" s="295"/>
      <c r="AD324" s="295"/>
    </row>
    <row r="325" spans="1:30" x14ac:dyDescent="0.35">
      <c r="A325" s="295" t="s">
        <v>192</v>
      </c>
      <c r="B325" s="295" t="s">
        <v>193</v>
      </c>
      <c r="C325" s="295" t="s">
        <v>356</v>
      </c>
      <c r="D325" s="295" t="s">
        <v>418</v>
      </c>
      <c r="E325" s="305">
        <v>0.97</v>
      </c>
      <c r="F325" s="305">
        <v>0.97</v>
      </c>
      <c r="G325" s="295" t="s">
        <v>196</v>
      </c>
      <c r="H325" s="417">
        <v>1</v>
      </c>
      <c r="I325" s="296">
        <v>43646</v>
      </c>
      <c r="J325" s="295">
        <v>24868</v>
      </c>
      <c r="K325" s="295">
        <v>15518</v>
      </c>
      <c r="L325" s="295" t="s">
        <v>218</v>
      </c>
      <c r="M325" s="295" t="s">
        <v>419</v>
      </c>
      <c r="N325" s="295" t="s">
        <v>418</v>
      </c>
      <c r="O325" s="295" t="s">
        <v>221</v>
      </c>
      <c r="P325" s="295" t="s">
        <v>341</v>
      </c>
      <c r="Q325" s="295" t="s">
        <v>326</v>
      </c>
      <c r="R325" s="295" t="s">
        <v>201</v>
      </c>
      <c r="S325" s="295" t="s">
        <v>204</v>
      </c>
      <c r="T325" s="295" t="s">
        <v>201</v>
      </c>
      <c r="U325" s="295" t="s">
        <v>330</v>
      </c>
      <c r="V325" s="295" t="s">
        <v>318</v>
      </c>
      <c r="W325" s="295" t="s">
        <v>201</v>
      </c>
      <c r="X325" s="295" t="s">
        <v>342</v>
      </c>
      <c r="Y325" s="295" t="s">
        <v>164</v>
      </c>
      <c r="Z325" s="295" t="s">
        <v>164</v>
      </c>
      <c r="AA325" s="295"/>
      <c r="AB325" s="295"/>
      <c r="AC325" s="295"/>
      <c r="AD325" s="295"/>
    </row>
    <row r="326" spans="1:30" x14ac:dyDescent="0.35">
      <c r="A326" s="295" t="s">
        <v>192</v>
      </c>
      <c r="B326" s="295" t="s">
        <v>193</v>
      </c>
      <c r="C326" s="295" t="s">
        <v>356</v>
      </c>
      <c r="D326" s="295" t="s">
        <v>418</v>
      </c>
      <c r="E326" s="305">
        <v>16.95</v>
      </c>
      <c r="F326" s="305">
        <v>16.95</v>
      </c>
      <c r="G326" s="295" t="s">
        <v>196</v>
      </c>
      <c r="H326" s="417">
        <v>1</v>
      </c>
      <c r="I326" s="296">
        <v>43646</v>
      </c>
      <c r="J326" s="295">
        <v>24868</v>
      </c>
      <c r="K326" s="295">
        <v>15557</v>
      </c>
      <c r="L326" s="295" t="s">
        <v>218</v>
      </c>
      <c r="M326" s="295" t="s">
        <v>419</v>
      </c>
      <c r="N326" s="295" t="s">
        <v>418</v>
      </c>
      <c r="O326" s="295" t="s">
        <v>200</v>
      </c>
      <c r="P326" s="295" t="s">
        <v>341</v>
      </c>
      <c r="Q326" s="295" t="s">
        <v>326</v>
      </c>
      <c r="R326" s="295" t="s">
        <v>201</v>
      </c>
      <c r="S326" s="295" t="s">
        <v>204</v>
      </c>
      <c r="T326" s="295" t="s">
        <v>201</v>
      </c>
      <c r="U326" s="295" t="s">
        <v>330</v>
      </c>
      <c r="V326" s="295" t="s">
        <v>318</v>
      </c>
      <c r="W326" s="295" t="s">
        <v>201</v>
      </c>
      <c r="X326" s="295" t="s">
        <v>342</v>
      </c>
      <c r="Y326" s="295" t="s">
        <v>164</v>
      </c>
      <c r="Z326" s="295" t="s">
        <v>164</v>
      </c>
      <c r="AA326" s="295"/>
      <c r="AB326" s="295"/>
      <c r="AC326" s="295"/>
      <c r="AD326" s="295"/>
    </row>
    <row r="327" spans="1:30" x14ac:dyDescent="0.35">
      <c r="A327" s="295" t="s">
        <v>192</v>
      </c>
      <c r="B327" s="295" t="s">
        <v>193</v>
      </c>
      <c r="C327" s="295" t="s">
        <v>356</v>
      </c>
      <c r="D327" s="295" t="s">
        <v>418</v>
      </c>
      <c r="E327" s="305">
        <v>0.99</v>
      </c>
      <c r="F327" s="305">
        <v>0.99</v>
      </c>
      <c r="G327" s="295" t="s">
        <v>196</v>
      </c>
      <c r="H327" s="417">
        <v>1</v>
      </c>
      <c r="I327" s="296">
        <v>43646</v>
      </c>
      <c r="J327" s="295">
        <v>24868</v>
      </c>
      <c r="K327" s="295">
        <v>15677</v>
      </c>
      <c r="L327" s="295" t="s">
        <v>218</v>
      </c>
      <c r="M327" s="295" t="s">
        <v>419</v>
      </c>
      <c r="N327" s="295" t="s">
        <v>418</v>
      </c>
      <c r="O327" s="295" t="s">
        <v>406</v>
      </c>
      <c r="P327" s="295" t="s">
        <v>341</v>
      </c>
      <c r="Q327" s="295" t="s">
        <v>326</v>
      </c>
      <c r="R327" s="295" t="s">
        <v>201</v>
      </c>
      <c r="S327" s="295" t="s">
        <v>204</v>
      </c>
      <c r="T327" s="295" t="s">
        <v>201</v>
      </c>
      <c r="U327" s="295" t="s">
        <v>330</v>
      </c>
      <c r="V327" s="295" t="s">
        <v>318</v>
      </c>
      <c r="W327" s="295" t="s">
        <v>201</v>
      </c>
      <c r="X327" s="295" t="s">
        <v>342</v>
      </c>
      <c r="Y327" s="295" t="s">
        <v>164</v>
      </c>
      <c r="Z327" s="295" t="s">
        <v>164</v>
      </c>
      <c r="AA327" s="295"/>
      <c r="AB327" s="295"/>
      <c r="AC327" s="295"/>
      <c r="AD327" s="295"/>
    </row>
    <row r="328" spans="1:30" x14ac:dyDescent="0.35">
      <c r="A328" s="295" t="s">
        <v>192</v>
      </c>
      <c r="B328" s="295" t="s">
        <v>193</v>
      </c>
      <c r="C328" s="295" t="s">
        <v>356</v>
      </c>
      <c r="D328" s="295" t="s">
        <v>418</v>
      </c>
      <c r="E328" s="305">
        <v>0.01</v>
      </c>
      <c r="F328" s="305">
        <v>0.01</v>
      </c>
      <c r="G328" s="295" t="s">
        <v>196</v>
      </c>
      <c r="H328" s="417">
        <v>1</v>
      </c>
      <c r="I328" s="296">
        <v>43646</v>
      </c>
      <c r="J328" s="295">
        <v>24868</v>
      </c>
      <c r="K328" s="295">
        <v>15705</v>
      </c>
      <c r="L328" s="295" t="s">
        <v>218</v>
      </c>
      <c r="M328" s="295" t="s">
        <v>419</v>
      </c>
      <c r="N328" s="295" t="s">
        <v>418</v>
      </c>
      <c r="O328" s="295" t="s">
        <v>200</v>
      </c>
      <c r="P328" s="295" t="s">
        <v>346</v>
      </c>
      <c r="Q328" s="295" t="s">
        <v>326</v>
      </c>
      <c r="R328" s="295" t="s">
        <v>201</v>
      </c>
      <c r="S328" s="295" t="s">
        <v>204</v>
      </c>
      <c r="T328" s="295" t="s">
        <v>201</v>
      </c>
      <c r="U328" s="295" t="s">
        <v>330</v>
      </c>
      <c r="V328" s="295" t="s">
        <v>318</v>
      </c>
      <c r="W328" s="295" t="s">
        <v>201</v>
      </c>
      <c r="X328" s="295" t="s">
        <v>331</v>
      </c>
      <c r="Y328" s="295" t="s">
        <v>164</v>
      </c>
      <c r="Z328" s="295" t="s">
        <v>164</v>
      </c>
      <c r="AA328" s="295"/>
      <c r="AB328" s="295"/>
      <c r="AC328" s="295"/>
      <c r="AD328" s="295"/>
    </row>
    <row r="329" spans="1:30" x14ac:dyDescent="0.35">
      <c r="A329" s="295" t="s">
        <v>192</v>
      </c>
      <c r="B329" s="295" t="s">
        <v>193</v>
      </c>
      <c r="C329" s="295" t="s">
        <v>356</v>
      </c>
      <c r="D329" s="295" t="s">
        <v>418</v>
      </c>
      <c r="E329" s="305">
        <v>0.04</v>
      </c>
      <c r="F329" s="305">
        <v>0.04</v>
      </c>
      <c r="G329" s="295" t="s">
        <v>196</v>
      </c>
      <c r="H329" s="417">
        <v>1</v>
      </c>
      <c r="I329" s="296">
        <v>43646</v>
      </c>
      <c r="J329" s="295">
        <v>24868</v>
      </c>
      <c r="K329" s="295">
        <v>15797</v>
      </c>
      <c r="L329" s="295" t="s">
        <v>218</v>
      </c>
      <c r="M329" s="295" t="s">
        <v>419</v>
      </c>
      <c r="N329" s="295" t="s">
        <v>418</v>
      </c>
      <c r="O329" s="295" t="s">
        <v>200</v>
      </c>
      <c r="P329" s="295" t="s">
        <v>344</v>
      </c>
      <c r="Q329" s="295" t="s">
        <v>326</v>
      </c>
      <c r="R329" s="295" t="s">
        <v>201</v>
      </c>
      <c r="S329" s="295" t="s">
        <v>204</v>
      </c>
      <c r="T329" s="295" t="s">
        <v>201</v>
      </c>
      <c r="U329" s="295" t="s">
        <v>330</v>
      </c>
      <c r="V329" s="295" t="s">
        <v>318</v>
      </c>
      <c r="W329" s="295" t="s">
        <v>201</v>
      </c>
      <c r="X329" s="295" t="s">
        <v>342</v>
      </c>
      <c r="Y329" s="295" t="s">
        <v>164</v>
      </c>
      <c r="Z329" s="295" t="s">
        <v>164</v>
      </c>
      <c r="AA329" s="295"/>
      <c r="AB329" s="295"/>
      <c r="AC329" s="295"/>
      <c r="AD329" s="295"/>
    </row>
    <row r="330" spans="1:30" x14ac:dyDescent="0.35">
      <c r="A330" s="295" t="s">
        <v>192</v>
      </c>
      <c r="B330" s="295" t="s">
        <v>193</v>
      </c>
      <c r="C330" s="295" t="s">
        <v>356</v>
      </c>
      <c r="D330" s="295" t="s">
        <v>418</v>
      </c>
      <c r="E330" s="305">
        <v>0.03</v>
      </c>
      <c r="F330" s="305">
        <v>0.03</v>
      </c>
      <c r="G330" s="295" t="s">
        <v>196</v>
      </c>
      <c r="H330" s="417">
        <v>1</v>
      </c>
      <c r="I330" s="296">
        <v>43646</v>
      </c>
      <c r="J330" s="295">
        <v>24868</v>
      </c>
      <c r="K330" s="295">
        <v>15910</v>
      </c>
      <c r="L330" s="295" t="s">
        <v>218</v>
      </c>
      <c r="M330" s="295" t="s">
        <v>419</v>
      </c>
      <c r="N330" s="295" t="s">
        <v>418</v>
      </c>
      <c r="O330" s="295" t="s">
        <v>200</v>
      </c>
      <c r="P330" s="295" t="s">
        <v>345</v>
      </c>
      <c r="Q330" s="295" t="s">
        <v>326</v>
      </c>
      <c r="R330" s="295" t="s">
        <v>201</v>
      </c>
      <c r="S330" s="295" t="s">
        <v>204</v>
      </c>
      <c r="T330" s="295" t="s">
        <v>201</v>
      </c>
      <c r="U330" s="295" t="s">
        <v>330</v>
      </c>
      <c r="V330" s="295" t="s">
        <v>318</v>
      </c>
      <c r="W330" s="295" t="s">
        <v>201</v>
      </c>
      <c r="X330" s="295" t="s">
        <v>331</v>
      </c>
      <c r="Y330" s="295" t="s">
        <v>164</v>
      </c>
      <c r="Z330" s="295" t="s">
        <v>164</v>
      </c>
      <c r="AA330" s="295"/>
      <c r="AB330" s="295"/>
      <c r="AC330" s="295"/>
      <c r="AD330" s="295"/>
    </row>
    <row r="331" spans="1:30" x14ac:dyDescent="0.35">
      <c r="A331" s="295" t="s">
        <v>192</v>
      </c>
      <c r="B331" s="295" t="s">
        <v>193</v>
      </c>
      <c r="C331" s="295" t="s">
        <v>356</v>
      </c>
      <c r="D331" s="295" t="s">
        <v>418</v>
      </c>
      <c r="E331" s="305">
        <v>1.46</v>
      </c>
      <c r="F331" s="305">
        <v>1.46</v>
      </c>
      <c r="G331" s="295" t="s">
        <v>196</v>
      </c>
      <c r="H331" s="417">
        <v>1</v>
      </c>
      <c r="I331" s="296">
        <v>43646</v>
      </c>
      <c r="J331" s="295">
        <v>24868</v>
      </c>
      <c r="K331" s="295">
        <v>15997</v>
      </c>
      <c r="L331" s="295" t="s">
        <v>218</v>
      </c>
      <c r="M331" s="295" t="s">
        <v>419</v>
      </c>
      <c r="N331" s="295" t="s">
        <v>418</v>
      </c>
      <c r="O331" s="295" t="s">
        <v>221</v>
      </c>
      <c r="P331" s="295" t="s">
        <v>339</v>
      </c>
      <c r="Q331" s="295" t="s">
        <v>353</v>
      </c>
      <c r="R331" s="295" t="s">
        <v>201</v>
      </c>
      <c r="S331" s="295" t="s">
        <v>204</v>
      </c>
      <c r="T331" s="295" t="s">
        <v>201</v>
      </c>
      <c r="U331" s="295" t="s">
        <v>330</v>
      </c>
      <c r="V331" s="295" t="s">
        <v>318</v>
      </c>
      <c r="W331" s="295" t="s">
        <v>201</v>
      </c>
      <c r="X331" s="295" t="s">
        <v>331</v>
      </c>
      <c r="Y331" s="295" t="s">
        <v>164</v>
      </c>
      <c r="Z331" s="295" t="s">
        <v>164</v>
      </c>
      <c r="AA331" s="295"/>
      <c r="AB331" s="295"/>
      <c r="AC331" s="295"/>
      <c r="AD331" s="295"/>
    </row>
    <row r="332" spans="1:30" x14ac:dyDescent="0.35">
      <c r="A332" s="295" t="s">
        <v>192</v>
      </c>
      <c r="B332" s="295" t="s">
        <v>193</v>
      </c>
      <c r="C332" s="295" t="s">
        <v>356</v>
      </c>
      <c r="D332" s="295" t="s">
        <v>418</v>
      </c>
      <c r="E332" s="305">
        <v>25.5</v>
      </c>
      <c r="F332" s="305">
        <v>25.5</v>
      </c>
      <c r="G332" s="295" t="s">
        <v>196</v>
      </c>
      <c r="H332" s="417">
        <v>1</v>
      </c>
      <c r="I332" s="296">
        <v>43646</v>
      </c>
      <c r="J332" s="295">
        <v>24868</v>
      </c>
      <c r="K332" s="295">
        <v>16036</v>
      </c>
      <c r="L332" s="295" t="s">
        <v>218</v>
      </c>
      <c r="M332" s="295" t="s">
        <v>419</v>
      </c>
      <c r="N332" s="295" t="s">
        <v>418</v>
      </c>
      <c r="O332" s="295" t="s">
        <v>200</v>
      </c>
      <c r="P332" s="295" t="s">
        <v>339</v>
      </c>
      <c r="Q332" s="295" t="s">
        <v>353</v>
      </c>
      <c r="R332" s="295" t="s">
        <v>201</v>
      </c>
      <c r="S332" s="295" t="s">
        <v>204</v>
      </c>
      <c r="T332" s="295" t="s">
        <v>201</v>
      </c>
      <c r="U332" s="295" t="s">
        <v>330</v>
      </c>
      <c r="V332" s="295" t="s">
        <v>318</v>
      </c>
      <c r="W332" s="295" t="s">
        <v>201</v>
      </c>
      <c r="X332" s="295" t="s">
        <v>331</v>
      </c>
      <c r="Y332" s="295" t="s">
        <v>164</v>
      </c>
      <c r="Z332" s="295" t="s">
        <v>164</v>
      </c>
      <c r="AA332" s="295"/>
      <c r="AB332" s="295"/>
      <c r="AC332" s="295"/>
      <c r="AD332" s="295"/>
    </row>
    <row r="333" spans="1:30" ht="15" thickBot="1" x14ac:dyDescent="0.4">
      <c r="A333" s="297" t="s">
        <v>192</v>
      </c>
      <c r="B333" s="297" t="s">
        <v>193</v>
      </c>
      <c r="C333" s="297" t="s">
        <v>356</v>
      </c>
      <c r="D333" s="297" t="s">
        <v>418</v>
      </c>
      <c r="E333" s="416">
        <v>1.49</v>
      </c>
      <c r="F333" s="416">
        <v>1.49</v>
      </c>
      <c r="G333" s="297" t="s">
        <v>196</v>
      </c>
      <c r="H333" s="418">
        <v>1</v>
      </c>
      <c r="I333" s="298">
        <v>43646</v>
      </c>
      <c r="J333" s="297">
        <v>24868</v>
      </c>
      <c r="K333" s="297">
        <v>16156</v>
      </c>
      <c r="L333" s="297" t="s">
        <v>218</v>
      </c>
      <c r="M333" s="297" t="s">
        <v>419</v>
      </c>
      <c r="N333" s="297" t="s">
        <v>418</v>
      </c>
      <c r="O333" s="297" t="s">
        <v>406</v>
      </c>
      <c r="P333" s="297" t="s">
        <v>339</v>
      </c>
      <c r="Q333" s="297" t="s">
        <v>353</v>
      </c>
      <c r="R333" s="297" t="s">
        <v>201</v>
      </c>
      <c r="S333" s="297" t="s">
        <v>204</v>
      </c>
      <c r="T333" s="297" t="s">
        <v>201</v>
      </c>
      <c r="U333" s="297" t="s">
        <v>330</v>
      </c>
      <c r="V333" s="297" t="s">
        <v>318</v>
      </c>
      <c r="W333" s="297" t="s">
        <v>201</v>
      </c>
      <c r="X333" s="297" t="s">
        <v>331</v>
      </c>
      <c r="Y333" s="295" t="s">
        <v>164</v>
      </c>
      <c r="Z333" s="295" t="s">
        <v>164</v>
      </c>
      <c r="AA333" s="297"/>
      <c r="AB333" s="297"/>
      <c r="AC333" s="297"/>
      <c r="AD333" s="297"/>
    </row>
  </sheetData>
  <autoFilter ref="A1:AD333" xr:uid="{00000000-0009-0000-0000-000006000000}"/>
  <pageMargins left="0.7" right="0.7" top="0.75" bottom="0.75" header="0.3" footer="0.3"/>
  <customProperties>
    <customPr name="QAA_DRILLPATH_NODE_I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dimension ref="A1:Z443"/>
  <sheetViews>
    <sheetView topLeftCell="H1" workbookViewId="0">
      <selection activeCell="X5" sqref="X5"/>
    </sheetView>
  </sheetViews>
  <sheetFormatPr defaultColWidth="9.08984375" defaultRowHeight="14.5" x14ac:dyDescent="0.35"/>
  <cols>
    <col min="4" max="4" width="24.6328125" customWidth="1"/>
    <col min="8" max="8" width="12.08984375" customWidth="1"/>
    <col min="9" max="9" width="11" customWidth="1"/>
    <col min="10" max="20" width="9.08984375" customWidth="1"/>
  </cols>
  <sheetData>
    <row r="1" spans="1:26" ht="27" thickBot="1" x14ac:dyDescent="0.4">
      <c r="A1" s="421" t="s">
        <v>166</v>
      </c>
      <c r="B1" s="421" t="s">
        <v>167</v>
      </c>
      <c r="C1" s="421" t="s">
        <v>168</v>
      </c>
      <c r="D1" s="421" t="s">
        <v>169</v>
      </c>
      <c r="E1" s="421" t="s">
        <v>170</v>
      </c>
      <c r="F1" s="421" t="s">
        <v>171</v>
      </c>
      <c r="G1" s="421" t="s">
        <v>172</v>
      </c>
      <c r="H1" s="421" t="s">
        <v>173</v>
      </c>
      <c r="I1" s="421" t="s">
        <v>174</v>
      </c>
      <c r="J1" s="421" t="s">
        <v>175</v>
      </c>
      <c r="K1" s="421" t="s">
        <v>176</v>
      </c>
      <c r="L1" s="421" t="s">
        <v>177</v>
      </c>
      <c r="M1" s="421" t="s">
        <v>178</v>
      </c>
      <c r="N1" s="421" t="s">
        <v>179</v>
      </c>
      <c r="O1" s="421" t="s">
        <v>180</v>
      </c>
      <c r="P1" s="421" t="s">
        <v>181</v>
      </c>
      <c r="Q1" s="421" t="s">
        <v>182</v>
      </c>
      <c r="R1" s="421" t="s">
        <v>183</v>
      </c>
      <c r="S1" s="421" t="s">
        <v>184</v>
      </c>
      <c r="T1" s="421" t="s">
        <v>185</v>
      </c>
      <c r="U1" s="421" t="s">
        <v>186</v>
      </c>
      <c r="V1" s="421" t="s">
        <v>187</v>
      </c>
      <c r="W1" s="421" t="s">
        <v>188</v>
      </c>
      <c r="X1" s="421" t="s">
        <v>189</v>
      </c>
      <c r="Y1" s="422" t="s">
        <v>190</v>
      </c>
      <c r="Z1" s="422" t="s">
        <v>191</v>
      </c>
    </row>
    <row r="2" spans="1:26" x14ac:dyDescent="0.35">
      <c r="A2" s="295" t="s">
        <v>192</v>
      </c>
      <c r="B2" s="295" t="s">
        <v>193</v>
      </c>
      <c r="C2" s="295" t="s">
        <v>421</v>
      </c>
      <c r="D2" s="295" t="s">
        <v>422</v>
      </c>
      <c r="E2" s="305">
        <v>43.48</v>
      </c>
      <c r="F2" s="305">
        <v>43.48</v>
      </c>
      <c r="G2" s="295" t="s">
        <v>196</v>
      </c>
      <c r="H2" s="417">
        <v>1</v>
      </c>
      <c r="I2" s="296">
        <v>43615</v>
      </c>
      <c r="J2" s="295">
        <v>24851</v>
      </c>
      <c r="K2" s="295">
        <v>4</v>
      </c>
      <c r="L2" s="295" t="s">
        <v>197</v>
      </c>
      <c r="M2" s="295" t="s">
        <v>198</v>
      </c>
      <c r="N2" s="295" t="s">
        <v>423</v>
      </c>
      <c r="O2" s="295" t="s">
        <v>200</v>
      </c>
      <c r="P2" s="295" t="s">
        <v>201</v>
      </c>
      <c r="Q2" s="295" t="s">
        <v>202</v>
      </c>
      <c r="R2" s="295" t="s">
        <v>203</v>
      </c>
      <c r="S2" s="295" t="s">
        <v>204</v>
      </c>
      <c r="T2" s="295" t="s">
        <v>201</v>
      </c>
      <c r="U2" s="295" t="s">
        <v>138</v>
      </c>
      <c r="V2" s="295" t="s">
        <v>205</v>
      </c>
      <c r="W2" s="295" t="s">
        <v>201</v>
      </c>
      <c r="X2" s="295" t="s">
        <v>46</v>
      </c>
      <c r="Y2" t="s">
        <v>138</v>
      </c>
      <c r="Z2" t="s">
        <v>143</v>
      </c>
    </row>
    <row r="3" spans="1:26" x14ac:dyDescent="0.35">
      <c r="A3" s="295" t="s">
        <v>192</v>
      </c>
      <c r="B3" s="295" t="s">
        <v>193</v>
      </c>
      <c r="C3" s="295" t="s">
        <v>421</v>
      </c>
      <c r="D3" s="295" t="s">
        <v>424</v>
      </c>
      <c r="E3" s="305">
        <v>9281.01</v>
      </c>
      <c r="F3" s="305">
        <v>9281.01</v>
      </c>
      <c r="G3" s="295" t="s">
        <v>196</v>
      </c>
      <c r="H3" s="417">
        <v>1</v>
      </c>
      <c r="I3" s="296">
        <v>43639</v>
      </c>
      <c r="J3" s="295">
        <v>24174</v>
      </c>
      <c r="K3" s="295">
        <v>4</v>
      </c>
      <c r="L3" s="295" t="s">
        <v>197</v>
      </c>
      <c r="M3" s="295" t="s">
        <v>198</v>
      </c>
      <c r="N3" s="295" t="s">
        <v>425</v>
      </c>
      <c r="O3" s="295" t="s">
        <v>200</v>
      </c>
      <c r="P3" s="295" t="s">
        <v>201</v>
      </c>
      <c r="Q3" s="295" t="s">
        <v>359</v>
      </c>
      <c r="R3" s="295" t="s">
        <v>255</v>
      </c>
      <c r="S3" s="295" t="s">
        <v>204</v>
      </c>
      <c r="T3" s="295" t="s">
        <v>201</v>
      </c>
      <c r="U3" s="295" t="s">
        <v>75</v>
      </c>
      <c r="V3" s="295" t="s">
        <v>205</v>
      </c>
      <c r="W3" s="295" t="s">
        <v>201</v>
      </c>
      <c r="X3" s="295" t="s">
        <v>46</v>
      </c>
      <c r="Y3" t="s">
        <v>75</v>
      </c>
      <c r="Z3" t="s">
        <v>75</v>
      </c>
    </row>
    <row r="4" spans="1:26" x14ac:dyDescent="0.35">
      <c r="A4" s="295" t="s">
        <v>192</v>
      </c>
      <c r="B4" s="295" t="s">
        <v>193</v>
      </c>
      <c r="C4" s="295" t="s">
        <v>421</v>
      </c>
      <c r="D4" s="295" t="s">
        <v>426</v>
      </c>
      <c r="E4" s="305">
        <v>4806</v>
      </c>
      <c r="F4" s="305">
        <v>4806</v>
      </c>
      <c r="G4" s="295" t="s">
        <v>196</v>
      </c>
      <c r="H4" s="417">
        <v>1</v>
      </c>
      <c r="I4" s="296">
        <v>43643</v>
      </c>
      <c r="J4" s="295">
        <v>24212</v>
      </c>
      <c r="K4" s="295">
        <v>2</v>
      </c>
      <c r="L4" s="295" t="s">
        <v>197</v>
      </c>
      <c r="M4" s="295" t="s">
        <v>198</v>
      </c>
      <c r="N4" s="295" t="s">
        <v>427</v>
      </c>
      <c r="O4" s="295" t="s">
        <v>200</v>
      </c>
      <c r="P4" s="295" t="s">
        <v>201</v>
      </c>
      <c r="Q4" s="295" t="s">
        <v>359</v>
      </c>
      <c r="R4" s="295" t="s">
        <v>255</v>
      </c>
      <c r="S4" s="295" t="s">
        <v>204</v>
      </c>
      <c r="T4" s="295" t="s">
        <v>201</v>
      </c>
      <c r="U4" s="295" t="s">
        <v>127</v>
      </c>
      <c r="V4" s="295" t="s">
        <v>205</v>
      </c>
      <c r="W4" s="295" t="s">
        <v>201</v>
      </c>
      <c r="X4" s="295" t="s">
        <v>46</v>
      </c>
      <c r="Y4" t="s">
        <v>127</v>
      </c>
      <c r="Z4" t="s">
        <v>127</v>
      </c>
    </row>
    <row r="5" spans="1:26" x14ac:dyDescent="0.35">
      <c r="A5" s="295" t="s">
        <v>192</v>
      </c>
      <c r="B5" s="295" t="s">
        <v>193</v>
      </c>
      <c r="C5" s="295" t="s">
        <v>421</v>
      </c>
      <c r="D5" s="295" t="s">
        <v>428</v>
      </c>
      <c r="E5" s="305">
        <v>36.520000000000003</v>
      </c>
      <c r="F5" s="305">
        <v>36.520000000000003</v>
      </c>
      <c r="G5" s="295" t="s">
        <v>196</v>
      </c>
      <c r="H5" s="417">
        <v>1</v>
      </c>
      <c r="I5" s="296">
        <v>43643</v>
      </c>
      <c r="J5" s="295">
        <v>24853</v>
      </c>
      <c r="K5" s="295">
        <v>6</v>
      </c>
      <c r="L5" s="295" t="s">
        <v>197</v>
      </c>
      <c r="M5" s="295" t="s">
        <v>198</v>
      </c>
      <c r="N5" s="295" t="s">
        <v>429</v>
      </c>
      <c r="O5" s="295" t="s">
        <v>200</v>
      </c>
      <c r="P5" s="295" t="s">
        <v>201</v>
      </c>
      <c r="Q5" s="295" t="s">
        <v>202</v>
      </c>
      <c r="R5" s="295" t="s">
        <v>203</v>
      </c>
      <c r="S5" s="295" t="s">
        <v>204</v>
      </c>
      <c r="T5" s="295" t="s">
        <v>201</v>
      </c>
      <c r="U5" s="295" t="s">
        <v>138</v>
      </c>
      <c r="V5" s="295" t="s">
        <v>205</v>
      </c>
      <c r="W5" s="295" t="s">
        <v>201</v>
      </c>
      <c r="X5" s="295" t="s">
        <v>46</v>
      </c>
      <c r="Y5" t="s">
        <v>138</v>
      </c>
      <c r="Z5" t="s">
        <v>143</v>
      </c>
    </row>
    <row r="6" spans="1:26" x14ac:dyDescent="0.35">
      <c r="A6" s="295" t="s">
        <v>192</v>
      </c>
      <c r="B6" s="295" t="s">
        <v>193</v>
      </c>
      <c r="C6" s="295" t="s">
        <v>421</v>
      </c>
      <c r="D6" s="295" t="s">
        <v>430</v>
      </c>
      <c r="E6" s="305">
        <v>16.8</v>
      </c>
      <c r="F6" s="305">
        <v>16.8</v>
      </c>
      <c r="G6" s="295" t="s">
        <v>196</v>
      </c>
      <c r="H6" s="417">
        <v>1</v>
      </c>
      <c r="I6" s="296">
        <v>43648</v>
      </c>
      <c r="J6" s="295">
        <v>25463</v>
      </c>
      <c r="K6" s="295">
        <v>20</v>
      </c>
      <c r="L6" s="295" t="s">
        <v>207</v>
      </c>
      <c r="M6" s="295" t="s">
        <v>208</v>
      </c>
      <c r="N6" s="295" t="s">
        <v>431</v>
      </c>
      <c r="O6" s="295" t="s">
        <v>200</v>
      </c>
      <c r="P6" s="295" t="s">
        <v>201</v>
      </c>
      <c r="Q6" s="295" t="s">
        <v>210</v>
      </c>
      <c r="R6" s="295" t="s">
        <v>201</v>
      </c>
      <c r="S6" s="295" t="s">
        <v>204</v>
      </c>
      <c r="T6" s="295" t="s">
        <v>201</v>
      </c>
      <c r="U6" s="295" t="s">
        <v>211</v>
      </c>
      <c r="V6" s="295" t="s">
        <v>205</v>
      </c>
      <c r="W6" s="295" t="s">
        <v>201</v>
      </c>
      <c r="X6" s="295" t="s">
        <v>46</v>
      </c>
      <c r="Y6" t="s">
        <v>138</v>
      </c>
      <c r="Z6" t="s">
        <v>139</v>
      </c>
    </row>
    <row r="7" spans="1:26" x14ac:dyDescent="0.35">
      <c r="A7" s="295" t="s">
        <v>192</v>
      </c>
      <c r="B7" s="295" t="s">
        <v>193</v>
      </c>
      <c r="C7" s="295" t="s">
        <v>421</v>
      </c>
      <c r="D7" s="295" t="s">
        <v>432</v>
      </c>
      <c r="E7" s="305">
        <v>45</v>
      </c>
      <c r="F7" s="305">
        <v>45</v>
      </c>
      <c r="G7" s="295" t="s">
        <v>196</v>
      </c>
      <c r="H7" s="417">
        <v>1</v>
      </c>
      <c r="I7" s="296">
        <v>43648</v>
      </c>
      <c r="J7" s="295">
        <v>26055</v>
      </c>
      <c r="K7" s="295">
        <v>24</v>
      </c>
      <c r="L7" s="295" t="s">
        <v>207</v>
      </c>
      <c r="M7" s="295" t="s">
        <v>433</v>
      </c>
      <c r="N7" s="295" t="s">
        <v>434</v>
      </c>
      <c r="O7" s="295" t="s">
        <v>200</v>
      </c>
      <c r="P7" s="295" t="s">
        <v>201</v>
      </c>
      <c r="Q7" s="295" t="s">
        <v>229</v>
      </c>
      <c r="R7" s="295" t="s">
        <v>201</v>
      </c>
      <c r="S7" s="295" t="s">
        <v>204</v>
      </c>
      <c r="T7" s="295" t="s">
        <v>201</v>
      </c>
      <c r="U7" s="295" t="s">
        <v>85</v>
      </c>
      <c r="V7" s="295" t="s">
        <v>205</v>
      </c>
      <c r="W7" s="295" t="s">
        <v>201</v>
      </c>
      <c r="X7" s="295" t="s">
        <v>46</v>
      </c>
      <c r="Y7" t="s">
        <v>138</v>
      </c>
      <c r="Z7" t="s">
        <v>141</v>
      </c>
    </row>
    <row r="8" spans="1:26" x14ac:dyDescent="0.35">
      <c r="A8" s="295" t="s">
        <v>192</v>
      </c>
      <c r="B8" s="295" t="s">
        <v>193</v>
      </c>
      <c r="C8" s="295" t="s">
        <v>421</v>
      </c>
      <c r="D8" s="295" t="s">
        <v>233</v>
      </c>
      <c r="E8" s="305">
        <v>0.14000000000000001</v>
      </c>
      <c r="F8" s="305">
        <v>0.14000000000000001</v>
      </c>
      <c r="G8" s="295" t="s">
        <v>196</v>
      </c>
      <c r="H8" s="417">
        <v>1</v>
      </c>
      <c r="I8" s="296">
        <v>43648</v>
      </c>
      <c r="J8" s="295">
        <v>26055</v>
      </c>
      <c r="K8" s="295">
        <v>25</v>
      </c>
      <c r="L8" s="295" t="s">
        <v>207</v>
      </c>
      <c r="M8" s="295" t="s">
        <v>433</v>
      </c>
      <c r="N8" s="295" t="s">
        <v>434</v>
      </c>
      <c r="O8" s="295" t="s">
        <v>200</v>
      </c>
      <c r="P8" s="295" t="s">
        <v>201</v>
      </c>
      <c r="Q8" s="295" t="s">
        <v>210</v>
      </c>
      <c r="R8" s="295" t="s">
        <v>201</v>
      </c>
      <c r="S8" s="295" t="s">
        <v>204</v>
      </c>
      <c r="T8" s="295" t="s">
        <v>201</v>
      </c>
      <c r="U8" s="295" t="s">
        <v>92</v>
      </c>
      <c r="V8" s="295" t="s">
        <v>205</v>
      </c>
      <c r="W8" s="295" t="s">
        <v>201</v>
      </c>
      <c r="X8" s="295" t="s">
        <v>46</v>
      </c>
      <c r="Y8" t="s">
        <v>138</v>
      </c>
      <c r="Z8" t="s">
        <v>139</v>
      </c>
    </row>
    <row r="9" spans="1:26" x14ac:dyDescent="0.35">
      <c r="A9" s="295" t="s">
        <v>192</v>
      </c>
      <c r="B9" s="295" t="s">
        <v>193</v>
      </c>
      <c r="C9" s="295" t="s">
        <v>421</v>
      </c>
      <c r="D9" s="295" t="s">
        <v>435</v>
      </c>
      <c r="E9" s="305">
        <v>1800</v>
      </c>
      <c r="F9" s="305">
        <v>1800</v>
      </c>
      <c r="G9" s="295" t="s">
        <v>196</v>
      </c>
      <c r="H9" s="417">
        <v>1</v>
      </c>
      <c r="I9" s="296">
        <v>43649</v>
      </c>
      <c r="J9" s="295">
        <v>24799</v>
      </c>
      <c r="K9" s="295">
        <v>2</v>
      </c>
      <c r="L9" s="295" t="s">
        <v>197</v>
      </c>
      <c r="M9" s="295" t="s">
        <v>198</v>
      </c>
      <c r="N9" s="295" t="s">
        <v>436</v>
      </c>
      <c r="O9" s="295" t="s">
        <v>200</v>
      </c>
      <c r="P9" s="295" t="s">
        <v>201</v>
      </c>
      <c r="Q9" s="295" t="s">
        <v>214</v>
      </c>
      <c r="R9" s="295" t="s">
        <v>203</v>
      </c>
      <c r="S9" s="295" t="s">
        <v>204</v>
      </c>
      <c r="T9" s="295" t="s">
        <v>201</v>
      </c>
      <c r="U9" s="295" t="s">
        <v>97</v>
      </c>
      <c r="V9" s="295" t="s">
        <v>205</v>
      </c>
      <c r="W9" s="295" t="s">
        <v>201</v>
      </c>
      <c r="X9" s="295" t="s">
        <v>46</v>
      </c>
      <c r="Y9" t="s">
        <v>97</v>
      </c>
      <c r="Z9" t="s">
        <v>130</v>
      </c>
    </row>
    <row r="10" spans="1:26" x14ac:dyDescent="0.35">
      <c r="A10" s="295" t="s">
        <v>192</v>
      </c>
      <c r="B10" s="295" t="s">
        <v>193</v>
      </c>
      <c r="C10" s="295" t="s">
        <v>421</v>
      </c>
      <c r="D10" s="295" t="s">
        <v>437</v>
      </c>
      <c r="E10" s="305">
        <v>88.05</v>
      </c>
      <c r="F10" s="305">
        <v>88.05</v>
      </c>
      <c r="G10" s="295" t="s">
        <v>196</v>
      </c>
      <c r="H10" s="417">
        <v>1</v>
      </c>
      <c r="I10" s="296">
        <v>43649</v>
      </c>
      <c r="J10" s="295">
        <v>24858</v>
      </c>
      <c r="K10" s="295">
        <v>4</v>
      </c>
      <c r="L10" s="295" t="s">
        <v>197</v>
      </c>
      <c r="M10" s="295" t="s">
        <v>198</v>
      </c>
      <c r="N10" s="295" t="s">
        <v>438</v>
      </c>
      <c r="O10" s="295" t="s">
        <v>200</v>
      </c>
      <c r="P10" s="295" t="s">
        <v>201</v>
      </c>
      <c r="Q10" s="295" t="s">
        <v>202</v>
      </c>
      <c r="R10" s="295" t="s">
        <v>203</v>
      </c>
      <c r="S10" s="295" t="s">
        <v>204</v>
      </c>
      <c r="T10" s="295" t="s">
        <v>201</v>
      </c>
      <c r="U10" s="295" t="s">
        <v>138</v>
      </c>
      <c r="V10" s="295" t="s">
        <v>205</v>
      </c>
      <c r="W10" s="295" t="s">
        <v>201</v>
      </c>
      <c r="X10" s="295" t="s">
        <v>46</v>
      </c>
      <c r="Y10" t="s">
        <v>138</v>
      </c>
      <c r="Z10" t="s">
        <v>141</v>
      </c>
    </row>
    <row r="11" spans="1:26" x14ac:dyDescent="0.35">
      <c r="A11" s="295" t="s">
        <v>192</v>
      </c>
      <c r="B11" s="295" t="s">
        <v>193</v>
      </c>
      <c r="C11" s="295" t="s">
        <v>421</v>
      </c>
      <c r="D11" s="295" t="s">
        <v>439</v>
      </c>
      <c r="E11" s="305">
        <v>260</v>
      </c>
      <c r="F11" s="305">
        <v>260</v>
      </c>
      <c r="G11" s="295" t="s">
        <v>196</v>
      </c>
      <c r="H11" s="417">
        <v>1</v>
      </c>
      <c r="I11" s="296">
        <v>43653</v>
      </c>
      <c r="J11" s="295">
        <v>26055</v>
      </c>
      <c r="K11" s="295">
        <v>68</v>
      </c>
      <c r="L11" s="295" t="s">
        <v>207</v>
      </c>
      <c r="M11" s="295" t="s">
        <v>433</v>
      </c>
      <c r="N11" s="295" t="s">
        <v>440</v>
      </c>
      <c r="O11" s="295" t="s">
        <v>200</v>
      </c>
      <c r="P11" s="295" t="s">
        <v>201</v>
      </c>
      <c r="Q11" s="295" t="s">
        <v>441</v>
      </c>
      <c r="R11" s="295" t="s">
        <v>201</v>
      </c>
      <c r="S11" s="295" t="s">
        <v>204</v>
      </c>
      <c r="T11" s="295" t="s">
        <v>201</v>
      </c>
      <c r="U11" s="295" t="s">
        <v>97</v>
      </c>
      <c r="V11" s="295" t="s">
        <v>205</v>
      </c>
      <c r="W11" s="295" t="s">
        <v>201</v>
      </c>
      <c r="X11" s="295" t="s">
        <v>46</v>
      </c>
      <c r="Y11" t="s">
        <v>164</v>
      </c>
      <c r="Z11" t="s">
        <v>164</v>
      </c>
    </row>
    <row r="12" spans="1:26" x14ac:dyDescent="0.35">
      <c r="A12" s="295" t="s">
        <v>192</v>
      </c>
      <c r="B12" s="295" t="s">
        <v>193</v>
      </c>
      <c r="C12" s="295" t="s">
        <v>421</v>
      </c>
      <c r="D12" s="295" t="s">
        <v>233</v>
      </c>
      <c r="E12" s="305">
        <v>0.78</v>
      </c>
      <c r="F12" s="305">
        <v>0.78</v>
      </c>
      <c r="G12" s="295" t="s">
        <v>196</v>
      </c>
      <c r="H12" s="417">
        <v>1</v>
      </c>
      <c r="I12" s="296">
        <v>43653</v>
      </c>
      <c r="J12" s="295">
        <v>26055</v>
      </c>
      <c r="K12" s="295">
        <v>69</v>
      </c>
      <c r="L12" s="295" t="s">
        <v>207</v>
      </c>
      <c r="M12" s="295" t="s">
        <v>433</v>
      </c>
      <c r="N12" s="295" t="s">
        <v>440</v>
      </c>
      <c r="O12" s="295" t="s">
        <v>200</v>
      </c>
      <c r="P12" s="295" t="s">
        <v>201</v>
      </c>
      <c r="Q12" s="295" t="s">
        <v>210</v>
      </c>
      <c r="R12" s="295" t="s">
        <v>201</v>
      </c>
      <c r="S12" s="295" t="s">
        <v>204</v>
      </c>
      <c r="T12" s="295" t="s">
        <v>201</v>
      </c>
      <c r="U12" s="295" t="s">
        <v>92</v>
      </c>
      <c r="V12" s="295" t="s">
        <v>205</v>
      </c>
      <c r="W12" s="295" t="s">
        <v>201</v>
      </c>
      <c r="X12" s="295" t="s">
        <v>46</v>
      </c>
      <c r="Y12" t="s">
        <v>138</v>
      </c>
      <c r="Z12" t="s">
        <v>139</v>
      </c>
    </row>
    <row r="13" spans="1:26" x14ac:dyDescent="0.35">
      <c r="A13" s="295" t="s">
        <v>192</v>
      </c>
      <c r="B13" s="295" t="s">
        <v>193</v>
      </c>
      <c r="C13" s="295" t="s">
        <v>421</v>
      </c>
      <c r="D13" s="295" t="s">
        <v>442</v>
      </c>
      <c r="E13" s="305">
        <v>260</v>
      </c>
      <c r="F13" s="305">
        <v>260</v>
      </c>
      <c r="G13" s="295" t="s">
        <v>196</v>
      </c>
      <c r="H13" s="417">
        <v>1</v>
      </c>
      <c r="I13" s="296">
        <v>43653</v>
      </c>
      <c r="J13" s="295">
        <v>26056</v>
      </c>
      <c r="K13" s="295">
        <v>22</v>
      </c>
      <c r="L13" s="295" t="s">
        <v>207</v>
      </c>
      <c r="M13" s="295" t="s">
        <v>236</v>
      </c>
      <c r="N13" s="295" t="s">
        <v>443</v>
      </c>
      <c r="O13" s="295" t="s">
        <v>200</v>
      </c>
      <c r="P13" s="295" t="s">
        <v>201</v>
      </c>
      <c r="Q13" s="295" t="s">
        <v>441</v>
      </c>
      <c r="R13" s="295" t="s">
        <v>201</v>
      </c>
      <c r="S13" s="295" t="s">
        <v>204</v>
      </c>
      <c r="T13" s="295" t="s">
        <v>201</v>
      </c>
      <c r="U13" s="295" t="s">
        <v>97</v>
      </c>
      <c r="V13" s="295" t="s">
        <v>205</v>
      </c>
      <c r="W13" s="295" t="s">
        <v>201</v>
      </c>
      <c r="X13" s="295" t="s">
        <v>46</v>
      </c>
      <c r="Y13" t="s">
        <v>164</v>
      </c>
      <c r="Z13" t="s">
        <v>164</v>
      </c>
    </row>
    <row r="14" spans="1:26" x14ac:dyDescent="0.35">
      <c r="A14" s="295" t="s">
        <v>192</v>
      </c>
      <c r="B14" s="295" t="s">
        <v>193</v>
      </c>
      <c r="C14" s="295" t="s">
        <v>421</v>
      </c>
      <c r="D14" s="295" t="s">
        <v>233</v>
      </c>
      <c r="E14" s="305">
        <v>0.78</v>
      </c>
      <c r="F14" s="305">
        <v>0.78</v>
      </c>
      <c r="G14" s="295" t="s">
        <v>196</v>
      </c>
      <c r="H14" s="417">
        <v>1</v>
      </c>
      <c r="I14" s="296">
        <v>43653</v>
      </c>
      <c r="J14" s="295">
        <v>26056</v>
      </c>
      <c r="K14" s="295">
        <v>23</v>
      </c>
      <c r="L14" s="295" t="s">
        <v>207</v>
      </c>
      <c r="M14" s="295" t="s">
        <v>236</v>
      </c>
      <c r="N14" s="295" t="s">
        <v>443</v>
      </c>
      <c r="O14" s="295" t="s">
        <v>200</v>
      </c>
      <c r="P14" s="295" t="s">
        <v>201</v>
      </c>
      <c r="Q14" s="295" t="s">
        <v>210</v>
      </c>
      <c r="R14" s="295" t="s">
        <v>201</v>
      </c>
      <c r="S14" s="295" t="s">
        <v>204</v>
      </c>
      <c r="T14" s="295" t="s">
        <v>201</v>
      </c>
      <c r="U14" s="295" t="s">
        <v>50</v>
      </c>
      <c r="V14" s="295" t="s">
        <v>205</v>
      </c>
      <c r="W14" s="295" t="s">
        <v>201</v>
      </c>
      <c r="X14" s="295" t="s">
        <v>46</v>
      </c>
      <c r="Y14" t="s">
        <v>138</v>
      </c>
      <c r="Z14" t="s">
        <v>139</v>
      </c>
    </row>
    <row r="15" spans="1:26" x14ac:dyDescent="0.35">
      <c r="A15" s="295" t="s">
        <v>192</v>
      </c>
      <c r="B15" s="295" t="s">
        <v>193</v>
      </c>
      <c r="C15" s="295" t="s">
        <v>421</v>
      </c>
      <c r="D15" s="295" t="s">
        <v>444</v>
      </c>
      <c r="E15" s="305">
        <v>60</v>
      </c>
      <c r="F15" s="305">
        <v>60</v>
      </c>
      <c r="G15" s="295" t="s">
        <v>196</v>
      </c>
      <c r="H15" s="417">
        <v>1</v>
      </c>
      <c r="I15" s="296">
        <v>43655</v>
      </c>
      <c r="J15" s="295">
        <v>25227</v>
      </c>
      <c r="K15" s="295">
        <v>30</v>
      </c>
      <c r="L15" s="295" t="s">
        <v>218</v>
      </c>
      <c r="M15" s="295" t="s">
        <v>219</v>
      </c>
      <c r="N15" s="295" t="s">
        <v>445</v>
      </c>
      <c r="O15" s="295" t="s">
        <v>221</v>
      </c>
      <c r="P15" s="295" t="s">
        <v>201</v>
      </c>
      <c r="Q15" s="295" t="s">
        <v>222</v>
      </c>
      <c r="R15" s="295" t="s">
        <v>201</v>
      </c>
      <c r="S15" s="295" t="s">
        <v>204</v>
      </c>
      <c r="T15" s="295" t="s">
        <v>201</v>
      </c>
      <c r="U15" s="295" t="s">
        <v>223</v>
      </c>
      <c r="V15" s="295" t="s">
        <v>205</v>
      </c>
      <c r="W15" s="295" t="s">
        <v>201</v>
      </c>
      <c r="X15" s="295" t="s">
        <v>46</v>
      </c>
      <c r="Y15" t="s">
        <v>138</v>
      </c>
      <c r="Z15" t="s">
        <v>145</v>
      </c>
    </row>
    <row r="16" spans="1:26" x14ac:dyDescent="0.35">
      <c r="A16" s="295" t="s">
        <v>192</v>
      </c>
      <c r="B16" s="295" t="s">
        <v>193</v>
      </c>
      <c r="C16" s="295" t="s">
        <v>421</v>
      </c>
      <c r="D16" s="295" t="s">
        <v>446</v>
      </c>
      <c r="E16" s="305">
        <v>150</v>
      </c>
      <c r="F16" s="305">
        <v>150</v>
      </c>
      <c r="G16" s="295" t="s">
        <v>196</v>
      </c>
      <c r="H16" s="417">
        <v>1</v>
      </c>
      <c r="I16" s="296">
        <v>43655</v>
      </c>
      <c r="J16" s="295">
        <v>25227</v>
      </c>
      <c r="K16" s="295">
        <v>34</v>
      </c>
      <c r="L16" s="295" t="s">
        <v>218</v>
      </c>
      <c r="M16" s="295" t="s">
        <v>219</v>
      </c>
      <c r="N16" s="295" t="s">
        <v>445</v>
      </c>
      <c r="O16" s="295" t="s">
        <v>221</v>
      </c>
      <c r="P16" s="295" t="s">
        <v>201</v>
      </c>
      <c r="Q16" s="295" t="s">
        <v>222</v>
      </c>
      <c r="R16" s="295" t="s">
        <v>201</v>
      </c>
      <c r="S16" s="295" t="s">
        <v>204</v>
      </c>
      <c r="T16" s="295" t="s">
        <v>201</v>
      </c>
      <c r="U16" s="295" t="s">
        <v>223</v>
      </c>
      <c r="V16" s="295" t="s">
        <v>205</v>
      </c>
      <c r="W16" s="295" t="s">
        <v>201</v>
      </c>
      <c r="X16" s="295" t="s">
        <v>46</v>
      </c>
      <c r="Y16" t="s">
        <v>138</v>
      </c>
      <c r="Z16" t="s">
        <v>145</v>
      </c>
    </row>
    <row r="17" spans="1:26" x14ac:dyDescent="0.35">
      <c r="A17" s="295" t="s">
        <v>192</v>
      </c>
      <c r="B17" s="295" t="s">
        <v>193</v>
      </c>
      <c r="C17" s="295" t="s">
        <v>421</v>
      </c>
      <c r="D17" s="295" t="s">
        <v>447</v>
      </c>
      <c r="E17" s="305">
        <v>150</v>
      </c>
      <c r="F17" s="305">
        <v>150</v>
      </c>
      <c r="G17" s="295" t="s">
        <v>196</v>
      </c>
      <c r="H17" s="417">
        <v>1</v>
      </c>
      <c r="I17" s="296">
        <v>43655</v>
      </c>
      <c r="J17" s="295">
        <v>25227</v>
      </c>
      <c r="K17" s="295">
        <v>36</v>
      </c>
      <c r="L17" s="295" t="s">
        <v>218</v>
      </c>
      <c r="M17" s="295" t="s">
        <v>219</v>
      </c>
      <c r="N17" s="295" t="s">
        <v>445</v>
      </c>
      <c r="O17" s="295" t="s">
        <v>221</v>
      </c>
      <c r="P17" s="295" t="s">
        <v>201</v>
      </c>
      <c r="Q17" s="295" t="s">
        <v>222</v>
      </c>
      <c r="R17" s="295" t="s">
        <v>201</v>
      </c>
      <c r="S17" s="295" t="s">
        <v>204</v>
      </c>
      <c r="T17" s="295" t="s">
        <v>201</v>
      </c>
      <c r="U17" s="295" t="s">
        <v>223</v>
      </c>
      <c r="V17" s="295" t="s">
        <v>205</v>
      </c>
      <c r="W17" s="295" t="s">
        <v>201</v>
      </c>
      <c r="X17" s="295" t="s">
        <v>46</v>
      </c>
      <c r="Y17" t="s">
        <v>138</v>
      </c>
      <c r="Z17" t="s">
        <v>145</v>
      </c>
    </row>
    <row r="18" spans="1:26" x14ac:dyDescent="0.35">
      <c r="A18" s="295" t="s">
        <v>192</v>
      </c>
      <c r="B18" s="295" t="s">
        <v>193</v>
      </c>
      <c r="C18" s="295" t="s">
        <v>421</v>
      </c>
      <c r="D18" s="295" t="s">
        <v>448</v>
      </c>
      <c r="E18" s="305">
        <v>150</v>
      </c>
      <c r="F18" s="305">
        <v>150</v>
      </c>
      <c r="G18" s="295" t="s">
        <v>196</v>
      </c>
      <c r="H18" s="417">
        <v>1</v>
      </c>
      <c r="I18" s="296">
        <v>43655</v>
      </c>
      <c r="J18" s="295">
        <v>25227</v>
      </c>
      <c r="K18" s="295">
        <v>38</v>
      </c>
      <c r="L18" s="295" t="s">
        <v>218</v>
      </c>
      <c r="M18" s="295" t="s">
        <v>219</v>
      </c>
      <c r="N18" s="295" t="s">
        <v>445</v>
      </c>
      <c r="O18" s="295" t="s">
        <v>221</v>
      </c>
      <c r="P18" s="295" t="s">
        <v>201</v>
      </c>
      <c r="Q18" s="295" t="s">
        <v>222</v>
      </c>
      <c r="R18" s="295" t="s">
        <v>201</v>
      </c>
      <c r="S18" s="295" t="s">
        <v>204</v>
      </c>
      <c r="T18" s="295" t="s">
        <v>201</v>
      </c>
      <c r="U18" s="295" t="s">
        <v>223</v>
      </c>
      <c r="V18" s="295" t="s">
        <v>205</v>
      </c>
      <c r="W18" s="295" t="s">
        <v>201</v>
      </c>
      <c r="X18" s="295" t="s">
        <v>46</v>
      </c>
      <c r="Y18" t="s">
        <v>138</v>
      </c>
      <c r="Z18" t="s">
        <v>145</v>
      </c>
    </row>
    <row r="19" spans="1:26" x14ac:dyDescent="0.35">
      <c r="A19" s="295" t="s">
        <v>192</v>
      </c>
      <c r="B19" s="295" t="s">
        <v>193</v>
      </c>
      <c r="C19" s="295" t="s">
        <v>421</v>
      </c>
      <c r="D19" s="295" t="s">
        <v>449</v>
      </c>
      <c r="E19" s="305">
        <v>150</v>
      </c>
      <c r="F19" s="305">
        <v>150</v>
      </c>
      <c r="G19" s="295" t="s">
        <v>196</v>
      </c>
      <c r="H19" s="417">
        <v>1</v>
      </c>
      <c r="I19" s="296">
        <v>43655</v>
      </c>
      <c r="J19" s="295">
        <v>25227</v>
      </c>
      <c r="K19" s="295">
        <v>43</v>
      </c>
      <c r="L19" s="295" t="s">
        <v>218</v>
      </c>
      <c r="M19" s="295" t="s">
        <v>219</v>
      </c>
      <c r="N19" s="295" t="s">
        <v>445</v>
      </c>
      <c r="O19" s="295" t="s">
        <v>221</v>
      </c>
      <c r="P19" s="295" t="s">
        <v>201</v>
      </c>
      <c r="Q19" s="295" t="s">
        <v>222</v>
      </c>
      <c r="R19" s="295" t="s">
        <v>201</v>
      </c>
      <c r="S19" s="295" t="s">
        <v>204</v>
      </c>
      <c r="T19" s="295" t="s">
        <v>201</v>
      </c>
      <c r="U19" s="295" t="s">
        <v>223</v>
      </c>
      <c r="V19" s="295" t="s">
        <v>205</v>
      </c>
      <c r="W19" s="295" t="s">
        <v>201</v>
      </c>
      <c r="X19" s="295" t="s">
        <v>46</v>
      </c>
      <c r="Y19" t="s">
        <v>138</v>
      </c>
      <c r="Z19" t="s">
        <v>145</v>
      </c>
    </row>
    <row r="20" spans="1:26" x14ac:dyDescent="0.35">
      <c r="A20" s="295" t="s">
        <v>192</v>
      </c>
      <c r="B20" s="295" t="s">
        <v>193</v>
      </c>
      <c r="C20" s="295" t="s">
        <v>421</v>
      </c>
      <c r="D20" s="295" t="s">
        <v>450</v>
      </c>
      <c r="E20" s="305">
        <v>491</v>
      </c>
      <c r="F20" s="305">
        <v>491</v>
      </c>
      <c r="G20" s="295" t="s">
        <v>196</v>
      </c>
      <c r="H20" s="417">
        <v>1</v>
      </c>
      <c r="I20" s="296">
        <v>43655</v>
      </c>
      <c r="J20" s="295">
        <v>26056</v>
      </c>
      <c r="K20" s="295">
        <v>55</v>
      </c>
      <c r="L20" s="295" t="s">
        <v>207</v>
      </c>
      <c r="M20" s="295" t="s">
        <v>236</v>
      </c>
      <c r="N20" s="295" t="s">
        <v>451</v>
      </c>
      <c r="O20" s="295" t="s">
        <v>200</v>
      </c>
      <c r="P20" s="295" t="s">
        <v>201</v>
      </c>
      <c r="Q20" s="295" t="s">
        <v>441</v>
      </c>
      <c r="R20" s="295" t="s">
        <v>201</v>
      </c>
      <c r="S20" s="295" t="s">
        <v>204</v>
      </c>
      <c r="T20" s="295" t="s">
        <v>201</v>
      </c>
      <c r="U20" s="295" t="s">
        <v>138</v>
      </c>
      <c r="V20" s="295" t="s">
        <v>205</v>
      </c>
      <c r="W20" s="295" t="s">
        <v>201</v>
      </c>
      <c r="X20" s="295" t="s">
        <v>46</v>
      </c>
      <c r="Y20" t="s">
        <v>138</v>
      </c>
      <c r="Z20" t="s">
        <v>141</v>
      </c>
    </row>
    <row r="21" spans="1:26" x14ac:dyDescent="0.35">
      <c r="A21" s="295" t="s">
        <v>192</v>
      </c>
      <c r="B21" s="295" t="s">
        <v>193</v>
      </c>
      <c r="C21" s="295" t="s">
        <v>421</v>
      </c>
      <c r="D21" s="295" t="s">
        <v>233</v>
      </c>
      <c r="E21" s="305">
        <v>1.47</v>
      </c>
      <c r="F21" s="305">
        <v>1.47</v>
      </c>
      <c r="G21" s="295" t="s">
        <v>196</v>
      </c>
      <c r="H21" s="417">
        <v>1</v>
      </c>
      <c r="I21" s="296">
        <v>43655</v>
      </c>
      <c r="J21" s="295">
        <v>26056</v>
      </c>
      <c r="K21" s="295">
        <v>56</v>
      </c>
      <c r="L21" s="295" t="s">
        <v>207</v>
      </c>
      <c r="M21" s="295" t="s">
        <v>236</v>
      </c>
      <c r="N21" s="295" t="s">
        <v>451</v>
      </c>
      <c r="O21" s="295" t="s">
        <v>200</v>
      </c>
      <c r="P21" s="295" t="s">
        <v>201</v>
      </c>
      <c r="Q21" s="295" t="s">
        <v>210</v>
      </c>
      <c r="R21" s="295" t="s">
        <v>201</v>
      </c>
      <c r="S21" s="295" t="s">
        <v>204</v>
      </c>
      <c r="T21" s="295" t="s">
        <v>201</v>
      </c>
      <c r="U21" s="295" t="s">
        <v>50</v>
      </c>
      <c r="V21" s="295" t="s">
        <v>205</v>
      </c>
      <c r="W21" s="295" t="s">
        <v>201</v>
      </c>
      <c r="X21" s="295" t="s">
        <v>46</v>
      </c>
      <c r="Y21" t="s">
        <v>138</v>
      </c>
      <c r="Z21" t="s">
        <v>139</v>
      </c>
    </row>
    <row r="22" spans="1:26" x14ac:dyDescent="0.35">
      <c r="A22" s="295" t="s">
        <v>192</v>
      </c>
      <c r="B22" s="295" t="s">
        <v>193</v>
      </c>
      <c r="C22" s="295" t="s">
        <v>421</v>
      </c>
      <c r="D22" s="295" t="s">
        <v>452</v>
      </c>
      <c r="E22" s="305">
        <v>650</v>
      </c>
      <c r="F22" s="305">
        <v>650</v>
      </c>
      <c r="G22" s="295" t="s">
        <v>196</v>
      </c>
      <c r="H22" s="417">
        <v>1</v>
      </c>
      <c r="I22" s="296">
        <v>43657</v>
      </c>
      <c r="J22" s="295">
        <v>26612</v>
      </c>
      <c r="K22" s="295">
        <v>31</v>
      </c>
      <c r="L22" s="295" t="s">
        <v>207</v>
      </c>
      <c r="M22" s="295" t="s">
        <v>227</v>
      </c>
      <c r="N22" s="295" t="s">
        <v>453</v>
      </c>
      <c r="O22" s="295" t="s">
        <v>200</v>
      </c>
      <c r="P22" s="295" t="s">
        <v>201</v>
      </c>
      <c r="Q22" s="295" t="s">
        <v>229</v>
      </c>
      <c r="R22" s="295" t="s">
        <v>201</v>
      </c>
      <c r="S22" s="295" t="s">
        <v>204</v>
      </c>
      <c r="T22" s="295" t="s">
        <v>201</v>
      </c>
      <c r="U22" s="295" t="s">
        <v>138</v>
      </c>
      <c r="V22" s="295" t="s">
        <v>205</v>
      </c>
      <c r="W22" s="295" t="s">
        <v>201</v>
      </c>
      <c r="X22" s="295" t="s">
        <v>46</v>
      </c>
      <c r="Y22" t="s">
        <v>164</v>
      </c>
      <c r="Z22" t="s">
        <v>164</v>
      </c>
    </row>
    <row r="23" spans="1:26" x14ac:dyDescent="0.35">
      <c r="A23" s="295" t="s">
        <v>192</v>
      </c>
      <c r="B23" s="295" t="s">
        <v>193</v>
      </c>
      <c r="C23" s="295" t="s">
        <v>421</v>
      </c>
      <c r="D23" s="295" t="s">
        <v>233</v>
      </c>
      <c r="E23" s="305">
        <v>1.95</v>
      </c>
      <c r="F23" s="305">
        <v>1.95</v>
      </c>
      <c r="G23" s="295" t="s">
        <v>196</v>
      </c>
      <c r="H23" s="417">
        <v>1</v>
      </c>
      <c r="I23" s="296">
        <v>43657</v>
      </c>
      <c r="J23" s="295">
        <v>26612</v>
      </c>
      <c r="K23" s="295">
        <v>32</v>
      </c>
      <c r="L23" s="295" t="s">
        <v>207</v>
      </c>
      <c r="M23" s="295" t="s">
        <v>227</v>
      </c>
      <c r="N23" s="295" t="s">
        <v>453</v>
      </c>
      <c r="O23" s="295" t="s">
        <v>200</v>
      </c>
      <c r="P23" s="295" t="s">
        <v>201</v>
      </c>
      <c r="Q23" s="295" t="s">
        <v>210</v>
      </c>
      <c r="R23" s="295" t="s">
        <v>201</v>
      </c>
      <c r="S23" s="295" t="s">
        <v>204</v>
      </c>
      <c r="T23" s="295" t="s">
        <v>201</v>
      </c>
      <c r="U23" s="295" t="s">
        <v>92</v>
      </c>
      <c r="V23" s="295" t="s">
        <v>205</v>
      </c>
      <c r="W23" s="295" t="s">
        <v>201</v>
      </c>
      <c r="X23" s="295" t="s">
        <v>46</v>
      </c>
      <c r="Y23" t="s">
        <v>138</v>
      </c>
      <c r="Z23" t="s">
        <v>139</v>
      </c>
    </row>
    <row r="24" spans="1:26" x14ac:dyDescent="0.35">
      <c r="A24" s="295" t="s">
        <v>192</v>
      </c>
      <c r="B24" s="295" t="s">
        <v>193</v>
      </c>
      <c r="C24" s="295" t="s">
        <v>421</v>
      </c>
      <c r="D24" s="295" t="s">
        <v>454</v>
      </c>
      <c r="E24" s="305">
        <v>74.38</v>
      </c>
      <c r="F24" s="305">
        <v>7550</v>
      </c>
      <c r="G24" s="295" t="s">
        <v>455</v>
      </c>
      <c r="H24" s="417">
        <v>1</v>
      </c>
      <c r="I24" s="296">
        <v>43664</v>
      </c>
      <c r="J24" s="295">
        <v>26706</v>
      </c>
      <c r="K24" s="295">
        <v>1</v>
      </c>
      <c r="L24" s="295" t="s">
        <v>207</v>
      </c>
      <c r="M24" s="295" t="s">
        <v>298</v>
      </c>
      <c r="N24" s="295" t="s">
        <v>456</v>
      </c>
      <c r="O24" s="295" t="s">
        <v>457</v>
      </c>
      <c r="P24" s="295" t="s">
        <v>201</v>
      </c>
      <c r="Q24" s="295" t="s">
        <v>458</v>
      </c>
      <c r="R24" s="295" t="s">
        <v>301</v>
      </c>
      <c r="S24" s="295" t="s">
        <v>204</v>
      </c>
      <c r="T24" s="295" t="s">
        <v>201</v>
      </c>
      <c r="U24" s="295" t="s">
        <v>50</v>
      </c>
      <c r="V24" s="295" t="s">
        <v>205</v>
      </c>
      <c r="W24" s="295" t="s">
        <v>201</v>
      </c>
      <c r="X24" s="295" t="s">
        <v>46</v>
      </c>
      <c r="Y24" s="381" t="s">
        <v>97</v>
      </c>
      <c r="Z24" s="315" t="s">
        <v>132</v>
      </c>
    </row>
    <row r="25" spans="1:26" x14ac:dyDescent="0.35">
      <c r="A25" s="295" t="s">
        <v>192</v>
      </c>
      <c r="B25" s="295" t="s">
        <v>193</v>
      </c>
      <c r="C25" s="295" t="s">
        <v>421</v>
      </c>
      <c r="D25" s="295" t="s">
        <v>459</v>
      </c>
      <c r="E25" s="305">
        <v>960</v>
      </c>
      <c r="F25" s="305">
        <v>960</v>
      </c>
      <c r="G25" s="295" t="s">
        <v>196</v>
      </c>
      <c r="H25" s="417">
        <v>1</v>
      </c>
      <c r="I25" s="296">
        <v>43667</v>
      </c>
      <c r="J25" s="295">
        <v>27467</v>
      </c>
      <c r="K25" s="295">
        <v>442</v>
      </c>
      <c r="L25" s="295" t="s">
        <v>207</v>
      </c>
      <c r="M25" s="295" t="s">
        <v>460</v>
      </c>
      <c r="N25" s="295" t="s">
        <v>461</v>
      </c>
      <c r="O25" s="295" t="s">
        <v>200</v>
      </c>
      <c r="P25" s="295" t="s">
        <v>201</v>
      </c>
      <c r="Q25" s="295" t="s">
        <v>310</v>
      </c>
      <c r="R25" s="295" t="s">
        <v>201</v>
      </c>
      <c r="S25" s="295" t="s">
        <v>204</v>
      </c>
      <c r="T25" s="295" t="s">
        <v>201</v>
      </c>
      <c r="U25" s="295" t="s">
        <v>50</v>
      </c>
      <c r="V25" s="295" t="s">
        <v>205</v>
      </c>
      <c r="W25" s="295" t="s">
        <v>201</v>
      </c>
      <c r="X25" s="295" t="s">
        <v>46</v>
      </c>
      <c r="Y25" t="s">
        <v>147</v>
      </c>
      <c r="Z25" s="315" t="s">
        <v>150</v>
      </c>
    </row>
    <row r="26" spans="1:26" x14ac:dyDescent="0.35">
      <c r="A26" s="295" t="s">
        <v>192</v>
      </c>
      <c r="B26" s="295" t="s">
        <v>193</v>
      </c>
      <c r="C26" s="295" t="s">
        <v>421</v>
      </c>
      <c r="D26" s="295" t="s">
        <v>462</v>
      </c>
      <c r="E26" s="305">
        <v>1200</v>
      </c>
      <c r="F26" s="305">
        <v>1200</v>
      </c>
      <c r="G26" s="295" t="s">
        <v>196</v>
      </c>
      <c r="H26" s="417">
        <v>1</v>
      </c>
      <c r="I26" s="296">
        <v>43668</v>
      </c>
      <c r="J26" s="295">
        <v>27747</v>
      </c>
      <c r="K26" s="295">
        <v>133</v>
      </c>
      <c r="L26" s="295" t="s">
        <v>207</v>
      </c>
      <c r="M26" s="295" t="s">
        <v>236</v>
      </c>
      <c r="N26" s="295" t="s">
        <v>463</v>
      </c>
      <c r="O26" s="295" t="s">
        <v>200</v>
      </c>
      <c r="P26" s="295" t="s">
        <v>201</v>
      </c>
      <c r="Q26" s="295" t="s">
        <v>284</v>
      </c>
      <c r="R26" s="295" t="s">
        <v>201</v>
      </c>
      <c r="S26" s="295" t="s">
        <v>204</v>
      </c>
      <c r="T26" s="295" t="s">
        <v>201</v>
      </c>
      <c r="U26" s="295" t="s">
        <v>50</v>
      </c>
      <c r="V26" s="295" t="s">
        <v>205</v>
      </c>
      <c r="W26" s="295" t="s">
        <v>201</v>
      </c>
      <c r="X26" s="295" t="s">
        <v>46</v>
      </c>
      <c r="Y26" t="s">
        <v>61</v>
      </c>
      <c r="Z26" t="s">
        <v>61</v>
      </c>
    </row>
    <row r="27" spans="1:26" x14ac:dyDescent="0.35">
      <c r="A27" s="295" t="s">
        <v>192</v>
      </c>
      <c r="B27" s="295" t="s">
        <v>193</v>
      </c>
      <c r="C27" s="295" t="s">
        <v>421</v>
      </c>
      <c r="D27" s="295" t="s">
        <v>464</v>
      </c>
      <c r="E27" s="305">
        <v>3.6</v>
      </c>
      <c r="F27" s="305">
        <v>3.6</v>
      </c>
      <c r="G27" s="295" t="s">
        <v>196</v>
      </c>
      <c r="H27" s="417">
        <v>1</v>
      </c>
      <c r="I27" s="296">
        <v>43668</v>
      </c>
      <c r="J27" s="295">
        <v>27747</v>
      </c>
      <c r="K27" s="295">
        <v>134</v>
      </c>
      <c r="L27" s="295" t="s">
        <v>207</v>
      </c>
      <c r="M27" s="295" t="s">
        <v>236</v>
      </c>
      <c r="N27" s="295" t="s">
        <v>463</v>
      </c>
      <c r="O27" s="295" t="s">
        <v>200</v>
      </c>
      <c r="P27" s="295" t="s">
        <v>201</v>
      </c>
      <c r="Q27" s="295" t="s">
        <v>210</v>
      </c>
      <c r="R27" s="295" t="s">
        <v>201</v>
      </c>
      <c r="S27" s="295" t="s">
        <v>204</v>
      </c>
      <c r="T27" s="295" t="s">
        <v>201</v>
      </c>
      <c r="U27" s="295" t="s">
        <v>245</v>
      </c>
      <c r="V27" s="295" t="s">
        <v>205</v>
      </c>
      <c r="W27" s="295" t="s">
        <v>201</v>
      </c>
      <c r="X27" s="295" t="s">
        <v>46</v>
      </c>
      <c r="Y27" t="s">
        <v>138</v>
      </c>
      <c r="Z27" t="s">
        <v>139</v>
      </c>
    </row>
    <row r="28" spans="1:26" x14ac:dyDescent="0.35">
      <c r="A28" s="295" t="s">
        <v>192</v>
      </c>
      <c r="B28" s="295" t="s">
        <v>193</v>
      </c>
      <c r="C28" s="295" t="s">
        <v>421</v>
      </c>
      <c r="D28" s="295" t="s">
        <v>462</v>
      </c>
      <c r="E28" s="305">
        <v>1200</v>
      </c>
      <c r="F28" s="305">
        <v>1200</v>
      </c>
      <c r="G28" s="295" t="s">
        <v>196</v>
      </c>
      <c r="H28" s="417">
        <v>1</v>
      </c>
      <c r="I28" s="296">
        <v>43668</v>
      </c>
      <c r="J28" s="295">
        <v>27747</v>
      </c>
      <c r="K28" s="295">
        <v>136</v>
      </c>
      <c r="L28" s="295" t="s">
        <v>207</v>
      </c>
      <c r="M28" s="295" t="s">
        <v>236</v>
      </c>
      <c r="N28" s="295" t="s">
        <v>465</v>
      </c>
      <c r="O28" s="295" t="s">
        <v>200</v>
      </c>
      <c r="P28" s="295" t="s">
        <v>201</v>
      </c>
      <c r="Q28" s="295" t="s">
        <v>284</v>
      </c>
      <c r="R28" s="295" t="s">
        <v>201</v>
      </c>
      <c r="S28" s="295" t="s">
        <v>204</v>
      </c>
      <c r="T28" s="295" t="s">
        <v>201</v>
      </c>
      <c r="U28" s="295" t="s">
        <v>50</v>
      </c>
      <c r="V28" s="295" t="s">
        <v>205</v>
      </c>
      <c r="W28" s="295" t="s">
        <v>201</v>
      </c>
      <c r="X28" s="295" t="s">
        <v>46</v>
      </c>
      <c r="Y28" t="s">
        <v>61</v>
      </c>
      <c r="Z28" t="s">
        <v>61</v>
      </c>
    </row>
    <row r="29" spans="1:26" x14ac:dyDescent="0.35">
      <c r="A29" s="295" t="s">
        <v>192</v>
      </c>
      <c r="B29" s="295" t="s">
        <v>193</v>
      </c>
      <c r="C29" s="295" t="s">
        <v>421</v>
      </c>
      <c r="D29" s="295" t="s">
        <v>464</v>
      </c>
      <c r="E29" s="305">
        <v>3.6</v>
      </c>
      <c r="F29" s="305">
        <v>3.6</v>
      </c>
      <c r="G29" s="295" t="s">
        <v>196</v>
      </c>
      <c r="H29" s="417">
        <v>1</v>
      </c>
      <c r="I29" s="296">
        <v>43668</v>
      </c>
      <c r="J29" s="295">
        <v>27747</v>
      </c>
      <c r="K29" s="295">
        <v>137</v>
      </c>
      <c r="L29" s="295" t="s">
        <v>207</v>
      </c>
      <c r="M29" s="295" t="s">
        <v>236</v>
      </c>
      <c r="N29" s="295" t="s">
        <v>465</v>
      </c>
      <c r="O29" s="295" t="s">
        <v>200</v>
      </c>
      <c r="P29" s="295" t="s">
        <v>201</v>
      </c>
      <c r="Q29" s="295" t="s">
        <v>210</v>
      </c>
      <c r="R29" s="295" t="s">
        <v>201</v>
      </c>
      <c r="S29" s="295" t="s">
        <v>204</v>
      </c>
      <c r="T29" s="295" t="s">
        <v>201</v>
      </c>
      <c r="U29" s="295" t="s">
        <v>245</v>
      </c>
      <c r="V29" s="295" t="s">
        <v>205</v>
      </c>
      <c r="W29" s="295" t="s">
        <v>201</v>
      </c>
      <c r="X29" s="295" t="s">
        <v>46</v>
      </c>
      <c r="Y29" t="s">
        <v>138</v>
      </c>
      <c r="Z29" t="s">
        <v>139</v>
      </c>
    </row>
    <row r="30" spans="1:26" x14ac:dyDescent="0.35">
      <c r="A30" s="295" t="s">
        <v>192</v>
      </c>
      <c r="B30" s="295" t="s">
        <v>193</v>
      </c>
      <c r="C30" s="295" t="s">
        <v>421</v>
      </c>
      <c r="D30" s="295" t="s">
        <v>462</v>
      </c>
      <c r="E30" s="305">
        <v>800</v>
      </c>
      <c r="F30" s="305">
        <v>800</v>
      </c>
      <c r="G30" s="295" t="s">
        <v>196</v>
      </c>
      <c r="H30" s="417">
        <v>1</v>
      </c>
      <c r="I30" s="296">
        <v>43668</v>
      </c>
      <c r="J30" s="295">
        <v>27747</v>
      </c>
      <c r="K30" s="295">
        <v>139</v>
      </c>
      <c r="L30" s="295" t="s">
        <v>207</v>
      </c>
      <c r="M30" s="295" t="s">
        <v>236</v>
      </c>
      <c r="N30" s="295" t="s">
        <v>466</v>
      </c>
      <c r="O30" s="295" t="s">
        <v>200</v>
      </c>
      <c r="P30" s="295" t="s">
        <v>201</v>
      </c>
      <c r="Q30" s="295" t="s">
        <v>284</v>
      </c>
      <c r="R30" s="295" t="s">
        <v>201</v>
      </c>
      <c r="S30" s="295" t="s">
        <v>204</v>
      </c>
      <c r="T30" s="295" t="s">
        <v>201</v>
      </c>
      <c r="U30" s="295" t="s">
        <v>50</v>
      </c>
      <c r="V30" s="295" t="s">
        <v>205</v>
      </c>
      <c r="W30" s="295" t="s">
        <v>201</v>
      </c>
      <c r="X30" s="295" t="s">
        <v>46</v>
      </c>
      <c r="Y30" t="s">
        <v>61</v>
      </c>
      <c r="Z30" t="s">
        <v>61</v>
      </c>
    </row>
    <row r="31" spans="1:26" x14ac:dyDescent="0.35">
      <c r="A31" s="295" t="s">
        <v>192</v>
      </c>
      <c r="B31" s="295" t="s">
        <v>193</v>
      </c>
      <c r="C31" s="295" t="s">
        <v>421</v>
      </c>
      <c r="D31" s="295" t="s">
        <v>464</v>
      </c>
      <c r="E31" s="305">
        <v>2.4</v>
      </c>
      <c r="F31" s="305">
        <v>2.4</v>
      </c>
      <c r="G31" s="295" t="s">
        <v>196</v>
      </c>
      <c r="H31" s="417">
        <v>1</v>
      </c>
      <c r="I31" s="296">
        <v>43668</v>
      </c>
      <c r="J31" s="295">
        <v>27747</v>
      </c>
      <c r="K31" s="295">
        <v>140</v>
      </c>
      <c r="L31" s="295" t="s">
        <v>207</v>
      </c>
      <c r="M31" s="295" t="s">
        <v>236</v>
      </c>
      <c r="N31" s="295" t="s">
        <v>466</v>
      </c>
      <c r="O31" s="295" t="s">
        <v>200</v>
      </c>
      <c r="P31" s="295" t="s">
        <v>201</v>
      </c>
      <c r="Q31" s="295" t="s">
        <v>210</v>
      </c>
      <c r="R31" s="295" t="s">
        <v>201</v>
      </c>
      <c r="S31" s="295" t="s">
        <v>204</v>
      </c>
      <c r="T31" s="295" t="s">
        <v>201</v>
      </c>
      <c r="U31" s="295" t="s">
        <v>245</v>
      </c>
      <c r="V31" s="295" t="s">
        <v>205</v>
      </c>
      <c r="W31" s="295" t="s">
        <v>201</v>
      </c>
      <c r="X31" s="295" t="s">
        <v>46</v>
      </c>
      <c r="Y31" t="s">
        <v>138</v>
      </c>
      <c r="Z31" t="s">
        <v>139</v>
      </c>
    </row>
    <row r="32" spans="1:26" x14ac:dyDescent="0.35">
      <c r="A32" s="295" t="s">
        <v>192</v>
      </c>
      <c r="B32" s="295" t="s">
        <v>193</v>
      </c>
      <c r="C32" s="295" t="s">
        <v>421</v>
      </c>
      <c r="D32" s="295" t="s">
        <v>467</v>
      </c>
      <c r="E32" s="305">
        <v>1820</v>
      </c>
      <c r="F32" s="305">
        <v>1820</v>
      </c>
      <c r="G32" s="295" t="s">
        <v>196</v>
      </c>
      <c r="H32" s="417">
        <v>1</v>
      </c>
      <c r="I32" s="296">
        <v>43671</v>
      </c>
      <c r="J32" s="295">
        <v>27371</v>
      </c>
      <c r="K32" s="295">
        <v>101</v>
      </c>
      <c r="L32" s="295" t="s">
        <v>207</v>
      </c>
      <c r="M32" s="295" t="s">
        <v>236</v>
      </c>
      <c r="N32" s="295" t="s">
        <v>468</v>
      </c>
      <c r="O32" s="295" t="s">
        <v>200</v>
      </c>
      <c r="P32" s="295" t="s">
        <v>201</v>
      </c>
      <c r="Q32" s="295" t="s">
        <v>284</v>
      </c>
      <c r="R32" s="295" t="s">
        <v>201</v>
      </c>
      <c r="S32" s="295" t="s">
        <v>204</v>
      </c>
      <c r="T32" s="295" t="s">
        <v>201</v>
      </c>
      <c r="U32" s="295" t="s">
        <v>63</v>
      </c>
      <c r="V32" s="295" t="s">
        <v>205</v>
      </c>
      <c r="W32" s="295" t="s">
        <v>201</v>
      </c>
      <c r="X32" s="295" t="s">
        <v>46</v>
      </c>
      <c r="Y32" t="s">
        <v>63</v>
      </c>
      <c r="Z32" t="s">
        <v>63</v>
      </c>
    </row>
    <row r="33" spans="1:26" x14ac:dyDescent="0.35">
      <c r="A33" s="295" t="s">
        <v>192</v>
      </c>
      <c r="B33" s="295" t="s">
        <v>193</v>
      </c>
      <c r="C33" s="295" t="s">
        <v>421</v>
      </c>
      <c r="D33" s="295" t="s">
        <v>464</v>
      </c>
      <c r="E33" s="305">
        <v>5.46</v>
      </c>
      <c r="F33" s="305">
        <v>5.46</v>
      </c>
      <c r="G33" s="295" t="s">
        <v>196</v>
      </c>
      <c r="H33" s="417">
        <v>1</v>
      </c>
      <c r="I33" s="296">
        <v>43671</v>
      </c>
      <c r="J33" s="295">
        <v>27371</v>
      </c>
      <c r="K33" s="295">
        <v>102</v>
      </c>
      <c r="L33" s="295" t="s">
        <v>207</v>
      </c>
      <c r="M33" s="295" t="s">
        <v>236</v>
      </c>
      <c r="N33" s="295" t="s">
        <v>468</v>
      </c>
      <c r="O33" s="295" t="s">
        <v>200</v>
      </c>
      <c r="P33" s="295" t="s">
        <v>201</v>
      </c>
      <c r="Q33" s="295" t="s">
        <v>210</v>
      </c>
      <c r="R33" s="295" t="s">
        <v>201</v>
      </c>
      <c r="S33" s="295" t="s">
        <v>204</v>
      </c>
      <c r="T33" s="295" t="s">
        <v>201</v>
      </c>
      <c r="U33" s="295" t="s">
        <v>92</v>
      </c>
      <c r="V33" s="295" t="s">
        <v>205</v>
      </c>
      <c r="W33" s="295" t="s">
        <v>201</v>
      </c>
      <c r="X33" s="295" t="s">
        <v>46</v>
      </c>
      <c r="Y33" t="s">
        <v>138</v>
      </c>
      <c r="Z33" t="s">
        <v>139</v>
      </c>
    </row>
    <row r="34" spans="1:26" x14ac:dyDescent="0.35">
      <c r="A34" s="295" t="s">
        <v>192</v>
      </c>
      <c r="B34" s="295" t="s">
        <v>193</v>
      </c>
      <c r="C34" s="295" t="s">
        <v>421</v>
      </c>
      <c r="D34" s="295" t="s">
        <v>469</v>
      </c>
      <c r="E34" s="305">
        <v>384.5</v>
      </c>
      <c r="F34" s="305">
        <v>384.5</v>
      </c>
      <c r="G34" s="295" t="s">
        <v>196</v>
      </c>
      <c r="H34" s="417">
        <v>1</v>
      </c>
      <c r="I34" s="296">
        <v>43674</v>
      </c>
      <c r="J34" s="295">
        <v>27400</v>
      </c>
      <c r="K34" s="295">
        <v>6</v>
      </c>
      <c r="L34" s="295" t="s">
        <v>207</v>
      </c>
      <c r="M34" s="295" t="s">
        <v>236</v>
      </c>
      <c r="N34" s="295" t="s">
        <v>470</v>
      </c>
      <c r="O34" s="295" t="s">
        <v>221</v>
      </c>
      <c r="P34" s="295" t="s">
        <v>201</v>
      </c>
      <c r="Q34" s="295" t="s">
        <v>242</v>
      </c>
      <c r="R34" s="295" t="s">
        <v>203</v>
      </c>
      <c r="S34" s="295" t="s">
        <v>204</v>
      </c>
      <c r="T34" s="295" t="s">
        <v>201</v>
      </c>
      <c r="U34" s="295" t="s">
        <v>50</v>
      </c>
      <c r="V34" s="295" t="s">
        <v>205</v>
      </c>
      <c r="W34" s="295" t="s">
        <v>201</v>
      </c>
      <c r="X34" s="295" t="s">
        <v>46</v>
      </c>
      <c r="Y34" t="s">
        <v>147</v>
      </c>
      <c r="Z34" s="315" t="s">
        <v>160</v>
      </c>
    </row>
    <row r="35" spans="1:26" x14ac:dyDescent="0.35">
      <c r="A35" s="295" t="s">
        <v>192</v>
      </c>
      <c r="B35" s="295" t="s">
        <v>193</v>
      </c>
      <c r="C35" s="295" t="s">
        <v>421</v>
      </c>
      <c r="D35" s="295" t="s">
        <v>471</v>
      </c>
      <c r="E35" s="305">
        <v>200</v>
      </c>
      <c r="F35" s="305">
        <v>200</v>
      </c>
      <c r="G35" s="295" t="s">
        <v>196</v>
      </c>
      <c r="H35" s="417">
        <v>1</v>
      </c>
      <c r="I35" s="296">
        <v>43674</v>
      </c>
      <c r="J35" s="295">
        <v>27400</v>
      </c>
      <c r="K35" s="295">
        <v>10</v>
      </c>
      <c r="L35" s="295" t="s">
        <v>207</v>
      </c>
      <c r="M35" s="295" t="s">
        <v>236</v>
      </c>
      <c r="N35" s="295" t="s">
        <v>470</v>
      </c>
      <c r="O35" s="295" t="s">
        <v>221</v>
      </c>
      <c r="P35" s="295" t="s">
        <v>201</v>
      </c>
      <c r="Q35" s="295" t="s">
        <v>242</v>
      </c>
      <c r="R35" s="295" t="s">
        <v>244</v>
      </c>
      <c r="S35" s="295" t="s">
        <v>204</v>
      </c>
      <c r="T35" s="295" t="s">
        <v>201</v>
      </c>
      <c r="U35" s="295" t="s">
        <v>245</v>
      </c>
      <c r="V35" s="295" t="s">
        <v>205</v>
      </c>
      <c r="W35" s="295" t="s">
        <v>201</v>
      </c>
      <c r="X35" s="295" t="s">
        <v>46</v>
      </c>
      <c r="Y35" t="s">
        <v>147</v>
      </c>
      <c r="Z35" s="315" t="s">
        <v>160</v>
      </c>
    </row>
    <row r="36" spans="1:26" x14ac:dyDescent="0.35">
      <c r="A36" s="295" t="s">
        <v>192</v>
      </c>
      <c r="B36" s="295" t="s">
        <v>193</v>
      </c>
      <c r="C36" s="295" t="s">
        <v>421</v>
      </c>
      <c r="D36" s="295" t="s">
        <v>472</v>
      </c>
      <c r="E36" s="305">
        <v>353.6</v>
      </c>
      <c r="F36" s="305">
        <v>353.6</v>
      </c>
      <c r="G36" s="295" t="s">
        <v>196</v>
      </c>
      <c r="H36" s="417">
        <v>1</v>
      </c>
      <c r="I36" s="296">
        <v>43674</v>
      </c>
      <c r="J36" s="295">
        <v>27400</v>
      </c>
      <c r="K36" s="295">
        <v>24</v>
      </c>
      <c r="L36" s="295" t="s">
        <v>207</v>
      </c>
      <c r="M36" s="295" t="s">
        <v>236</v>
      </c>
      <c r="N36" s="295" t="s">
        <v>470</v>
      </c>
      <c r="O36" s="295" t="s">
        <v>221</v>
      </c>
      <c r="P36" s="295" t="s">
        <v>201</v>
      </c>
      <c r="Q36" s="295" t="s">
        <v>242</v>
      </c>
      <c r="R36" s="295" t="s">
        <v>247</v>
      </c>
      <c r="S36" s="295" t="s">
        <v>204</v>
      </c>
      <c r="T36" s="295" t="s">
        <v>201</v>
      </c>
      <c r="U36" s="295" t="s">
        <v>248</v>
      </c>
      <c r="V36" s="295" t="s">
        <v>205</v>
      </c>
      <c r="W36" s="295" t="s">
        <v>201</v>
      </c>
      <c r="X36" s="295" t="s">
        <v>46</v>
      </c>
      <c r="Y36" t="s">
        <v>147</v>
      </c>
      <c r="Z36" s="315" t="s">
        <v>156</v>
      </c>
    </row>
    <row r="37" spans="1:26" x14ac:dyDescent="0.35">
      <c r="A37" s="295" t="s">
        <v>192</v>
      </c>
      <c r="B37" s="295" t="s">
        <v>193</v>
      </c>
      <c r="C37" s="295" t="s">
        <v>421</v>
      </c>
      <c r="D37" s="295" t="s">
        <v>473</v>
      </c>
      <c r="E37" s="305">
        <v>450</v>
      </c>
      <c r="F37" s="305">
        <v>450</v>
      </c>
      <c r="G37" s="295" t="s">
        <v>196</v>
      </c>
      <c r="H37" s="417">
        <v>1</v>
      </c>
      <c r="I37" s="296">
        <v>43674</v>
      </c>
      <c r="J37" s="295">
        <v>27400</v>
      </c>
      <c r="K37" s="295">
        <v>41</v>
      </c>
      <c r="L37" s="295" t="s">
        <v>207</v>
      </c>
      <c r="M37" s="295" t="s">
        <v>236</v>
      </c>
      <c r="N37" s="295" t="s">
        <v>470</v>
      </c>
      <c r="O37" s="295" t="s">
        <v>221</v>
      </c>
      <c r="P37" s="295" t="s">
        <v>201</v>
      </c>
      <c r="Q37" s="295" t="s">
        <v>242</v>
      </c>
      <c r="R37" s="295" t="s">
        <v>250</v>
      </c>
      <c r="S37" s="295" t="s">
        <v>204</v>
      </c>
      <c r="T37" s="295" t="s">
        <v>201</v>
      </c>
      <c r="U37" s="295" t="s">
        <v>147</v>
      </c>
      <c r="V37" s="295" t="s">
        <v>205</v>
      </c>
      <c r="W37" s="295" t="s">
        <v>201</v>
      </c>
      <c r="X37" s="295" t="s">
        <v>46</v>
      </c>
      <c r="Y37" t="s">
        <v>147</v>
      </c>
      <c r="Z37" s="315" t="s">
        <v>152</v>
      </c>
    </row>
    <row r="38" spans="1:26" x14ac:dyDescent="0.35">
      <c r="A38" s="295" t="s">
        <v>192</v>
      </c>
      <c r="B38" s="295" t="s">
        <v>193</v>
      </c>
      <c r="C38" s="295" t="s">
        <v>421</v>
      </c>
      <c r="D38" s="295" t="s">
        <v>474</v>
      </c>
      <c r="E38" s="305">
        <v>540.5</v>
      </c>
      <c r="F38" s="305">
        <v>540.5</v>
      </c>
      <c r="G38" s="295" t="s">
        <v>196</v>
      </c>
      <c r="H38" s="417">
        <v>1</v>
      </c>
      <c r="I38" s="296">
        <v>43674</v>
      </c>
      <c r="J38" s="295">
        <v>27400</v>
      </c>
      <c r="K38" s="295">
        <v>54</v>
      </c>
      <c r="L38" s="295" t="s">
        <v>207</v>
      </c>
      <c r="M38" s="295" t="s">
        <v>236</v>
      </c>
      <c r="N38" s="295" t="s">
        <v>470</v>
      </c>
      <c r="O38" s="295" t="s">
        <v>221</v>
      </c>
      <c r="P38" s="295" t="s">
        <v>201</v>
      </c>
      <c r="Q38" s="295" t="s">
        <v>242</v>
      </c>
      <c r="R38" s="295" t="s">
        <v>250</v>
      </c>
      <c r="S38" s="295" t="s">
        <v>204</v>
      </c>
      <c r="T38" s="295" t="s">
        <v>201</v>
      </c>
      <c r="U38" s="295" t="s">
        <v>147</v>
      </c>
      <c r="V38" s="295" t="s">
        <v>205</v>
      </c>
      <c r="W38" s="295" t="s">
        <v>201</v>
      </c>
      <c r="X38" s="295" t="s">
        <v>46</v>
      </c>
      <c r="Y38" t="s">
        <v>147</v>
      </c>
      <c r="Z38" t="s">
        <v>156</v>
      </c>
    </row>
    <row r="39" spans="1:26" x14ac:dyDescent="0.35">
      <c r="A39" s="295" t="s">
        <v>192</v>
      </c>
      <c r="B39" s="295" t="s">
        <v>193</v>
      </c>
      <c r="C39" s="295" t="s">
        <v>421</v>
      </c>
      <c r="D39" s="295" t="s">
        <v>475</v>
      </c>
      <c r="E39" s="305">
        <v>450</v>
      </c>
      <c r="F39" s="305">
        <v>450</v>
      </c>
      <c r="G39" s="295" t="s">
        <v>196</v>
      </c>
      <c r="H39" s="417">
        <v>1</v>
      </c>
      <c r="I39" s="296">
        <v>43674</v>
      </c>
      <c r="J39" s="295">
        <v>27400</v>
      </c>
      <c r="K39" s="295">
        <v>55</v>
      </c>
      <c r="L39" s="295" t="s">
        <v>207</v>
      </c>
      <c r="M39" s="295" t="s">
        <v>236</v>
      </c>
      <c r="N39" s="295" t="s">
        <v>470</v>
      </c>
      <c r="O39" s="295" t="s">
        <v>221</v>
      </c>
      <c r="P39" s="295" t="s">
        <v>201</v>
      </c>
      <c r="Q39" s="295" t="s">
        <v>242</v>
      </c>
      <c r="R39" s="295" t="s">
        <v>255</v>
      </c>
      <c r="S39" s="295" t="s">
        <v>204</v>
      </c>
      <c r="T39" s="295" t="s">
        <v>201</v>
      </c>
      <c r="U39" s="295" t="s">
        <v>50</v>
      </c>
      <c r="V39" s="295" t="s">
        <v>205</v>
      </c>
      <c r="W39" s="295" t="s">
        <v>201</v>
      </c>
      <c r="X39" s="295" t="s">
        <v>46</v>
      </c>
      <c r="Y39" t="s">
        <v>147</v>
      </c>
      <c r="Z39" s="315" t="s">
        <v>158</v>
      </c>
    </row>
    <row r="40" spans="1:26" x14ac:dyDescent="0.35">
      <c r="A40" s="295" t="s">
        <v>192</v>
      </c>
      <c r="B40" s="295" t="s">
        <v>193</v>
      </c>
      <c r="C40" s="295" t="s">
        <v>421</v>
      </c>
      <c r="D40" s="295" t="s">
        <v>476</v>
      </c>
      <c r="E40" s="305">
        <v>192.25</v>
      </c>
      <c r="F40" s="305">
        <v>192.25</v>
      </c>
      <c r="G40" s="295" t="s">
        <v>196</v>
      </c>
      <c r="H40" s="417">
        <v>1</v>
      </c>
      <c r="I40" s="296">
        <v>43674</v>
      </c>
      <c r="J40" s="295">
        <v>27400</v>
      </c>
      <c r="K40" s="295">
        <v>76</v>
      </c>
      <c r="L40" s="295" t="s">
        <v>207</v>
      </c>
      <c r="M40" s="295" t="s">
        <v>236</v>
      </c>
      <c r="N40" s="295" t="s">
        <v>477</v>
      </c>
      <c r="O40" s="295" t="s">
        <v>221</v>
      </c>
      <c r="P40" s="295" t="s">
        <v>201</v>
      </c>
      <c r="Q40" s="295" t="s">
        <v>242</v>
      </c>
      <c r="R40" s="295" t="s">
        <v>203</v>
      </c>
      <c r="S40" s="295" t="s">
        <v>204</v>
      </c>
      <c r="T40" s="295" t="s">
        <v>201</v>
      </c>
      <c r="U40" s="295" t="s">
        <v>50</v>
      </c>
      <c r="V40" s="295" t="s">
        <v>205</v>
      </c>
      <c r="W40" s="295" t="s">
        <v>201</v>
      </c>
      <c r="X40" s="295" t="s">
        <v>46</v>
      </c>
      <c r="Y40" t="s">
        <v>147</v>
      </c>
      <c r="Z40" t="s">
        <v>156</v>
      </c>
    </row>
    <row r="41" spans="1:26" x14ac:dyDescent="0.35">
      <c r="A41" s="295" t="s">
        <v>192</v>
      </c>
      <c r="B41" s="295" t="s">
        <v>193</v>
      </c>
      <c r="C41" s="295" t="s">
        <v>421</v>
      </c>
      <c r="D41" s="295" t="s">
        <v>478</v>
      </c>
      <c r="E41" s="305">
        <v>100</v>
      </c>
      <c r="F41" s="305">
        <v>100</v>
      </c>
      <c r="G41" s="295" t="s">
        <v>196</v>
      </c>
      <c r="H41" s="417">
        <v>1</v>
      </c>
      <c r="I41" s="296">
        <v>43674</v>
      </c>
      <c r="J41" s="295">
        <v>27400</v>
      </c>
      <c r="K41" s="295">
        <v>80</v>
      </c>
      <c r="L41" s="295" t="s">
        <v>207</v>
      </c>
      <c r="M41" s="295" t="s">
        <v>236</v>
      </c>
      <c r="N41" s="295" t="s">
        <v>477</v>
      </c>
      <c r="O41" s="295" t="s">
        <v>221</v>
      </c>
      <c r="P41" s="295" t="s">
        <v>201</v>
      </c>
      <c r="Q41" s="295" t="s">
        <v>242</v>
      </c>
      <c r="R41" s="295" t="s">
        <v>244</v>
      </c>
      <c r="S41" s="295" t="s">
        <v>204</v>
      </c>
      <c r="T41" s="295" t="s">
        <v>201</v>
      </c>
      <c r="U41" s="295" t="s">
        <v>245</v>
      </c>
      <c r="V41" s="295" t="s">
        <v>205</v>
      </c>
      <c r="W41" s="295" t="s">
        <v>201</v>
      </c>
      <c r="X41" s="295" t="s">
        <v>46</v>
      </c>
      <c r="Y41" t="s">
        <v>147</v>
      </c>
      <c r="Z41" s="315" t="s">
        <v>160</v>
      </c>
    </row>
    <row r="42" spans="1:26" x14ac:dyDescent="0.35">
      <c r="A42" s="295" t="s">
        <v>192</v>
      </c>
      <c r="B42" s="295" t="s">
        <v>193</v>
      </c>
      <c r="C42" s="295" t="s">
        <v>421</v>
      </c>
      <c r="D42" s="295" t="s">
        <v>479</v>
      </c>
      <c r="E42" s="305">
        <v>176.8</v>
      </c>
      <c r="F42" s="305">
        <v>176.8</v>
      </c>
      <c r="G42" s="295" t="s">
        <v>196</v>
      </c>
      <c r="H42" s="417">
        <v>1</v>
      </c>
      <c r="I42" s="296">
        <v>43674</v>
      </c>
      <c r="J42" s="295">
        <v>27400</v>
      </c>
      <c r="K42" s="295">
        <v>94</v>
      </c>
      <c r="L42" s="295" t="s">
        <v>207</v>
      </c>
      <c r="M42" s="295" t="s">
        <v>236</v>
      </c>
      <c r="N42" s="295" t="s">
        <v>477</v>
      </c>
      <c r="O42" s="295" t="s">
        <v>221</v>
      </c>
      <c r="P42" s="295" t="s">
        <v>201</v>
      </c>
      <c r="Q42" s="295" t="s">
        <v>242</v>
      </c>
      <c r="R42" s="295" t="s">
        <v>247</v>
      </c>
      <c r="S42" s="295" t="s">
        <v>204</v>
      </c>
      <c r="T42" s="295" t="s">
        <v>201</v>
      </c>
      <c r="U42" s="295" t="s">
        <v>248</v>
      </c>
      <c r="V42" s="295" t="s">
        <v>205</v>
      </c>
      <c r="W42" s="295" t="s">
        <v>201</v>
      </c>
      <c r="X42" s="295" t="s">
        <v>46</v>
      </c>
      <c r="Y42" t="s">
        <v>147</v>
      </c>
      <c r="Z42" s="315" t="s">
        <v>158</v>
      </c>
    </row>
    <row r="43" spans="1:26" x14ac:dyDescent="0.35">
      <c r="A43" s="295" t="s">
        <v>192</v>
      </c>
      <c r="B43" s="295" t="s">
        <v>193</v>
      </c>
      <c r="C43" s="295" t="s">
        <v>421</v>
      </c>
      <c r="D43" s="295" t="s">
        <v>480</v>
      </c>
      <c r="E43" s="305">
        <v>225</v>
      </c>
      <c r="F43" s="305">
        <v>225</v>
      </c>
      <c r="G43" s="295" t="s">
        <v>196</v>
      </c>
      <c r="H43" s="417">
        <v>1</v>
      </c>
      <c r="I43" s="296">
        <v>43674</v>
      </c>
      <c r="J43" s="295">
        <v>27400</v>
      </c>
      <c r="K43" s="295">
        <v>111</v>
      </c>
      <c r="L43" s="295" t="s">
        <v>207</v>
      </c>
      <c r="M43" s="295" t="s">
        <v>236</v>
      </c>
      <c r="N43" s="295" t="s">
        <v>477</v>
      </c>
      <c r="O43" s="295" t="s">
        <v>221</v>
      </c>
      <c r="P43" s="295" t="s">
        <v>201</v>
      </c>
      <c r="Q43" s="295" t="s">
        <v>242</v>
      </c>
      <c r="R43" s="295" t="s">
        <v>250</v>
      </c>
      <c r="S43" s="295" t="s">
        <v>204</v>
      </c>
      <c r="T43" s="295" t="s">
        <v>201</v>
      </c>
      <c r="U43" s="295" t="s">
        <v>147</v>
      </c>
      <c r="V43" s="295" t="s">
        <v>205</v>
      </c>
      <c r="W43" s="295" t="s">
        <v>201</v>
      </c>
      <c r="X43" s="295" t="s">
        <v>46</v>
      </c>
      <c r="Y43" t="s">
        <v>147</v>
      </c>
      <c r="Z43" s="315" t="s">
        <v>152</v>
      </c>
    </row>
    <row r="44" spans="1:26" x14ac:dyDescent="0.35">
      <c r="A44" s="295" t="s">
        <v>192</v>
      </c>
      <c r="B44" s="295" t="s">
        <v>193</v>
      </c>
      <c r="C44" s="295" t="s">
        <v>421</v>
      </c>
      <c r="D44" s="295" t="s">
        <v>481</v>
      </c>
      <c r="E44" s="305">
        <v>270.25</v>
      </c>
      <c r="F44" s="305">
        <v>270.25</v>
      </c>
      <c r="G44" s="295" t="s">
        <v>196</v>
      </c>
      <c r="H44" s="417">
        <v>1</v>
      </c>
      <c r="I44" s="296">
        <v>43674</v>
      </c>
      <c r="J44" s="295">
        <v>27400</v>
      </c>
      <c r="K44" s="295">
        <v>124</v>
      </c>
      <c r="L44" s="295" t="s">
        <v>207</v>
      </c>
      <c r="M44" s="295" t="s">
        <v>236</v>
      </c>
      <c r="N44" s="295" t="s">
        <v>477</v>
      </c>
      <c r="O44" s="295" t="s">
        <v>221</v>
      </c>
      <c r="P44" s="295" t="s">
        <v>201</v>
      </c>
      <c r="Q44" s="295" t="s">
        <v>242</v>
      </c>
      <c r="R44" s="295" t="s">
        <v>250</v>
      </c>
      <c r="S44" s="295" t="s">
        <v>204</v>
      </c>
      <c r="T44" s="295" t="s">
        <v>201</v>
      </c>
      <c r="U44" s="295" t="s">
        <v>147</v>
      </c>
      <c r="V44" s="295" t="s">
        <v>205</v>
      </c>
      <c r="W44" s="295" t="s">
        <v>201</v>
      </c>
      <c r="X44" s="295" t="s">
        <v>46</v>
      </c>
      <c r="Y44" t="s">
        <v>147</v>
      </c>
      <c r="Z44" t="s">
        <v>156</v>
      </c>
    </row>
    <row r="45" spans="1:26" x14ac:dyDescent="0.35">
      <c r="A45" s="295" t="s">
        <v>192</v>
      </c>
      <c r="B45" s="295" t="s">
        <v>193</v>
      </c>
      <c r="C45" s="295" t="s">
        <v>421</v>
      </c>
      <c r="D45" s="295" t="s">
        <v>482</v>
      </c>
      <c r="E45" s="305">
        <v>225</v>
      </c>
      <c r="F45" s="305">
        <v>225</v>
      </c>
      <c r="G45" s="295" t="s">
        <v>196</v>
      </c>
      <c r="H45" s="417">
        <v>1</v>
      </c>
      <c r="I45" s="296">
        <v>43674</v>
      </c>
      <c r="J45" s="295">
        <v>27400</v>
      </c>
      <c r="K45" s="295">
        <v>125</v>
      </c>
      <c r="L45" s="295" t="s">
        <v>207</v>
      </c>
      <c r="M45" s="295" t="s">
        <v>236</v>
      </c>
      <c r="N45" s="295" t="s">
        <v>477</v>
      </c>
      <c r="O45" s="295" t="s">
        <v>221</v>
      </c>
      <c r="P45" s="295" t="s">
        <v>201</v>
      </c>
      <c r="Q45" s="295" t="s">
        <v>242</v>
      </c>
      <c r="R45" s="295" t="s">
        <v>255</v>
      </c>
      <c r="S45" s="295" t="s">
        <v>204</v>
      </c>
      <c r="T45" s="295" t="s">
        <v>201</v>
      </c>
      <c r="U45" s="295" t="s">
        <v>50</v>
      </c>
      <c r="V45" s="295" t="s">
        <v>205</v>
      </c>
      <c r="W45" s="295" t="s">
        <v>201</v>
      </c>
      <c r="X45" s="295" t="s">
        <v>46</v>
      </c>
      <c r="Y45" t="s">
        <v>147</v>
      </c>
      <c r="Z45" s="315" t="s">
        <v>158</v>
      </c>
    </row>
    <row r="46" spans="1:26" x14ac:dyDescent="0.35">
      <c r="A46" s="295" t="s">
        <v>192</v>
      </c>
      <c r="B46" s="295" t="s">
        <v>193</v>
      </c>
      <c r="C46" s="295" t="s">
        <v>421</v>
      </c>
      <c r="D46" s="295" t="s">
        <v>483</v>
      </c>
      <c r="E46" s="305">
        <v>400</v>
      </c>
      <c r="F46" s="305">
        <v>400</v>
      </c>
      <c r="G46" s="295" t="s">
        <v>196</v>
      </c>
      <c r="H46" s="417">
        <v>1</v>
      </c>
      <c r="I46" s="296">
        <v>43675</v>
      </c>
      <c r="J46" s="295">
        <v>27371</v>
      </c>
      <c r="K46" s="295">
        <v>157</v>
      </c>
      <c r="L46" s="295" t="s">
        <v>207</v>
      </c>
      <c r="M46" s="295" t="s">
        <v>236</v>
      </c>
      <c r="N46" s="295" t="s">
        <v>484</v>
      </c>
      <c r="O46" s="295" t="s">
        <v>200</v>
      </c>
      <c r="P46" s="295" t="s">
        <v>201</v>
      </c>
      <c r="Q46" s="295" t="s">
        <v>284</v>
      </c>
      <c r="R46" s="295" t="s">
        <v>201</v>
      </c>
      <c r="S46" s="295" t="s">
        <v>204</v>
      </c>
      <c r="T46" s="295" t="s">
        <v>201</v>
      </c>
      <c r="U46" s="295" t="s">
        <v>50</v>
      </c>
      <c r="V46" s="295" t="s">
        <v>205</v>
      </c>
      <c r="W46" s="295" t="s">
        <v>201</v>
      </c>
      <c r="X46" s="295" t="s">
        <v>46</v>
      </c>
      <c r="Y46" t="s">
        <v>61</v>
      </c>
      <c r="Z46" t="s">
        <v>61</v>
      </c>
    </row>
    <row r="47" spans="1:26" x14ac:dyDescent="0.35">
      <c r="A47" s="295" t="s">
        <v>192</v>
      </c>
      <c r="B47" s="295" t="s">
        <v>193</v>
      </c>
      <c r="C47" s="295" t="s">
        <v>421</v>
      </c>
      <c r="D47" s="295" t="s">
        <v>233</v>
      </c>
      <c r="E47" s="305">
        <v>1.2</v>
      </c>
      <c r="F47" s="305">
        <v>1.2</v>
      </c>
      <c r="G47" s="295" t="s">
        <v>196</v>
      </c>
      <c r="H47" s="417">
        <v>1</v>
      </c>
      <c r="I47" s="296">
        <v>43675</v>
      </c>
      <c r="J47" s="295">
        <v>27371</v>
      </c>
      <c r="K47" s="295">
        <v>158</v>
      </c>
      <c r="L47" s="295" t="s">
        <v>207</v>
      </c>
      <c r="M47" s="295" t="s">
        <v>236</v>
      </c>
      <c r="N47" s="295" t="s">
        <v>484</v>
      </c>
      <c r="O47" s="295" t="s">
        <v>200</v>
      </c>
      <c r="P47" s="295" t="s">
        <v>201</v>
      </c>
      <c r="Q47" s="295" t="s">
        <v>210</v>
      </c>
      <c r="R47" s="295" t="s">
        <v>201</v>
      </c>
      <c r="S47" s="295" t="s">
        <v>204</v>
      </c>
      <c r="T47" s="295" t="s">
        <v>201</v>
      </c>
      <c r="U47" s="295" t="s">
        <v>50</v>
      </c>
      <c r="V47" s="295" t="s">
        <v>205</v>
      </c>
      <c r="W47" s="295" t="s">
        <v>201</v>
      </c>
      <c r="X47" s="295" t="s">
        <v>46</v>
      </c>
      <c r="Y47" t="s">
        <v>138</v>
      </c>
      <c r="Z47" t="s">
        <v>139</v>
      </c>
    </row>
    <row r="48" spans="1:26" x14ac:dyDescent="0.35">
      <c r="A48" s="295" t="s">
        <v>192</v>
      </c>
      <c r="B48" s="295" t="s">
        <v>193</v>
      </c>
      <c r="C48" s="295" t="s">
        <v>421</v>
      </c>
      <c r="D48" s="295" t="s">
        <v>485</v>
      </c>
      <c r="E48" s="305">
        <v>18.47</v>
      </c>
      <c r="F48" s="305">
        <v>18.47</v>
      </c>
      <c r="G48" s="295" t="s">
        <v>196</v>
      </c>
      <c r="H48" s="417">
        <v>1</v>
      </c>
      <c r="I48" s="296">
        <v>43675</v>
      </c>
      <c r="J48" s="295">
        <v>27371</v>
      </c>
      <c r="K48" s="295">
        <v>275</v>
      </c>
      <c r="L48" s="295" t="s">
        <v>207</v>
      </c>
      <c r="M48" s="295" t="s">
        <v>236</v>
      </c>
      <c r="N48" s="295" t="s">
        <v>486</v>
      </c>
      <c r="O48" s="295" t="s">
        <v>200</v>
      </c>
      <c r="P48" s="295" t="s">
        <v>201</v>
      </c>
      <c r="Q48" s="295" t="s">
        <v>210</v>
      </c>
      <c r="R48" s="295" t="s">
        <v>201</v>
      </c>
      <c r="S48" s="295" t="s">
        <v>204</v>
      </c>
      <c r="T48" s="295" t="s">
        <v>201</v>
      </c>
      <c r="U48" s="295" t="s">
        <v>83</v>
      </c>
      <c r="V48" s="295" t="s">
        <v>205</v>
      </c>
      <c r="W48" s="295" t="s">
        <v>201</v>
      </c>
      <c r="X48" s="295" t="s">
        <v>46</v>
      </c>
      <c r="Y48" t="s">
        <v>138</v>
      </c>
      <c r="Z48" t="s">
        <v>139</v>
      </c>
    </row>
    <row r="49" spans="1:26" x14ac:dyDescent="0.35">
      <c r="A49" s="295" t="s">
        <v>192</v>
      </c>
      <c r="B49" s="295" t="s">
        <v>193</v>
      </c>
      <c r="C49" s="295" t="s">
        <v>421</v>
      </c>
      <c r="D49" s="295" t="s">
        <v>487</v>
      </c>
      <c r="E49" s="305">
        <v>27.84</v>
      </c>
      <c r="F49" s="305">
        <v>27.84</v>
      </c>
      <c r="G49" s="295" t="s">
        <v>196</v>
      </c>
      <c r="H49" s="417">
        <v>1</v>
      </c>
      <c r="I49" s="296">
        <v>43675</v>
      </c>
      <c r="J49" s="295">
        <v>27371</v>
      </c>
      <c r="K49" s="295">
        <v>289</v>
      </c>
      <c r="L49" s="295" t="s">
        <v>207</v>
      </c>
      <c r="M49" s="295" t="s">
        <v>236</v>
      </c>
      <c r="N49" s="295" t="s">
        <v>488</v>
      </c>
      <c r="O49" s="295" t="s">
        <v>200</v>
      </c>
      <c r="P49" s="295" t="s">
        <v>201</v>
      </c>
      <c r="Q49" s="295" t="s">
        <v>210</v>
      </c>
      <c r="R49" s="295" t="s">
        <v>201</v>
      </c>
      <c r="S49" s="295" t="s">
        <v>204</v>
      </c>
      <c r="T49" s="295" t="s">
        <v>201</v>
      </c>
      <c r="U49" s="295" t="s">
        <v>83</v>
      </c>
      <c r="V49" s="295" t="s">
        <v>205</v>
      </c>
      <c r="W49" s="295" t="s">
        <v>201</v>
      </c>
      <c r="X49" s="295" t="s">
        <v>46</v>
      </c>
      <c r="Y49" t="s">
        <v>138</v>
      </c>
      <c r="Z49" t="s">
        <v>139</v>
      </c>
    </row>
    <row r="50" spans="1:26" x14ac:dyDescent="0.35">
      <c r="A50" s="295" t="s">
        <v>192</v>
      </c>
      <c r="B50" s="295" t="s">
        <v>193</v>
      </c>
      <c r="C50" s="295" t="s">
        <v>421</v>
      </c>
      <c r="D50" s="295" t="s">
        <v>489</v>
      </c>
      <c r="E50" s="305">
        <v>5.4</v>
      </c>
      <c r="F50" s="305">
        <v>5.4</v>
      </c>
      <c r="G50" s="295" t="s">
        <v>196</v>
      </c>
      <c r="H50" s="417">
        <v>1</v>
      </c>
      <c r="I50" s="296">
        <v>43675</v>
      </c>
      <c r="J50" s="295">
        <v>27371</v>
      </c>
      <c r="K50" s="295">
        <v>297</v>
      </c>
      <c r="L50" s="295" t="s">
        <v>207</v>
      </c>
      <c r="M50" s="295" t="s">
        <v>236</v>
      </c>
      <c r="N50" s="295" t="s">
        <v>490</v>
      </c>
      <c r="O50" s="295" t="s">
        <v>200</v>
      </c>
      <c r="P50" s="295" t="s">
        <v>201</v>
      </c>
      <c r="Q50" s="295" t="s">
        <v>210</v>
      </c>
      <c r="R50" s="295" t="s">
        <v>201</v>
      </c>
      <c r="S50" s="295" t="s">
        <v>204</v>
      </c>
      <c r="T50" s="295" t="s">
        <v>201</v>
      </c>
      <c r="U50" s="295" t="s">
        <v>83</v>
      </c>
      <c r="V50" s="295" t="s">
        <v>205</v>
      </c>
      <c r="W50" s="295" t="s">
        <v>201</v>
      </c>
      <c r="X50" s="295" t="s">
        <v>46</v>
      </c>
      <c r="Y50" t="s">
        <v>138</v>
      </c>
      <c r="Z50" t="s">
        <v>139</v>
      </c>
    </row>
    <row r="51" spans="1:26" x14ac:dyDescent="0.35">
      <c r="A51" s="295" t="s">
        <v>192</v>
      </c>
      <c r="B51" s="295" t="s">
        <v>193</v>
      </c>
      <c r="C51" s="295" t="s">
        <v>421</v>
      </c>
      <c r="D51" s="295" t="s">
        <v>491</v>
      </c>
      <c r="E51" s="305">
        <v>-5.4</v>
      </c>
      <c r="F51" s="305">
        <v>-5.4</v>
      </c>
      <c r="G51" s="295" t="s">
        <v>196</v>
      </c>
      <c r="H51" s="417">
        <v>1</v>
      </c>
      <c r="I51" s="296">
        <v>43676</v>
      </c>
      <c r="J51" s="295">
        <v>26768</v>
      </c>
      <c r="K51" s="295">
        <v>2</v>
      </c>
      <c r="L51" s="295" t="s">
        <v>218</v>
      </c>
      <c r="M51" s="295" t="s">
        <v>236</v>
      </c>
      <c r="N51" s="295" t="s">
        <v>492</v>
      </c>
      <c r="O51" s="295" t="s">
        <v>200</v>
      </c>
      <c r="P51" s="295" t="s">
        <v>201</v>
      </c>
      <c r="Q51" s="295" t="s">
        <v>210</v>
      </c>
      <c r="R51" s="295" t="s">
        <v>201</v>
      </c>
      <c r="S51" s="295" t="s">
        <v>204</v>
      </c>
      <c r="T51" s="295" t="s">
        <v>201</v>
      </c>
      <c r="U51" s="295" t="s">
        <v>83</v>
      </c>
      <c r="V51" s="295" t="s">
        <v>205</v>
      </c>
      <c r="W51" s="295" t="s">
        <v>201</v>
      </c>
      <c r="X51" s="295" t="s">
        <v>46</v>
      </c>
      <c r="Y51" t="s">
        <v>138</v>
      </c>
      <c r="Z51" s="412" t="s">
        <v>139</v>
      </c>
    </row>
    <row r="52" spans="1:26" x14ac:dyDescent="0.35">
      <c r="A52" s="295" t="s">
        <v>192</v>
      </c>
      <c r="B52" s="295" t="s">
        <v>193</v>
      </c>
      <c r="C52" s="295" t="s">
        <v>421</v>
      </c>
      <c r="D52" s="295" t="s">
        <v>266</v>
      </c>
      <c r="E52" s="305">
        <v>5.4</v>
      </c>
      <c r="F52" s="305">
        <v>5.4</v>
      </c>
      <c r="G52" s="295" t="s">
        <v>196</v>
      </c>
      <c r="H52" s="417">
        <v>1</v>
      </c>
      <c r="I52" s="296">
        <v>43676</v>
      </c>
      <c r="J52" s="295">
        <v>27371</v>
      </c>
      <c r="K52" s="295">
        <v>221</v>
      </c>
      <c r="L52" s="295" t="s">
        <v>207</v>
      </c>
      <c r="M52" s="295" t="s">
        <v>236</v>
      </c>
      <c r="N52" s="295" t="s">
        <v>493</v>
      </c>
      <c r="O52" s="295" t="s">
        <v>200</v>
      </c>
      <c r="P52" s="295" t="s">
        <v>201</v>
      </c>
      <c r="Q52" s="295" t="s">
        <v>210</v>
      </c>
      <c r="R52" s="295" t="s">
        <v>201</v>
      </c>
      <c r="S52" s="295" t="s">
        <v>204</v>
      </c>
      <c r="T52" s="295" t="s">
        <v>201</v>
      </c>
      <c r="U52" s="295" t="s">
        <v>83</v>
      </c>
      <c r="V52" s="295" t="s">
        <v>205</v>
      </c>
      <c r="W52" s="295" t="s">
        <v>201</v>
      </c>
      <c r="X52" s="295" t="s">
        <v>46</v>
      </c>
      <c r="Y52" t="s">
        <v>138</v>
      </c>
      <c r="Z52" s="412" t="s">
        <v>139</v>
      </c>
    </row>
    <row r="53" spans="1:26" x14ac:dyDescent="0.35">
      <c r="A53" s="295" t="s">
        <v>192</v>
      </c>
      <c r="B53" s="295" t="s">
        <v>193</v>
      </c>
      <c r="C53" s="295" t="s">
        <v>421</v>
      </c>
      <c r="D53" s="295" t="s">
        <v>494</v>
      </c>
      <c r="E53" s="305">
        <v>19.03</v>
      </c>
      <c r="F53" s="305">
        <v>19.03</v>
      </c>
      <c r="G53" s="295" t="s">
        <v>196</v>
      </c>
      <c r="H53" s="417">
        <v>1</v>
      </c>
      <c r="I53" s="296">
        <v>43676</v>
      </c>
      <c r="J53" s="295">
        <v>27371</v>
      </c>
      <c r="K53" s="295">
        <v>235</v>
      </c>
      <c r="L53" s="295" t="s">
        <v>207</v>
      </c>
      <c r="M53" s="295" t="s">
        <v>236</v>
      </c>
      <c r="N53" s="295" t="s">
        <v>495</v>
      </c>
      <c r="O53" s="295" t="s">
        <v>200</v>
      </c>
      <c r="P53" s="295" t="s">
        <v>201</v>
      </c>
      <c r="Q53" s="295" t="s">
        <v>210</v>
      </c>
      <c r="R53" s="295" t="s">
        <v>201</v>
      </c>
      <c r="S53" s="295" t="s">
        <v>204</v>
      </c>
      <c r="T53" s="295" t="s">
        <v>201</v>
      </c>
      <c r="U53" s="295" t="s">
        <v>83</v>
      </c>
      <c r="V53" s="295" t="s">
        <v>205</v>
      </c>
      <c r="W53" s="295" t="s">
        <v>201</v>
      </c>
      <c r="X53" s="295" t="s">
        <v>46</v>
      </c>
      <c r="Y53" t="s">
        <v>138</v>
      </c>
      <c r="Z53" s="412" t="s">
        <v>139</v>
      </c>
    </row>
    <row r="54" spans="1:26" x14ac:dyDescent="0.35">
      <c r="A54" s="295" t="s">
        <v>192</v>
      </c>
      <c r="B54" s="295" t="s">
        <v>193</v>
      </c>
      <c r="C54" s="295" t="s">
        <v>421</v>
      </c>
      <c r="D54" s="295" t="s">
        <v>496</v>
      </c>
      <c r="E54" s="305">
        <v>14.58</v>
      </c>
      <c r="F54" s="305">
        <v>14.58</v>
      </c>
      <c r="G54" s="295" t="s">
        <v>196</v>
      </c>
      <c r="H54" s="417">
        <v>1</v>
      </c>
      <c r="I54" s="296">
        <v>43676</v>
      </c>
      <c r="J54" s="295">
        <v>27371</v>
      </c>
      <c r="K54" s="295">
        <v>244</v>
      </c>
      <c r="L54" s="295" t="s">
        <v>207</v>
      </c>
      <c r="M54" s="295" t="s">
        <v>236</v>
      </c>
      <c r="N54" s="295" t="s">
        <v>497</v>
      </c>
      <c r="O54" s="295" t="s">
        <v>200</v>
      </c>
      <c r="P54" s="295" t="s">
        <v>201</v>
      </c>
      <c r="Q54" s="295" t="s">
        <v>210</v>
      </c>
      <c r="R54" s="295" t="s">
        <v>201</v>
      </c>
      <c r="S54" s="295" t="s">
        <v>204</v>
      </c>
      <c r="T54" s="295" t="s">
        <v>201</v>
      </c>
      <c r="U54" s="295" t="s">
        <v>83</v>
      </c>
      <c r="V54" s="295" t="s">
        <v>205</v>
      </c>
      <c r="W54" s="295" t="s">
        <v>201</v>
      </c>
      <c r="X54" s="295" t="s">
        <v>46</v>
      </c>
      <c r="Y54" t="s">
        <v>138</v>
      </c>
      <c r="Z54" s="412" t="s">
        <v>139</v>
      </c>
    </row>
    <row r="55" spans="1:26" x14ac:dyDescent="0.35">
      <c r="A55" s="295" t="s">
        <v>192</v>
      </c>
      <c r="B55" s="295" t="s">
        <v>193</v>
      </c>
      <c r="C55" s="295" t="s">
        <v>421</v>
      </c>
      <c r="D55" s="295" t="s">
        <v>498</v>
      </c>
      <c r="E55" s="305">
        <v>1.31</v>
      </c>
      <c r="F55" s="305">
        <v>1.31</v>
      </c>
      <c r="G55" s="295" t="s">
        <v>196</v>
      </c>
      <c r="H55" s="417">
        <v>1</v>
      </c>
      <c r="I55" s="296">
        <v>43676</v>
      </c>
      <c r="J55" s="295">
        <v>27371</v>
      </c>
      <c r="K55" s="295">
        <v>247</v>
      </c>
      <c r="L55" s="295" t="s">
        <v>207</v>
      </c>
      <c r="M55" s="295" t="s">
        <v>236</v>
      </c>
      <c r="N55" s="295" t="s">
        <v>499</v>
      </c>
      <c r="O55" s="295" t="s">
        <v>200</v>
      </c>
      <c r="P55" s="295" t="s">
        <v>201</v>
      </c>
      <c r="Q55" s="295" t="s">
        <v>210</v>
      </c>
      <c r="R55" s="295" t="s">
        <v>201</v>
      </c>
      <c r="S55" s="295" t="s">
        <v>204</v>
      </c>
      <c r="T55" s="295" t="s">
        <v>201</v>
      </c>
      <c r="U55" s="295" t="s">
        <v>83</v>
      </c>
      <c r="V55" s="295" t="s">
        <v>205</v>
      </c>
      <c r="W55" s="295" t="s">
        <v>201</v>
      </c>
      <c r="X55" s="295" t="s">
        <v>46</v>
      </c>
      <c r="Y55" t="s">
        <v>138</v>
      </c>
      <c r="Z55" s="412" t="s">
        <v>139</v>
      </c>
    </row>
    <row r="56" spans="1:26" x14ac:dyDescent="0.35">
      <c r="A56" s="295" t="s">
        <v>192</v>
      </c>
      <c r="B56" s="295" t="s">
        <v>193</v>
      </c>
      <c r="C56" s="295" t="s">
        <v>421</v>
      </c>
      <c r="D56" s="295" t="s">
        <v>500</v>
      </c>
      <c r="E56" s="305">
        <v>551.70000000000005</v>
      </c>
      <c r="F56" s="305">
        <v>551.70000000000005</v>
      </c>
      <c r="G56" s="295" t="s">
        <v>196</v>
      </c>
      <c r="H56" s="417">
        <v>1</v>
      </c>
      <c r="I56" s="296">
        <v>43677</v>
      </c>
      <c r="J56" s="295">
        <v>27746</v>
      </c>
      <c r="K56" s="295">
        <v>10</v>
      </c>
      <c r="L56" s="295" t="s">
        <v>218</v>
      </c>
      <c r="M56" s="295" t="s">
        <v>303</v>
      </c>
      <c r="N56" s="295" t="s">
        <v>501</v>
      </c>
      <c r="O56" s="295" t="s">
        <v>406</v>
      </c>
      <c r="P56" s="295" t="s">
        <v>201</v>
      </c>
      <c r="Q56" s="295" t="s">
        <v>305</v>
      </c>
      <c r="R56" s="295" t="s">
        <v>301</v>
      </c>
      <c r="S56" s="295" t="s">
        <v>204</v>
      </c>
      <c r="T56" s="295" t="s">
        <v>201</v>
      </c>
      <c r="U56" s="295" t="s">
        <v>50</v>
      </c>
      <c r="V56" s="295" t="s">
        <v>205</v>
      </c>
      <c r="W56" s="295" t="s">
        <v>201</v>
      </c>
      <c r="X56" s="295" t="s">
        <v>46</v>
      </c>
      <c r="Y56" t="s">
        <v>147</v>
      </c>
      <c r="Z56" s="315" t="s">
        <v>150</v>
      </c>
    </row>
    <row r="57" spans="1:26" x14ac:dyDescent="0.35">
      <c r="A57" s="295" t="s">
        <v>192</v>
      </c>
      <c r="B57" s="295" t="s">
        <v>193</v>
      </c>
      <c r="C57" s="295" t="s">
        <v>421</v>
      </c>
      <c r="D57" s="295" t="s">
        <v>502</v>
      </c>
      <c r="E57" s="305">
        <v>1427.4</v>
      </c>
      <c r="F57" s="305">
        <v>1427.4</v>
      </c>
      <c r="G57" s="295" t="s">
        <v>196</v>
      </c>
      <c r="H57" s="417">
        <v>1</v>
      </c>
      <c r="I57" s="296">
        <v>43677</v>
      </c>
      <c r="J57" s="295">
        <v>27746</v>
      </c>
      <c r="K57" s="295">
        <v>70</v>
      </c>
      <c r="L57" s="295" t="s">
        <v>218</v>
      </c>
      <c r="M57" s="295" t="s">
        <v>303</v>
      </c>
      <c r="N57" s="295" t="s">
        <v>501</v>
      </c>
      <c r="O57" s="295" t="s">
        <v>200</v>
      </c>
      <c r="P57" s="295" t="s">
        <v>201</v>
      </c>
      <c r="Q57" s="295" t="s">
        <v>305</v>
      </c>
      <c r="R57" s="295" t="s">
        <v>306</v>
      </c>
      <c r="S57" s="295" t="s">
        <v>204</v>
      </c>
      <c r="T57" s="295" t="s">
        <v>201</v>
      </c>
      <c r="U57" s="295" t="s">
        <v>50</v>
      </c>
      <c r="V57" s="295" t="s">
        <v>205</v>
      </c>
      <c r="W57" s="295" t="s">
        <v>201</v>
      </c>
      <c r="X57" s="295" t="s">
        <v>46</v>
      </c>
      <c r="Y57" t="s">
        <v>138</v>
      </c>
      <c r="Z57" s="315" t="s">
        <v>148</v>
      </c>
    </row>
    <row r="58" spans="1:26" x14ac:dyDescent="0.35">
      <c r="A58" s="295" t="s">
        <v>192</v>
      </c>
      <c r="B58" s="295" t="s">
        <v>193</v>
      </c>
      <c r="C58" s="295" t="s">
        <v>421</v>
      </c>
      <c r="D58" s="295" t="s">
        <v>503</v>
      </c>
      <c r="E58" s="305">
        <v>81</v>
      </c>
      <c r="F58" s="305">
        <v>81</v>
      </c>
      <c r="G58" s="295" t="s">
        <v>196</v>
      </c>
      <c r="H58" s="417">
        <v>1</v>
      </c>
      <c r="I58" s="296">
        <v>43677</v>
      </c>
      <c r="J58" s="295">
        <v>27746</v>
      </c>
      <c r="K58" s="295">
        <v>126</v>
      </c>
      <c r="L58" s="295" t="s">
        <v>218</v>
      </c>
      <c r="M58" s="295" t="s">
        <v>303</v>
      </c>
      <c r="N58" s="295" t="s">
        <v>501</v>
      </c>
      <c r="O58" s="295" t="s">
        <v>406</v>
      </c>
      <c r="P58" s="295" t="s">
        <v>201</v>
      </c>
      <c r="Q58" s="295" t="s">
        <v>305</v>
      </c>
      <c r="R58" s="295" t="s">
        <v>301</v>
      </c>
      <c r="S58" s="295" t="s">
        <v>204</v>
      </c>
      <c r="T58" s="295" t="s">
        <v>201</v>
      </c>
      <c r="U58" s="295" t="s">
        <v>50</v>
      </c>
      <c r="V58" s="295" t="s">
        <v>205</v>
      </c>
      <c r="W58" s="295" t="s">
        <v>201</v>
      </c>
      <c r="X58" s="295" t="s">
        <v>46</v>
      </c>
      <c r="Y58" t="s">
        <v>147</v>
      </c>
      <c r="Z58" s="315" t="s">
        <v>150</v>
      </c>
    </row>
    <row r="59" spans="1:26" x14ac:dyDescent="0.35">
      <c r="A59" s="295" t="s">
        <v>192</v>
      </c>
      <c r="B59" s="295" t="s">
        <v>193</v>
      </c>
      <c r="C59" s="295" t="s">
        <v>421</v>
      </c>
      <c r="D59" s="295" t="s">
        <v>504</v>
      </c>
      <c r="E59" s="305">
        <v>167.4</v>
      </c>
      <c r="F59" s="305">
        <v>167.4</v>
      </c>
      <c r="G59" s="295" t="s">
        <v>196</v>
      </c>
      <c r="H59" s="417">
        <v>1</v>
      </c>
      <c r="I59" s="296">
        <v>43677</v>
      </c>
      <c r="J59" s="295">
        <v>27746</v>
      </c>
      <c r="K59" s="295">
        <v>171</v>
      </c>
      <c r="L59" s="295" t="s">
        <v>218</v>
      </c>
      <c r="M59" s="295" t="s">
        <v>303</v>
      </c>
      <c r="N59" s="295" t="s">
        <v>501</v>
      </c>
      <c r="O59" s="295" t="s">
        <v>200</v>
      </c>
      <c r="P59" s="295" t="s">
        <v>201</v>
      </c>
      <c r="Q59" s="295" t="s">
        <v>305</v>
      </c>
      <c r="R59" s="295" t="s">
        <v>306</v>
      </c>
      <c r="S59" s="295" t="s">
        <v>204</v>
      </c>
      <c r="T59" s="295" t="s">
        <v>201</v>
      </c>
      <c r="U59" s="295" t="s">
        <v>50</v>
      </c>
      <c r="V59" s="295" t="s">
        <v>205</v>
      </c>
      <c r="W59" s="295" t="s">
        <v>201</v>
      </c>
      <c r="X59" s="295" t="s">
        <v>46</v>
      </c>
      <c r="Y59" t="s">
        <v>138</v>
      </c>
      <c r="Z59" s="315" t="s">
        <v>148</v>
      </c>
    </row>
    <row r="60" spans="1:26" x14ac:dyDescent="0.35">
      <c r="A60" s="295" t="s">
        <v>192</v>
      </c>
      <c r="B60" s="295" t="s">
        <v>193</v>
      </c>
      <c r="C60" s="295" t="s">
        <v>421</v>
      </c>
      <c r="D60" s="295" t="s">
        <v>505</v>
      </c>
      <c r="E60" s="305">
        <v>152.22</v>
      </c>
      <c r="F60" s="305">
        <v>152.22</v>
      </c>
      <c r="G60" s="295" t="s">
        <v>196</v>
      </c>
      <c r="H60" s="417">
        <v>1</v>
      </c>
      <c r="I60" s="296">
        <v>43677</v>
      </c>
      <c r="J60" s="295">
        <v>27746</v>
      </c>
      <c r="K60" s="295">
        <v>221</v>
      </c>
      <c r="L60" s="295" t="s">
        <v>218</v>
      </c>
      <c r="M60" s="295" t="s">
        <v>303</v>
      </c>
      <c r="N60" s="295" t="s">
        <v>501</v>
      </c>
      <c r="O60" s="295" t="s">
        <v>406</v>
      </c>
      <c r="P60" s="295" t="s">
        <v>201</v>
      </c>
      <c r="Q60" s="295" t="s">
        <v>308</v>
      </c>
      <c r="R60" s="295" t="s">
        <v>301</v>
      </c>
      <c r="S60" s="295" t="s">
        <v>204</v>
      </c>
      <c r="T60" s="295" t="s">
        <v>201</v>
      </c>
      <c r="U60" s="295" t="s">
        <v>50</v>
      </c>
      <c r="V60" s="295" t="s">
        <v>205</v>
      </c>
      <c r="W60" s="295" t="s">
        <v>201</v>
      </c>
      <c r="X60" s="295" t="s">
        <v>46</v>
      </c>
      <c r="Y60" t="s">
        <v>147</v>
      </c>
      <c r="Z60" s="315" t="s">
        <v>150</v>
      </c>
    </row>
    <row r="61" spans="1:26" x14ac:dyDescent="0.35">
      <c r="A61" s="295" t="s">
        <v>192</v>
      </c>
      <c r="B61" s="295" t="s">
        <v>193</v>
      </c>
      <c r="C61" s="295" t="s">
        <v>421</v>
      </c>
      <c r="D61" s="295" t="s">
        <v>506</v>
      </c>
      <c r="E61" s="305">
        <v>400.85</v>
      </c>
      <c r="F61" s="305">
        <v>400.85</v>
      </c>
      <c r="G61" s="295" t="s">
        <v>196</v>
      </c>
      <c r="H61" s="417">
        <v>1</v>
      </c>
      <c r="I61" s="296">
        <v>43677</v>
      </c>
      <c r="J61" s="295">
        <v>27746</v>
      </c>
      <c r="K61" s="295">
        <v>281</v>
      </c>
      <c r="L61" s="295" t="s">
        <v>218</v>
      </c>
      <c r="M61" s="295" t="s">
        <v>303</v>
      </c>
      <c r="N61" s="295" t="s">
        <v>501</v>
      </c>
      <c r="O61" s="295" t="s">
        <v>200</v>
      </c>
      <c r="P61" s="295" t="s">
        <v>201</v>
      </c>
      <c r="Q61" s="295" t="s">
        <v>308</v>
      </c>
      <c r="R61" s="295" t="s">
        <v>306</v>
      </c>
      <c r="S61" s="295" t="s">
        <v>204</v>
      </c>
      <c r="T61" s="295" t="s">
        <v>201</v>
      </c>
      <c r="U61" s="295" t="s">
        <v>50</v>
      </c>
      <c r="V61" s="295" t="s">
        <v>205</v>
      </c>
      <c r="W61" s="295" t="s">
        <v>201</v>
      </c>
      <c r="X61" s="295" t="s">
        <v>46</v>
      </c>
      <c r="Y61" t="s">
        <v>138</v>
      </c>
      <c r="Z61" s="315" t="s">
        <v>148</v>
      </c>
    </row>
    <row r="62" spans="1:26" x14ac:dyDescent="0.35">
      <c r="A62" s="295" t="s">
        <v>192</v>
      </c>
      <c r="B62" s="295" t="s">
        <v>193</v>
      </c>
      <c r="C62" s="295" t="s">
        <v>421</v>
      </c>
      <c r="D62" s="295" t="s">
        <v>507</v>
      </c>
      <c r="E62" s="305">
        <v>125</v>
      </c>
      <c r="F62" s="305">
        <v>125</v>
      </c>
      <c r="G62" s="295" t="s">
        <v>196</v>
      </c>
      <c r="H62" s="417">
        <v>1</v>
      </c>
      <c r="I62" s="296">
        <v>43677</v>
      </c>
      <c r="J62" s="295">
        <v>27746</v>
      </c>
      <c r="K62" s="295">
        <v>340</v>
      </c>
      <c r="L62" s="295" t="s">
        <v>218</v>
      </c>
      <c r="M62" s="295" t="s">
        <v>303</v>
      </c>
      <c r="N62" s="295" t="s">
        <v>501</v>
      </c>
      <c r="O62" s="295" t="s">
        <v>406</v>
      </c>
      <c r="P62" s="295" t="s">
        <v>201</v>
      </c>
      <c r="Q62" s="295" t="s">
        <v>310</v>
      </c>
      <c r="R62" s="295" t="s">
        <v>301</v>
      </c>
      <c r="S62" s="295" t="s">
        <v>204</v>
      </c>
      <c r="T62" s="295" t="s">
        <v>201</v>
      </c>
      <c r="U62" s="295" t="s">
        <v>50</v>
      </c>
      <c r="V62" s="295" t="s">
        <v>205</v>
      </c>
      <c r="W62" s="295" t="s">
        <v>201</v>
      </c>
      <c r="X62" s="295" t="s">
        <v>46</v>
      </c>
      <c r="Y62" t="s">
        <v>147</v>
      </c>
      <c r="Z62" s="315" t="s">
        <v>150</v>
      </c>
    </row>
    <row r="63" spans="1:26" x14ac:dyDescent="0.35">
      <c r="A63" s="295" t="s">
        <v>192</v>
      </c>
      <c r="B63" s="295" t="s">
        <v>193</v>
      </c>
      <c r="C63" s="295" t="s">
        <v>421</v>
      </c>
      <c r="D63" s="295" t="s">
        <v>508</v>
      </c>
      <c r="E63" s="305">
        <v>375</v>
      </c>
      <c r="F63" s="305">
        <v>375</v>
      </c>
      <c r="G63" s="295" t="s">
        <v>196</v>
      </c>
      <c r="H63" s="417">
        <v>1</v>
      </c>
      <c r="I63" s="296">
        <v>43677</v>
      </c>
      <c r="J63" s="295">
        <v>27746</v>
      </c>
      <c r="K63" s="295">
        <v>393</v>
      </c>
      <c r="L63" s="295" t="s">
        <v>218</v>
      </c>
      <c r="M63" s="295" t="s">
        <v>303</v>
      </c>
      <c r="N63" s="295" t="s">
        <v>501</v>
      </c>
      <c r="O63" s="295" t="s">
        <v>200</v>
      </c>
      <c r="P63" s="295" t="s">
        <v>201</v>
      </c>
      <c r="Q63" s="295" t="s">
        <v>310</v>
      </c>
      <c r="R63" s="295" t="s">
        <v>306</v>
      </c>
      <c r="S63" s="295" t="s">
        <v>204</v>
      </c>
      <c r="T63" s="295" t="s">
        <v>201</v>
      </c>
      <c r="U63" s="295" t="s">
        <v>50</v>
      </c>
      <c r="V63" s="295" t="s">
        <v>205</v>
      </c>
      <c r="W63" s="295" t="s">
        <v>201</v>
      </c>
      <c r="X63" s="295" t="s">
        <v>46</v>
      </c>
      <c r="Y63" t="s">
        <v>138</v>
      </c>
      <c r="Z63" s="315" t="s">
        <v>148</v>
      </c>
    </row>
    <row r="64" spans="1:26" x14ac:dyDescent="0.35">
      <c r="A64" s="295" t="s">
        <v>192</v>
      </c>
      <c r="B64" s="295" t="s">
        <v>193</v>
      </c>
      <c r="C64" s="295" t="s">
        <v>421</v>
      </c>
      <c r="D64" s="295" t="s">
        <v>509</v>
      </c>
      <c r="E64" s="305">
        <v>3</v>
      </c>
      <c r="F64" s="305">
        <v>3</v>
      </c>
      <c r="G64" s="295" t="s">
        <v>196</v>
      </c>
      <c r="H64" s="417">
        <v>1</v>
      </c>
      <c r="I64" s="296">
        <v>43677</v>
      </c>
      <c r="J64" s="295">
        <v>27746</v>
      </c>
      <c r="K64" s="295">
        <v>441</v>
      </c>
      <c r="L64" s="295" t="s">
        <v>218</v>
      </c>
      <c r="M64" s="295" t="s">
        <v>303</v>
      </c>
      <c r="N64" s="295" t="s">
        <v>501</v>
      </c>
      <c r="O64" s="295" t="s">
        <v>406</v>
      </c>
      <c r="P64" s="295" t="s">
        <v>201</v>
      </c>
      <c r="Q64" s="295" t="s">
        <v>310</v>
      </c>
      <c r="R64" s="295" t="s">
        <v>301</v>
      </c>
      <c r="S64" s="295" t="s">
        <v>204</v>
      </c>
      <c r="T64" s="295" t="s">
        <v>201</v>
      </c>
      <c r="U64" s="295" t="s">
        <v>50</v>
      </c>
      <c r="V64" s="295" t="s">
        <v>205</v>
      </c>
      <c r="W64" s="295" t="s">
        <v>201</v>
      </c>
      <c r="X64" s="295" t="s">
        <v>46</v>
      </c>
      <c r="Y64" t="s">
        <v>147</v>
      </c>
      <c r="Z64" s="315" t="s">
        <v>150</v>
      </c>
    </row>
    <row r="65" spans="1:26" x14ac:dyDescent="0.35">
      <c r="A65" s="295" t="s">
        <v>192</v>
      </c>
      <c r="B65" s="295" t="s">
        <v>193</v>
      </c>
      <c r="C65" s="295" t="s">
        <v>421</v>
      </c>
      <c r="D65" s="295" t="s">
        <v>510</v>
      </c>
      <c r="E65" s="305">
        <v>15</v>
      </c>
      <c r="F65" s="305">
        <v>15</v>
      </c>
      <c r="G65" s="295" t="s">
        <v>196</v>
      </c>
      <c r="H65" s="417">
        <v>1</v>
      </c>
      <c r="I65" s="296">
        <v>43677</v>
      </c>
      <c r="J65" s="295">
        <v>27746</v>
      </c>
      <c r="K65" s="295">
        <v>483</v>
      </c>
      <c r="L65" s="295" t="s">
        <v>218</v>
      </c>
      <c r="M65" s="295" t="s">
        <v>303</v>
      </c>
      <c r="N65" s="295" t="s">
        <v>501</v>
      </c>
      <c r="O65" s="295" t="s">
        <v>200</v>
      </c>
      <c r="P65" s="295" t="s">
        <v>201</v>
      </c>
      <c r="Q65" s="295" t="s">
        <v>310</v>
      </c>
      <c r="R65" s="295" t="s">
        <v>306</v>
      </c>
      <c r="S65" s="295" t="s">
        <v>204</v>
      </c>
      <c r="T65" s="295" t="s">
        <v>201</v>
      </c>
      <c r="U65" s="295" t="s">
        <v>50</v>
      </c>
      <c r="V65" s="295" t="s">
        <v>205</v>
      </c>
      <c r="W65" s="295" t="s">
        <v>201</v>
      </c>
      <c r="X65" s="295" t="s">
        <v>46</v>
      </c>
      <c r="Y65" t="s">
        <v>138</v>
      </c>
      <c r="Z65" s="315" t="s">
        <v>148</v>
      </c>
    </row>
    <row r="66" spans="1:26" x14ac:dyDescent="0.35">
      <c r="A66" s="295" t="s">
        <v>192</v>
      </c>
      <c r="B66" s="295" t="s">
        <v>193</v>
      </c>
      <c r="C66" s="295" t="s">
        <v>421</v>
      </c>
      <c r="D66" s="295" t="s">
        <v>511</v>
      </c>
      <c r="E66" s="305">
        <v>101.23</v>
      </c>
      <c r="F66" s="305">
        <v>101.23</v>
      </c>
      <c r="G66" s="295" t="s">
        <v>196</v>
      </c>
      <c r="H66" s="417">
        <v>1</v>
      </c>
      <c r="I66" s="296">
        <v>43677</v>
      </c>
      <c r="J66" s="295">
        <v>27746</v>
      </c>
      <c r="K66" s="295">
        <v>569</v>
      </c>
      <c r="L66" s="295" t="s">
        <v>218</v>
      </c>
      <c r="M66" s="295" t="s">
        <v>303</v>
      </c>
      <c r="N66" s="295" t="s">
        <v>501</v>
      </c>
      <c r="O66" s="295" t="s">
        <v>406</v>
      </c>
      <c r="P66" s="295" t="s">
        <v>201</v>
      </c>
      <c r="Q66" s="295" t="s">
        <v>313</v>
      </c>
      <c r="R66" s="295" t="s">
        <v>301</v>
      </c>
      <c r="S66" s="295" t="s">
        <v>204</v>
      </c>
      <c r="T66" s="295" t="s">
        <v>201</v>
      </c>
      <c r="U66" s="295" t="s">
        <v>50</v>
      </c>
      <c r="V66" s="295" t="s">
        <v>205</v>
      </c>
      <c r="W66" s="295" t="s">
        <v>201</v>
      </c>
      <c r="X66" s="295" t="s">
        <v>46</v>
      </c>
      <c r="Y66" t="s">
        <v>147</v>
      </c>
      <c r="Z66" s="315" t="s">
        <v>150</v>
      </c>
    </row>
    <row r="67" spans="1:26" x14ac:dyDescent="0.35">
      <c r="A67" s="295" t="s">
        <v>192</v>
      </c>
      <c r="B67" s="295" t="s">
        <v>193</v>
      </c>
      <c r="C67" s="295" t="s">
        <v>421</v>
      </c>
      <c r="D67" s="295" t="s">
        <v>512</v>
      </c>
      <c r="E67" s="305">
        <v>255.17</v>
      </c>
      <c r="F67" s="305">
        <v>255.17</v>
      </c>
      <c r="G67" s="295" t="s">
        <v>196</v>
      </c>
      <c r="H67" s="417">
        <v>1</v>
      </c>
      <c r="I67" s="296">
        <v>43677</v>
      </c>
      <c r="J67" s="295">
        <v>27746</v>
      </c>
      <c r="K67" s="295">
        <v>630</v>
      </c>
      <c r="L67" s="295" t="s">
        <v>218</v>
      </c>
      <c r="M67" s="295" t="s">
        <v>303</v>
      </c>
      <c r="N67" s="295" t="s">
        <v>501</v>
      </c>
      <c r="O67" s="295" t="s">
        <v>200</v>
      </c>
      <c r="P67" s="295" t="s">
        <v>201</v>
      </c>
      <c r="Q67" s="295" t="s">
        <v>313</v>
      </c>
      <c r="R67" s="295" t="s">
        <v>306</v>
      </c>
      <c r="S67" s="295" t="s">
        <v>204</v>
      </c>
      <c r="T67" s="295" t="s">
        <v>201</v>
      </c>
      <c r="U67" s="295" t="s">
        <v>50</v>
      </c>
      <c r="V67" s="295" t="s">
        <v>205</v>
      </c>
      <c r="W67" s="295" t="s">
        <v>201</v>
      </c>
      <c r="X67" s="295" t="s">
        <v>46</v>
      </c>
      <c r="Y67" t="s">
        <v>138</v>
      </c>
      <c r="Z67" s="315" t="s">
        <v>148</v>
      </c>
    </row>
    <row r="68" spans="1:26" x14ac:dyDescent="0.35">
      <c r="A68" s="295" t="s">
        <v>192</v>
      </c>
      <c r="B68" s="295" t="s">
        <v>193</v>
      </c>
      <c r="C68" s="295" t="s">
        <v>421</v>
      </c>
      <c r="D68" s="295" t="s">
        <v>513</v>
      </c>
      <c r="E68" s="305">
        <v>678.49</v>
      </c>
      <c r="F68" s="305">
        <v>678.49</v>
      </c>
      <c r="G68" s="295" t="s">
        <v>196</v>
      </c>
      <c r="H68" s="417">
        <v>1</v>
      </c>
      <c r="I68" s="296">
        <v>43677</v>
      </c>
      <c r="J68" s="295">
        <v>27944</v>
      </c>
      <c r="K68" s="295">
        <v>203</v>
      </c>
      <c r="L68" s="295" t="s">
        <v>218</v>
      </c>
      <c r="M68" s="295" t="s">
        <v>315</v>
      </c>
      <c r="N68" s="295" t="s">
        <v>513</v>
      </c>
      <c r="O68" s="295" t="s">
        <v>200</v>
      </c>
      <c r="P68" s="295" t="s">
        <v>283</v>
      </c>
      <c r="Q68" s="295" t="s">
        <v>316</v>
      </c>
      <c r="R68" s="295" t="s">
        <v>201</v>
      </c>
      <c r="S68" s="295" t="s">
        <v>204</v>
      </c>
      <c r="T68" s="295" t="s">
        <v>201</v>
      </c>
      <c r="U68" s="295" t="s">
        <v>317</v>
      </c>
      <c r="V68" s="295" t="s">
        <v>318</v>
      </c>
      <c r="W68" s="295" t="s">
        <v>201</v>
      </c>
      <c r="X68" s="295" t="s">
        <v>94</v>
      </c>
      <c r="Y68" t="s">
        <v>514</v>
      </c>
    </row>
    <row r="69" spans="1:26" x14ac:dyDescent="0.35">
      <c r="A69" s="295" t="s">
        <v>192</v>
      </c>
      <c r="B69" s="295" t="s">
        <v>193</v>
      </c>
      <c r="C69" s="295" t="s">
        <v>421</v>
      </c>
      <c r="D69" s="295" t="s">
        <v>513</v>
      </c>
      <c r="E69" s="305">
        <v>146.38999999999999</v>
      </c>
      <c r="F69" s="305">
        <v>146.38999999999999</v>
      </c>
      <c r="G69" s="295" t="s">
        <v>196</v>
      </c>
      <c r="H69" s="417">
        <v>1</v>
      </c>
      <c r="I69" s="296">
        <v>43677</v>
      </c>
      <c r="J69" s="295">
        <v>27944</v>
      </c>
      <c r="K69" s="295">
        <v>204</v>
      </c>
      <c r="L69" s="295" t="s">
        <v>218</v>
      </c>
      <c r="M69" s="295" t="s">
        <v>315</v>
      </c>
      <c r="N69" s="295" t="s">
        <v>513</v>
      </c>
      <c r="O69" s="295" t="s">
        <v>200</v>
      </c>
      <c r="P69" s="295" t="s">
        <v>283</v>
      </c>
      <c r="Q69" s="295" t="s">
        <v>319</v>
      </c>
      <c r="R69" s="295" t="s">
        <v>201</v>
      </c>
      <c r="S69" s="295" t="s">
        <v>204</v>
      </c>
      <c r="T69" s="295" t="s">
        <v>201</v>
      </c>
      <c r="U69" s="295" t="s">
        <v>317</v>
      </c>
      <c r="V69" s="295" t="s">
        <v>318</v>
      </c>
      <c r="W69" s="295" t="s">
        <v>201</v>
      </c>
      <c r="X69" s="295" t="s">
        <v>94</v>
      </c>
      <c r="Y69" t="s">
        <v>514</v>
      </c>
    </row>
    <row r="70" spans="1:26" x14ac:dyDescent="0.35">
      <c r="A70" s="295" t="s">
        <v>192</v>
      </c>
      <c r="B70" s="295" t="s">
        <v>193</v>
      </c>
      <c r="C70" s="295" t="s">
        <v>421</v>
      </c>
      <c r="D70" s="295" t="s">
        <v>513</v>
      </c>
      <c r="E70" s="305">
        <v>85.28</v>
      </c>
      <c r="F70" s="305">
        <v>85.28</v>
      </c>
      <c r="G70" s="295" t="s">
        <v>196</v>
      </c>
      <c r="H70" s="417">
        <v>1</v>
      </c>
      <c r="I70" s="296">
        <v>43677</v>
      </c>
      <c r="J70" s="295">
        <v>27944</v>
      </c>
      <c r="K70" s="295">
        <v>205</v>
      </c>
      <c r="L70" s="295" t="s">
        <v>218</v>
      </c>
      <c r="M70" s="295" t="s">
        <v>315</v>
      </c>
      <c r="N70" s="295" t="s">
        <v>513</v>
      </c>
      <c r="O70" s="295" t="s">
        <v>200</v>
      </c>
      <c r="P70" s="295" t="s">
        <v>283</v>
      </c>
      <c r="Q70" s="295" t="s">
        <v>321</v>
      </c>
      <c r="R70" s="295" t="s">
        <v>201</v>
      </c>
      <c r="S70" s="295" t="s">
        <v>204</v>
      </c>
      <c r="T70" s="295" t="s">
        <v>201</v>
      </c>
      <c r="U70" s="295" t="s">
        <v>317</v>
      </c>
      <c r="V70" s="295" t="s">
        <v>318</v>
      </c>
      <c r="W70" s="295" t="s">
        <v>201</v>
      </c>
      <c r="X70" s="295" t="s">
        <v>94</v>
      </c>
      <c r="Y70" t="s">
        <v>514</v>
      </c>
    </row>
    <row r="71" spans="1:26" x14ac:dyDescent="0.35">
      <c r="A71" s="295" t="s">
        <v>192</v>
      </c>
      <c r="B71" s="295" t="s">
        <v>193</v>
      </c>
      <c r="C71" s="295" t="s">
        <v>421</v>
      </c>
      <c r="D71" s="295" t="s">
        <v>513</v>
      </c>
      <c r="E71" s="305">
        <v>53.24</v>
      </c>
      <c r="F71" s="305">
        <v>53.24</v>
      </c>
      <c r="G71" s="295" t="s">
        <v>196</v>
      </c>
      <c r="H71" s="417">
        <v>1</v>
      </c>
      <c r="I71" s="296">
        <v>43677</v>
      </c>
      <c r="J71" s="295">
        <v>27944</v>
      </c>
      <c r="K71" s="295">
        <v>206</v>
      </c>
      <c r="L71" s="295" t="s">
        <v>218</v>
      </c>
      <c r="M71" s="295" t="s">
        <v>315</v>
      </c>
      <c r="N71" s="295" t="s">
        <v>513</v>
      </c>
      <c r="O71" s="295" t="s">
        <v>200</v>
      </c>
      <c r="P71" s="295" t="s">
        <v>283</v>
      </c>
      <c r="Q71" s="295" t="s">
        <v>323</v>
      </c>
      <c r="R71" s="295" t="s">
        <v>201</v>
      </c>
      <c r="S71" s="295" t="s">
        <v>204</v>
      </c>
      <c r="T71" s="295" t="s">
        <v>201</v>
      </c>
      <c r="U71" s="295" t="s">
        <v>317</v>
      </c>
      <c r="V71" s="295" t="s">
        <v>318</v>
      </c>
      <c r="W71" s="295" t="s">
        <v>201</v>
      </c>
      <c r="X71" s="295" t="s">
        <v>94</v>
      </c>
      <c r="Y71" t="s">
        <v>514</v>
      </c>
    </row>
    <row r="72" spans="1:26" x14ac:dyDescent="0.35">
      <c r="A72" s="295" t="s">
        <v>192</v>
      </c>
      <c r="B72" s="295" t="s">
        <v>193</v>
      </c>
      <c r="C72" s="295" t="s">
        <v>421</v>
      </c>
      <c r="D72" s="295" t="s">
        <v>513</v>
      </c>
      <c r="E72" s="305">
        <v>-104.86</v>
      </c>
      <c r="F72" s="305">
        <v>-104.86</v>
      </c>
      <c r="G72" s="295" t="s">
        <v>196</v>
      </c>
      <c r="H72" s="417">
        <v>1</v>
      </c>
      <c r="I72" s="296">
        <v>43677</v>
      </c>
      <c r="J72" s="295">
        <v>27944</v>
      </c>
      <c r="K72" s="295">
        <v>207</v>
      </c>
      <c r="L72" s="295" t="s">
        <v>218</v>
      </c>
      <c r="M72" s="295" t="s">
        <v>315</v>
      </c>
      <c r="N72" s="295" t="s">
        <v>513</v>
      </c>
      <c r="O72" s="295" t="s">
        <v>200</v>
      </c>
      <c r="P72" s="295" t="s">
        <v>283</v>
      </c>
      <c r="Q72" s="295" t="s">
        <v>324</v>
      </c>
      <c r="R72" s="295" t="s">
        <v>201</v>
      </c>
      <c r="S72" s="295" t="s">
        <v>204</v>
      </c>
      <c r="T72" s="295" t="s">
        <v>201</v>
      </c>
      <c r="U72" s="295" t="s">
        <v>317</v>
      </c>
      <c r="V72" s="295" t="s">
        <v>318</v>
      </c>
      <c r="W72" s="295" t="s">
        <v>201</v>
      </c>
      <c r="X72" s="295" t="s">
        <v>94</v>
      </c>
      <c r="Y72" t="s">
        <v>514</v>
      </c>
    </row>
    <row r="73" spans="1:26" x14ac:dyDescent="0.35">
      <c r="A73" s="295" t="s">
        <v>192</v>
      </c>
      <c r="B73" s="295" t="s">
        <v>193</v>
      </c>
      <c r="C73" s="295" t="s">
        <v>421</v>
      </c>
      <c r="D73" s="295" t="s">
        <v>513</v>
      </c>
      <c r="E73" s="305">
        <v>1444.81</v>
      </c>
      <c r="F73" s="305">
        <v>1444.81</v>
      </c>
      <c r="G73" s="295" t="s">
        <v>196</v>
      </c>
      <c r="H73" s="417">
        <v>1</v>
      </c>
      <c r="I73" s="296">
        <v>43677</v>
      </c>
      <c r="J73" s="295">
        <v>27944</v>
      </c>
      <c r="K73" s="295">
        <v>208</v>
      </c>
      <c r="L73" s="295" t="s">
        <v>218</v>
      </c>
      <c r="M73" s="295" t="s">
        <v>315</v>
      </c>
      <c r="N73" s="295" t="s">
        <v>513</v>
      </c>
      <c r="O73" s="295" t="s">
        <v>200</v>
      </c>
      <c r="P73" s="295" t="s">
        <v>283</v>
      </c>
      <c r="Q73" s="295" t="s">
        <v>325</v>
      </c>
      <c r="R73" s="295" t="s">
        <v>201</v>
      </c>
      <c r="S73" s="295" t="s">
        <v>204</v>
      </c>
      <c r="T73" s="295" t="s">
        <v>201</v>
      </c>
      <c r="U73" s="295" t="s">
        <v>317</v>
      </c>
      <c r="V73" s="295" t="s">
        <v>318</v>
      </c>
      <c r="W73" s="295" t="s">
        <v>201</v>
      </c>
      <c r="X73" s="295" t="s">
        <v>94</v>
      </c>
      <c r="Y73" t="s">
        <v>514</v>
      </c>
    </row>
    <row r="74" spans="1:26" x14ac:dyDescent="0.35">
      <c r="A74" s="295" t="s">
        <v>192</v>
      </c>
      <c r="B74" s="295" t="s">
        <v>193</v>
      </c>
      <c r="C74" s="295" t="s">
        <v>421</v>
      </c>
      <c r="D74" s="295" t="s">
        <v>513</v>
      </c>
      <c r="E74" s="305">
        <v>21.12</v>
      </c>
      <c r="F74" s="305">
        <v>21.12</v>
      </c>
      <c r="G74" s="295" t="s">
        <v>196</v>
      </c>
      <c r="H74" s="417">
        <v>1</v>
      </c>
      <c r="I74" s="296">
        <v>43677</v>
      </c>
      <c r="J74" s="295">
        <v>27944</v>
      </c>
      <c r="K74" s="295">
        <v>209</v>
      </c>
      <c r="L74" s="295" t="s">
        <v>218</v>
      </c>
      <c r="M74" s="295" t="s">
        <v>315</v>
      </c>
      <c r="N74" s="295" t="s">
        <v>513</v>
      </c>
      <c r="O74" s="295" t="s">
        <v>200</v>
      </c>
      <c r="P74" s="295" t="s">
        <v>283</v>
      </c>
      <c r="Q74" s="295" t="s">
        <v>326</v>
      </c>
      <c r="R74" s="295" t="s">
        <v>201</v>
      </c>
      <c r="S74" s="295" t="s">
        <v>204</v>
      </c>
      <c r="T74" s="295" t="s">
        <v>201</v>
      </c>
      <c r="U74" s="295" t="s">
        <v>317</v>
      </c>
      <c r="V74" s="295" t="s">
        <v>318</v>
      </c>
      <c r="W74" s="295" t="s">
        <v>201</v>
      </c>
      <c r="X74" s="295" t="s">
        <v>94</v>
      </c>
      <c r="Y74" t="s">
        <v>514</v>
      </c>
    </row>
    <row r="75" spans="1:26" x14ac:dyDescent="0.35">
      <c r="A75" s="295" t="s">
        <v>192</v>
      </c>
      <c r="B75" s="295" t="s">
        <v>193</v>
      </c>
      <c r="C75" s="295" t="s">
        <v>421</v>
      </c>
      <c r="D75" s="295" t="s">
        <v>513</v>
      </c>
      <c r="E75" s="305">
        <v>55.56</v>
      </c>
      <c r="F75" s="305">
        <v>55.56</v>
      </c>
      <c r="G75" s="295" t="s">
        <v>196</v>
      </c>
      <c r="H75" s="417">
        <v>1</v>
      </c>
      <c r="I75" s="296">
        <v>43677</v>
      </c>
      <c r="J75" s="295">
        <v>27944</v>
      </c>
      <c r="K75" s="295">
        <v>772</v>
      </c>
      <c r="L75" s="295" t="s">
        <v>218</v>
      </c>
      <c r="M75" s="295" t="s">
        <v>315</v>
      </c>
      <c r="N75" s="295" t="s">
        <v>513</v>
      </c>
      <c r="O75" s="295" t="s">
        <v>406</v>
      </c>
      <c r="P75" s="295" t="s">
        <v>417</v>
      </c>
      <c r="Q75" s="295" t="s">
        <v>316</v>
      </c>
      <c r="R75" s="295" t="s">
        <v>201</v>
      </c>
      <c r="S75" s="295" t="s">
        <v>204</v>
      </c>
      <c r="T75" s="295" t="s">
        <v>201</v>
      </c>
      <c r="U75" s="295" t="s">
        <v>317</v>
      </c>
      <c r="V75" s="295" t="s">
        <v>318</v>
      </c>
      <c r="W75" s="295" t="s">
        <v>201</v>
      </c>
      <c r="X75" s="295" t="s">
        <v>94</v>
      </c>
      <c r="Y75" t="s">
        <v>514</v>
      </c>
    </row>
    <row r="76" spans="1:26" x14ac:dyDescent="0.35">
      <c r="A76" s="295" t="s">
        <v>192</v>
      </c>
      <c r="B76" s="295" t="s">
        <v>193</v>
      </c>
      <c r="C76" s="295" t="s">
        <v>421</v>
      </c>
      <c r="D76" s="295" t="s">
        <v>513</v>
      </c>
      <c r="E76" s="305">
        <v>8.9700000000000006</v>
      </c>
      <c r="F76" s="305">
        <v>8.9700000000000006</v>
      </c>
      <c r="G76" s="295" t="s">
        <v>196</v>
      </c>
      <c r="H76" s="417">
        <v>1</v>
      </c>
      <c r="I76" s="296">
        <v>43677</v>
      </c>
      <c r="J76" s="295">
        <v>27944</v>
      </c>
      <c r="K76" s="295">
        <v>773</v>
      </c>
      <c r="L76" s="295" t="s">
        <v>218</v>
      </c>
      <c r="M76" s="295" t="s">
        <v>315</v>
      </c>
      <c r="N76" s="295" t="s">
        <v>513</v>
      </c>
      <c r="O76" s="295" t="s">
        <v>406</v>
      </c>
      <c r="P76" s="295" t="s">
        <v>417</v>
      </c>
      <c r="Q76" s="295" t="s">
        <v>319</v>
      </c>
      <c r="R76" s="295" t="s">
        <v>201</v>
      </c>
      <c r="S76" s="295" t="s">
        <v>204</v>
      </c>
      <c r="T76" s="295" t="s">
        <v>201</v>
      </c>
      <c r="U76" s="295" t="s">
        <v>317</v>
      </c>
      <c r="V76" s="295" t="s">
        <v>318</v>
      </c>
      <c r="W76" s="295" t="s">
        <v>201</v>
      </c>
      <c r="X76" s="295" t="s">
        <v>94</v>
      </c>
      <c r="Y76" t="s">
        <v>514</v>
      </c>
    </row>
    <row r="77" spans="1:26" x14ac:dyDescent="0.35">
      <c r="A77" s="295" t="s">
        <v>192</v>
      </c>
      <c r="B77" s="295" t="s">
        <v>193</v>
      </c>
      <c r="C77" s="295" t="s">
        <v>421</v>
      </c>
      <c r="D77" s="295" t="s">
        <v>513</v>
      </c>
      <c r="E77" s="305">
        <v>1.93</v>
      </c>
      <c r="F77" s="305">
        <v>1.93</v>
      </c>
      <c r="G77" s="295" t="s">
        <v>196</v>
      </c>
      <c r="H77" s="417">
        <v>1</v>
      </c>
      <c r="I77" s="296">
        <v>43677</v>
      </c>
      <c r="J77" s="295">
        <v>27944</v>
      </c>
      <c r="K77" s="295">
        <v>774</v>
      </c>
      <c r="L77" s="295" t="s">
        <v>218</v>
      </c>
      <c r="M77" s="295" t="s">
        <v>315</v>
      </c>
      <c r="N77" s="295" t="s">
        <v>513</v>
      </c>
      <c r="O77" s="295" t="s">
        <v>406</v>
      </c>
      <c r="P77" s="295" t="s">
        <v>417</v>
      </c>
      <c r="Q77" s="295" t="s">
        <v>321</v>
      </c>
      <c r="R77" s="295" t="s">
        <v>201</v>
      </c>
      <c r="S77" s="295" t="s">
        <v>204</v>
      </c>
      <c r="T77" s="295" t="s">
        <v>201</v>
      </c>
      <c r="U77" s="295" t="s">
        <v>317</v>
      </c>
      <c r="V77" s="295" t="s">
        <v>318</v>
      </c>
      <c r="W77" s="295" t="s">
        <v>201</v>
      </c>
      <c r="X77" s="295" t="s">
        <v>94</v>
      </c>
      <c r="Y77" t="s">
        <v>514</v>
      </c>
    </row>
    <row r="78" spans="1:26" x14ac:dyDescent="0.35">
      <c r="A78" s="295" t="s">
        <v>192</v>
      </c>
      <c r="B78" s="295" t="s">
        <v>193</v>
      </c>
      <c r="C78" s="295" t="s">
        <v>421</v>
      </c>
      <c r="D78" s="295" t="s">
        <v>513</v>
      </c>
      <c r="E78" s="305">
        <v>1.31</v>
      </c>
      <c r="F78" s="305">
        <v>1.31</v>
      </c>
      <c r="G78" s="295" t="s">
        <v>196</v>
      </c>
      <c r="H78" s="417">
        <v>1</v>
      </c>
      <c r="I78" s="296">
        <v>43677</v>
      </c>
      <c r="J78" s="295">
        <v>27944</v>
      </c>
      <c r="K78" s="295">
        <v>775</v>
      </c>
      <c r="L78" s="295" t="s">
        <v>218</v>
      </c>
      <c r="M78" s="295" t="s">
        <v>315</v>
      </c>
      <c r="N78" s="295" t="s">
        <v>513</v>
      </c>
      <c r="O78" s="295" t="s">
        <v>406</v>
      </c>
      <c r="P78" s="295" t="s">
        <v>417</v>
      </c>
      <c r="Q78" s="295" t="s">
        <v>322</v>
      </c>
      <c r="R78" s="295" t="s">
        <v>201</v>
      </c>
      <c r="S78" s="295" t="s">
        <v>204</v>
      </c>
      <c r="T78" s="295" t="s">
        <v>201</v>
      </c>
      <c r="U78" s="295" t="s">
        <v>317</v>
      </c>
      <c r="V78" s="295" t="s">
        <v>318</v>
      </c>
      <c r="W78" s="295" t="s">
        <v>201</v>
      </c>
      <c r="X78" s="295" t="s">
        <v>94</v>
      </c>
      <c r="Y78" t="s">
        <v>514</v>
      </c>
    </row>
    <row r="79" spans="1:26" x14ac:dyDescent="0.35">
      <c r="A79" s="295" t="s">
        <v>192</v>
      </c>
      <c r="B79" s="295" t="s">
        <v>193</v>
      </c>
      <c r="C79" s="295" t="s">
        <v>421</v>
      </c>
      <c r="D79" s="295" t="s">
        <v>513</v>
      </c>
      <c r="E79" s="305">
        <v>6.46</v>
      </c>
      <c r="F79" s="305">
        <v>6.46</v>
      </c>
      <c r="G79" s="295" t="s">
        <v>196</v>
      </c>
      <c r="H79" s="417">
        <v>1</v>
      </c>
      <c r="I79" s="296">
        <v>43677</v>
      </c>
      <c r="J79" s="295">
        <v>27944</v>
      </c>
      <c r="K79" s="295">
        <v>776</v>
      </c>
      <c r="L79" s="295" t="s">
        <v>218</v>
      </c>
      <c r="M79" s="295" t="s">
        <v>315</v>
      </c>
      <c r="N79" s="295" t="s">
        <v>513</v>
      </c>
      <c r="O79" s="295" t="s">
        <v>406</v>
      </c>
      <c r="P79" s="295" t="s">
        <v>417</v>
      </c>
      <c r="Q79" s="295" t="s">
        <v>324</v>
      </c>
      <c r="R79" s="295" t="s">
        <v>201</v>
      </c>
      <c r="S79" s="295" t="s">
        <v>204</v>
      </c>
      <c r="T79" s="295" t="s">
        <v>201</v>
      </c>
      <c r="U79" s="295" t="s">
        <v>317</v>
      </c>
      <c r="V79" s="295" t="s">
        <v>318</v>
      </c>
      <c r="W79" s="295" t="s">
        <v>201</v>
      </c>
      <c r="X79" s="295" t="s">
        <v>94</v>
      </c>
      <c r="Y79" t="s">
        <v>514</v>
      </c>
    </row>
    <row r="80" spans="1:26" x14ac:dyDescent="0.35">
      <c r="A80" s="295" t="s">
        <v>192</v>
      </c>
      <c r="B80" s="295" t="s">
        <v>193</v>
      </c>
      <c r="C80" s="295" t="s">
        <v>421</v>
      </c>
      <c r="D80" s="295" t="s">
        <v>513</v>
      </c>
      <c r="E80" s="305">
        <v>7.71</v>
      </c>
      <c r="F80" s="305">
        <v>7.71</v>
      </c>
      <c r="G80" s="295" t="s">
        <v>196</v>
      </c>
      <c r="H80" s="417">
        <v>1</v>
      </c>
      <c r="I80" s="296">
        <v>43677</v>
      </c>
      <c r="J80" s="295">
        <v>27944</v>
      </c>
      <c r="K80" s="295">
        <v>777</v>
      </c>
      <c r="L80" s="295" t="s">
        <v>218</v>
      </c>
      <c r="M80" s="295" t="s">
        <v>315</v>
      </c>
      <c r="N80" s="295" t="s">
        <v>513</v>
      </c>
      <c r="O80" s="295" t="s">
        <v>406</v>
      </c>
      <c r="P80" s="295" t="s">
        <v>417</v>
      </c>
      <c r="Q80" s="295" t="s">
        <v>325</v>
      </c>
      <c r="R80" s="295" t="s">
        <v>201</v>
      </c>
      <c r="S80" s="295" t="s">
        <v>204</v>
      </c>
      <c r="T80" s="295" t="s">
        <v>201</v>
      </c>
      <c r="U80" s="295" t="s">
        <v>317</v>
      </c>
      <c r="V80" s="295" t="s">
        <v>318</v>
      </c>
      <c r="W80" s="295" t="s">
        <v>201</v>
      </c>
      <c r="X80" s="295" t="s">
        <v>94</v>
      </c>
      <c r="Y80" t="s">
        <v>514</v>
      </c>
    </row>
    <row r="81" spans="1:25" x14ac:dyDescent="0.35">
      <c r="A81" s="295" t="s">
        <v>192</v>
      </c>
      <c r="B81" s="295" t="s">
        <v>193</v>
      </c>
      <c r="C81" s="295" t="s">
        <v>421</v>
      </c>
      <c r="D81" s="295" t="s">
        <v>513</v>
      </c>
      <c r="E81" s="305">
        <v>0.76</v>
      </c>
      <c r="F81" s="305">
        <v>0.76</v>
      </c>
      <c r="G81" s="295" t="s">
        <v>196</v>
      </c>
      <c r="H81" s="417">
        <v>1</v>
      </c>
      <c r="I81" s="296">
        <v>43677</v>
      </c>
      <c r="J81" s="295">
        <v>27944</v>
      </c>
      <c r="K81" s="295">
        <v>778</v>
      </c>
      <c r="L81" s="295" t="s">
        <v>218</v>
      </c>
      <c r="M81" s="295" t="s">
        <v>315</v>
      </c>
      <c r="N81" s="295" t="s">
        <v>513</v>
      </c>
      <c r="O81" s="295" t="s">
        <v>406</v>
      </c>
      <c r="P81" s="295" t="s">
        <v>417</v>
      </c>
      <c r="Q81" s="295" t="s">
        <v>326</v>
      </c>
      <c r="R81" s="295" t="s">
        <v>201</v>
      </c>
      <c r="S81" s="295" t="s">
        <v>204</v>
      </c>
      <c r="T81" s="295" t="s">
        <v>201</v>
      </c>
      <c r="U81" s="295" t="s">
        <v>317</v>
      </c>
      <c r="V81" s="295" t="s">
        <v>318</v>
      </c>
      <c r="W81" s="295" t="s">
        <v>201</v>
      </c>
      <c r="X81" s="295" t="s">
        <v>94</v>
      </c>
      <c r="Y81" t="s">
        <v>514</v>
      </c>
    </row>
    <row r="82" spans="1:25" x14ac:dyDescent="0.35">
      <c r="A82" s="295" t="s">
        <v>192</v>
      </c>
      <c r="B82" s="295" t="s">
        <v>193</v>
      </c>
      <c r="C82" s="295" t="s">
        <v>421</v>
      </c>
      <c r="D82" s="295" t="s">
        <v>515</v>
      </c>
      <c r="E82" s="305">
        <v>22.26</v>
      </c>
      <c r="F82" s="305">
        <v>22.26</v>
      </c>
      <c r="G82" s="295" t="s">
        <v>196</v>
      </c>
      <c r="H82" s="417">
        <v>1</v>
      </c>
      <c r="I82" s="296">
        <v>43677</v>
      </c>
      <c r="J82" s="295">
        <v>27950</v>
      </c>
      <c r="K82" s="295">
        <v>25</v>
      </c>
      <c r="L82" s="295" t="s">
        <v>218</v>
      </c>
      <c r="M82" s="295" t="s">
        <v>328</v>
      </c>
      <c r="N82" s="295" t="s">
        <v>515</v>
      </c>
      <c r="O82" s="295" t="s">
        <v>221</v>
      </c>
      <c r="P82" s="295" t="s">
        <v>329</v>
      </c>
      <c r="Q82" s="295" t="s">
        <v>316</v>
      </c>
      <c r="R82" s="295" t="s">
        <v>201</v>
      </c>
      <c r="S82" s="295" t="s">
        <v>204</v>
      </c>
      <c r="T82" s="295" t="s">
        <v>201</v>
      </c>
      <c r="U82" s="295" t="s">
        <v>330</v>
      </c>
      <c r="V82" s="295" t="s">
        <v>318</v>
      </c>
      <c r="W82" s="295" t="s">
        <v>201</v>
      </c>
      <c r="X82" s="295" t="s">
        <v>331</v>
      </c>
      <c r="Y82" t="s">
        <v>514</v>
      </c>
    </row>
    <row r="83" spans="1:25" x14ac:dyDescent="0.35">
      <c r="A83" s="295" t="s">
        <v>192</v>
      </c>
      <c r="B83" s="295" t="s">
        <v>193</v>
      </c>
      <c r="C83" s="295" t="s">
        <v>421</v>
      </c>
      <c r="D83" s="295" t="s">
        <v>515</v>
      </c>
      <c r="E83" s="305">
        <v>153.61000000000001</v>
      </c>
      <c r="F83" s="305">
        <v>153.61000000000001</v>
      </c>
      <c r="G83" s="295" t="s">
        <v>196</v>
      </c>
      <c r="H83" s="417">
        <v>1</v>
      </c>
      <c r="I83" s="296">
        <v>43677</v>
      </c>
      <c r="J83" s="295">
        <v>27950</v>
      </c>
      <c r="K83" s="295">
        <v>57</v>
      </c>
      <c r="L83" s="295" t="s">
        <v>218</v>
      </c>
      <c r="M83" s="295" t="s">
        <v>328</v>
      </c>
      <c r="N83" s="295" t="s">
        <v>515</v>
      </c>
      <c r="O83" s="295" t="s">
        <v>200</v>
      </c>
      <c r="P83" s="295" t="s">
        <v>329</v>
      </c>
      <c r="Q83" s="295" t="s">
        <v>316</v>
      </c>
      <c r="R83" s="295" t="s">
        <v>201</v>
      </c>
      <c r="S83" s="295" t="s">
        <v>204</v>
      </c>
      <c r="T83" s="295" t="s">
        <v>201</v>
      </c>
      <c r="U83" s="295" t="s">
        <v>330</v>
      </c>
      <c r="V83" s="295" t="s">
        <v>318</v>
      </c>
      <c r="W83" s="295" t="s">
        <v>201</v>
      </c>
      <c r="X83" s="295" t="s">
        <v>331</v>
      </c>
      <c r="Y83" t="s">
        <v>514</v>
      </c>
    </row>
    <row r="84" spans="1:25" x14ac:dyDescent="0.35">
      <c r="A84" s="295" t="s">
        <v>192</v>
      </c>
      <c r="B84" s="295" t="s">
        <v>193</v>
      </c>
      <c r="C84" s="295" t="s">
        <v>421</v>
      </c>
      <c r="D84" s="295" t="s">
        <v>515</v>
      </c>
      <c r="E84" s="305">
        <v>0.39</v>
      </c>
      <c r="F84" s="305">
        <v>0.39</v>
      </c>
      <c r="G84" s="295" t="s">
        <v>196</v>
      </c>
      <c r="H84" s="417">
        <v>1</v>
      </c>
      <c r="I84" s="296">
        <v>43677</v>
      </c>
      <c r="J84" s="295">
        <v>27950</v>
      </c>
      <c r="K84" s="295">
        <v>117</v>
      </c>
      <c r="L84" s="295" t="s">
        <v>218</v>
      </c>
      <c r="M84" s="295" t="s">
        <v>328</v>
      </c>
      <c r="N84" s="295" t="s">
        <v>515</v>
      </c>
      <c r="O84" s="295" t="s">
        <v>457</v>
      </c>
      <c r="P84" s="295" t="s">
        <v>329</v>
      </c>
      <c r="Q84" s="295" t="s">
        <v>316</v>
      </c>
      <c r="R84" s="295" t="s">
        <v>201</v>
      </c>
      <c r="S84" s="295" t="s">
        <v>204</v>
      </c>
      <c r="T84" s="295" t="s">
        <v>201</v>
      </c>
      <c r="U84" s="295" t="s">
        <v>330</v>
      </c>
      <c r="V84" s="295" t="s">
        <v>318</v>
      </c>
      <c r="W84" s="295" t="s">
        <v>201</v>
      </c>
      <c r="X84" s="295" t="s">
        <v>331</v>
      </c>
      <c r="Y84" t="s">
        <v>514</v>
      </c>
    </row>
    <row r="85" spans="1:25" x14ac:dyDescent="0.35">
      <c r="A85" s="295" t="s">
        <v>192</v>
      </c>
      <c r="B85" s="295" t="s">
        <v>193</v>
      </c>
      <c r="C85" s="295" t="s">
        <v>421</v>
      </c>
      <c r="D85" s="295" t="s">
        <v>515</v>
      </c>
      <c r="E85" s="305">
        <v>5.77</v>
      </c>
      <c r="F85" s="305">
        <v>5.77</v>
      </c>
      <c r="G85" s="295" t="s">
        <v>196</v>
      </c>
      <c r="H85" s="417">
        <v>1</v>
      </c>
      <c r="I85" s="296">
        <v>43677</v>
      </c>
      <c r="J85" s="295">
        <v>27950</v>
      </c>
      <c r="K85" s="295">
        <v>191</v>
      </c>
      <c r="L85" s="295" t="s">
        <v>218</v>
      </c>
      <c r="M85" s="295" t="s">
        <v>328</v>
      </c>
      <c r="N85" s="295" t="s">
        <v>515</v>
      </c>
      <c r="O85" s="295" t="s">
        <v>406</v>
      </c>
      <c r="P85" s="295" t="s">
        <v>329</v>
      </c>
      <c r="Q85" s="295" t="s">
        <v>316</v>
      </c>
      <c r="R85" s="295" t="s">
        <v>201</v>
      </c>
      <c r="S85" s="295" t="s">
        <v>204</v>
      </c>
      <c r="T85" s="295" t="s">
        <v>201</v>
      </c>
      <c r="U85" s="295" t="s">
        <v>330</v>
      </c>
      <c r="V85" s="295" t="s">
        <v>318</v>
      </c>
      <c r="W85" s="295" t="s">
        <v>201</v>
      </c>
      <c r="X85" s="295" t="s">
        <v>331</v>
      </c>
      <c r="Y85" t="s">
        <v>514</v>
      </c>
    </row>
    <row r="86" spans="1:25" x14ac:dyDescent="0.35">
      <c r="A86" s="295" t="s">
        <v>192</v>
      </c>
      <c r="B86" s="295" t="s">
        <v>193</v>
      </c>
      <c r="C86" s="295" t="s">
        <v>421</v>
      </c>
      <c r="D86" s="295" t="s">
        <v>515</v>
      </c>
      <c r="E86" s="305">
        <v>7.43</v>
      </c>
      <c r="F86" s="305">
        <v>7.43</v>
      </c>
      <c r="G86" s="295" t="s">
        <v>196</v>
      </c>
      <c r="H86" s="417">
        <v>1</v>
      </c>
      <c r="I86" s="296">
        <v>43677</v>
      </c>
      <c r="J86" s="295">
        <v>27950</v>
      </c>
      <c r="K86" s="295">
        <v>220</v>
      </c>
      <c r="L86" s="295" t="s">
        <v>218</v>
      </c>
      <c r="M86" s="295" t="s">
        <v>328</v>
      </c>
      <c r="N86" s="295" t="s">
        <v>515</v>
      </c>
      <c r="O86" s="295" t="s">
        <v>221</v>
      </c>
      <c r="P86" s="295" t="s">
        <v>332</v>
      </c>
      <c r="Q86" s="295" t="s">
        <v>316</v>
      </c>
      <c r="R86" s="295" t="s">
        <v>201</v>
      </c>
      <c r="S86" s="295" t="s">
        <v>204</v>
      </c>
      <c r="T86" s="295" t="s">
        <v>201</v>
      </c>
      <c r="U86" s="295" t="s">
        <v>330</v>
      </c>
      <c r="V86" s="295" t="s">
        <v>318</v>
      </c>
      <c r="W86" s="295" t="s">
        <v>201</v>
      </c>
      <c r="X86" s="295" t="s">
        <v>331</v>
      </c>
      <c r="Y86" t="s">
        <v>514</v>
      </c>
    </row>
    <row r="87" spans="1:25" x14ac:dyDescent="0.35">
      <c r="A87" s="295" t="s">
        <v>192</v>
      </c>
      <c r="B87" s="295" t="s">
        <v>193</v>
      </c>
      <c r="C87" s="295" t="s">
        <v>421</v>
      </c>
      <c r="D87" s="295" t="s">
        <v>515</v>
      </c>
      <c r="E87" s="305">
        <v>51.29</v>
      </c>
      <c r="F87" s="305">
        <v>51.29</v>
      </c>
      <c r="G87" s="295" t="s">
        <v>196</v>
      </c>
      <c r="H87" s="417">
        <v>1</v>
      </c>
      <c r="I87" s="296">
        <v>43677</v>
      </c>
      <c r="J87" s="295">
        <v>27950</v>
      </c>
      <c r="K87" s="295">
        <v>252</v>
      </c>
      <c r="L87" s="295" t="s">
        <v>218</v>
      </c>
      <c r="M87" s="295" t="s">
        <v>328</v>
      </c>
      <c r="N87" s="295" t="s">
        <v>515</v>
      </c>
      <c r="O87" s="295" t="s">
        <v>200</v>
      </c>
      <c r="P87" s="295" t="s">
        <v>332</v>
      </c>
      <c r="Q87" s="295" t="s">
        <v>316</v>
      </c>
      <c r="R87" s="295" t="s">
        <v>201</v>
      </c>
      <c r="S87" s="295" t="s">
        <v>204</v>
      </c>
      <c r="T87" s="295" t="s">
        <v>201</v>
      </c>
      <c r="U87" s="295" t="s">
        <v>330</v>
      </c>
      <c r="V87" s="295" t="s">
        <v>318</v>
      </c>
      <c r="W87" s="295" t="s">
        <v>201</v>
      </c>
      <c r="X87" s="295" t="s">
        <v>331</v>
      </c>
      <c r="Y87" t="s">
        <v>514</v>
      </c>
    </row>
    <row r="88" spans="1:25" x14ac:dyDescent="0.35">
      <c r="A88" s="295" t="s">
        <v>192</v>
      </c>
      <c r="B88" s="295" t="s">
        <v>193</v>
      </c>
      <c r="C88" s="295" t="s">
        <v>421</v>
      </c>
      <c r="D88" s="295" t="s">
        <v>515</v>
      </c>
      <c r="E88" s="305">
        <v>0.13</v>
      </c>
      <c r="F88" s="305">
        <v>0.13</v>
      </c>
      <c r="G88" s="295" t="s">
        <v>196</v>
      </c>
      <c r="H88" s="417">
        <v>1</v>
      </c>
      <c r="I88" s="296">
        <v>43677</v>
      </c>
      <c r="J88" s="295">
        <v>27950</v>
      </c>
      <c r="K88" s="295">
        <v>311</v>
      </c>
      <c r="L88" s="295" t="s">
        <v>218</v>
      </c>
      <c r="M88" s="295" t="s">
        <v>328</v>
      </c>
      <c r="N88" s="295" t="s">
        <v>515</v>
      </c>
      <c r="O88" s="295" t="s">
        <v>457</v>
      </c>
      <c r="P88" s="295" t="s">
        <v>332</v>
      </c>
      <c r="Q88" s="295" t="s">
        <v>316</v>
      </c>
      <c r="R88" s="295" t="s">
        <v>201</v>
      </c>
      <c r="S88" s="295" t="s">
        <v>204</v>
      </c>
      <c r="T88" s="295" t="s">
        <v>201</v>
      </c>
      <c r="U88" s="295" t="s">
        <v>330</v>
      </c>
      <c r="V88" s="295" t="s">
        <v>318</v>
      </c>
      <c r="W88" s="295" t="s">
        <v>201</v>
      </c>
      <c r="X88" s="295" t="s">
        <v>331</v>
      </c>
      <c r="Y88" t="s">
        <v>514</v>
      </c>
    </row>
    <row r="89" spans="1:25" x14ac:dyDescent="0.35">
      <c r="A89" s="295" t="s">
        <v>192</v>
      </c>
      <c r="B89" s="295" t="s">
        <v>193</v>
      </c>
      <c r="C89" s="295" t="s">
        <v>421</v>
      </c>
      <c r="D89" s="295" t="s">
        <v>515</v>
      </c>
      <c r="E89" s="305">
        <v>1.93</v>
      </c>
      <c r="F89" s="305">
        <v>1.93</v>
      </c>
      <c r="G89" s="295" t="s">
        <v>196</v>
      </c>
      <c r="H89" s="417">
        <v>1</v>
      </c>
      <c r="I89" s="296">
        <v>43677</v>
      </c>
      <c r="J89" s="295">
        <v>27950</v>
      </c>
      <c r="K89" s="295">
        <v>385</v>
      </c>
      <c r="L89" s="295" t="s">
        <v>218</v>
      </c>
      <c r="M89" s="295" t="s">
        <v>328</v>
      </c>
      <c r="N89" s="295" t="s">
        <v>515</v>
      </c>
      <c r="O89" s="295" t="s">
        <v>406</v>
      </c>
      <c r="P89" s="295" t="s">
        <v>332</v>
      </c>
      <c r="Q89" s="295" t="s">
        <v>316</v>
      </c>
      <c r="R89" s="295" t="s">
        <v>201</v>
      </c>
      <c r="S89" s="295" t="s">
        <v>204</v>
      </c>
      <c r="T89" s="295" t="s">
        <v>201</v>
      </c>
      <c r="U89" s="295" t="s">
        <v>330</v>
      </c>
      <c r="V89" s="295" t="s">
        <v>318</v>
      </c>
      <c r="W89" s="295" t="s">
        <v>201</v>
      </c>
      <c r="X89" s="295" t="s">
        <v>331</v>
      </c>
      <c r="Y89" t="s">
        <v>514</v>
      </c>
    </row>
    <row r="90" spans="1:25" x14ac:dyDescent="0.35">
      <c r="A90" s="295" t="s">
        <v>192</v>
      </c>
      <c r="B90" s="295" t="s">
        <v>193</v>
      </c>
      <c r="C90" s="295" t="s">
        <v>421</v>
      </c>
      <c r="D90" s="295" t="s">
        <v>515</v>
      </c>
      <c r="E90" s="305">
        <v>8.14</v>
      </c>
      <c r="F90" s="305">
        <v>8.14</v>
      </c>
      <c r="G90" s="295" t="s">
        <v>196</v>
      </c>
      <c r="H90" s="417">
        <v>1</v>
      </c>
      <c r="I90" s="296">
        <v>43677</v>
      </c>
      <c r="J90" s="295">
        <v>27950</v>
      </c>
      <c r="K90" s="295">
        <v>414</v>
      </c>
      <c r="L90" s="295" t="s">
        <v>218</v>
      </c>
      <c r="M90" s="295" t="s">
        <v>328</v>
      </c>
      <c r="N90" s="295" t="s">
        <v>515</v>
      </c>
      <c r="O90" s="295" t="s">
        <v>221</v>
      </c>
      <c r="P90" s="295" t="s">
        <v>333</v>
      </c>
      <c r="Q90" s="295" t="s">
        <v>316</v>
      </c>
      <c r="R90" s="295" t="s">
        <v>201</v>
      </c>
      <c r="S90" s="295" t="s">
        <v>204</v>
      </c>
      <c r="T90" s="295" t="s">
        <v>201</v>
      </c>
      <c r="U90" s="295" t="s">
        <v>330</v>
      </c>
      <c r="V90" s="295" t="s">
        <v>318</v>
      </c>
      <c r="W90" s="295" t="s">
        <v>201</v>
      </c>
      <c r="X90" s="295" t="s">
        <v>331</v>
      </c>
      <c r="Y90" t="s">
        <v>514</v>
      </c>
    </row>
    <row r="91" spans="1:25" x14ac:dyDescent="0.35">
      <c r="A91" s="295" t="s">
        <v>192</v>
      </c>
      <c r="B91" s="295" t="s">
        <v>193</v>
      </c>
      <c r="C91" s="295" t="s">
        <v>421</v>
      </c>
      <c r="D91" s="295" t="s">
        <v>515</v>
      </c>
      <c r="E91" s="305">
        <v>56.15</v>
      </c>
      <c r="F91" s="305">
        <v>56.15</v>
      </c>
      <c r="G91" s="295" t="s">
        <v>196</v>
      </c>
      <c r="H91" s="417">
        <v>1</v>
      </c>
      <c r="I91" s="296">
        <v>43677</v>
      </c>
      <c r="J91" s="295">
        <v>27950</v>
      </c>
      <c r="K91" s="295">
        <v>446</v>
      </c>
      <c r="L91" s="295" t="s">
        <v>218</v>
      </c>
      <c r="M91" s="295" t="s">
        <v>328</v>
      </c>
      <c r="N91" s="295" t="s">
        <v>515</v>
      </c>
      <c r="O91" s="295" t="s">
        <v>200</v>
      </c>
      <c r="P91" s="295" t="s">
        <v>333</v>
      </c>
      <c r="Q91" s="295" t="s">
        <v>316</v>
      </c>
      <c r="R91" s="295" t="s">
        <v>201</v>
      </c>
      <c r="S91" s="295" t="s">
        <v>204</v>
      </c>
      <c r="T91" s="295" t="s">
        <v>201</v>
      </c>
      <c r="U91" s="295" t="s">
        <v>330</v>
      </c>
      <c r="V91" s="295" t="s">
        <v>318</v>
      </c>
      <c r="W91" s="295" t="s">
        <v>201</v>
      </c>
      <c r="X91" s="295" t="s">
        <v>331</v>
      </c>
      <c r="Y91" t="s">
        <v>514</v>
      </c>
    </row>
    <row r="92" spans="1:25" x14ac:dyDescent="0.35">
      <c r="A92" s="295" t="s">
        <v>192</v>
      </c>
      <c r="B92" s="295" t="s">
        <v>193</v>
      </c>
      <c r="C92" s="295" t="s">
        <v>421</v>
      </c>
      <c r="D92" s="295" t="s">
        <v>515</v>
      </c>
      <c r="E92" s="305">
        <v>0.14000000000000001</v>
      </c>
      <c r="F92" s="305">
        <v>0.14000000000000001</v>
      </c>
      <c r="G92" s="295" t="s">
        <v>196</v>
      </c>
      <c r="H92" s="417">
        <v>1</v>
      </c>
      <c r="I92" s="296">
        <v>43677</v>
      </c>
      <c r="J92" s="295">
        <v>27950</v>
      </c>
      <c r="K92" s="295">
        <v>505</v>
      </c>
      <c r="L92" s="295" t="s">
        <v>218</v>
      </c>
      <c r="M92" s="295" t="s">
        <v>328</v>
      </c>
      <c r="N92" s="295" t="s">
        <v>515</v>
      </c>
      <c r="O92" s="295" t="s">
        <v>457</v>
      </c>
      <c r="P92" s="295" t="s">
        <v>333</v>
      </c>
      <c r="Q92" s="295" t="s">
        <v>316</v>
      </c>
      <c r="R92" s="295" t="s">
        <v>201</v>
      </c>
      <c r="S92" s="295" t="s">
        <v>204</v>
      </c>
      <c r="T92" s="295" t="s">
        <v>201</v>
      </c>
      <c r="U92" s="295" t="s">
        <v>330</v>
      </c>
      <c r="V92" s="295" t="s">
        <v>318</v>
      </c>
      <c r="W92" s="295" t="s">
        <v>201</v>
      </c>
      <c r="X92" s="295" t="s">
        <v>331</v>
      </c>
      <c r="Y92" t="s">
        <v>514</v>
      </c>
    </row>
    <row r="93" spans="1:25" x14ac:dyDescent="0.35">
      <c r="A93" s="295" t="s">
        <v>192</v>
      </c>
      <c r="B93" s="295" t="s">
        <v>193</v>
      </c>
      <c r="C93" s="295" t="s">
        <v>421</v>
      </c>
      <c r="D93" s="295" t="s">
        <v>515</v>
      </c>
      <c r="E93" s="305">
        <v>2.11</v>
      </c>
      <c r="F93" s="305">
        <v>2.11</v>
      </c>
      <c r="G93" s="295" t="s">
        <v>196</v>
      </c>
      <c r="H93" s="417">
        <v>1</v>
      </c>
      <c r="I93" s="296">
        <v>43677</v>
      </c>
      <c r="J93" s="295">
        <v>27950</v>
      </c>
      <c r="K93" s="295">
        <v>579</v>
      </c>
      <c r="L93" s="295" t="s">
        <v>218</v>
      </c>
      <c r="M93" s="295" t="s">
        <v>328</v>
      </c>
      <c r="N93" s="295" t="s">
        <v>515</v>
      </c>
      <c r="O93" s="295" t="s">
        <v>406</v>
      </c>
      <c r="P93" s="295" t="s">
        <v>333</v>
      </c>
      <c r="Q93" s="295" t="s">
        <v>316</v>
      </c>
      <c r="R93" s="295" t="s">
        <v>201</v>
      </c>
      <c r="S93" s="295" t="s">
        <v>204</v>
      </c>
      <c r="T93" s="295" t="s">
        <v>201</v>
      </c>
      <c r="U93" s="295" t="s">
        <v>330</v>
      </c>
      <c r="V93" s="295" t="s">
        <v>318</v>
      </c>
      <c r="W93" s="295" t="s">
        <v>201</v>
      </c>
      <c r="X93" s="295" t="s">
        <v>331</v>
      </c>
      <c r="Y93" t="s">
        <v>514</v>
      </c>
    </row>
    <row r="94" spans="1:25" x14ac:dyDescent="0.35">
      <c r="A94" s="295" t="s">
        <v>192</v>
      </c>
      <c r="B94" s="295" t="s">
        <v>193</v>
      </c>
      <c r="C94" s="295" t="s">
        <v>421</v>
      </c>
      <c r="D94" s="295" t="s">
        <v>515</v>
      </c>
      <c r="E94" s="305">
        <v>7.99</v>
      </c>
      <c r="F94" s="305">
        <v>7.99</v>
      </c>
      <c r="G94" s="295" t="s">
        <v>196</v>
      </c>
      <c r="H94" s="417">
        <v>1</v>
      </c>
      <c r="I94" s="296">
        <v>43677</v>
      </c>
      <c r="J94" s="295">
        <v>27950</v>
      </c>
      <c r="K94" s="295">
        <v>608</v>
      </c>
      <c r="L94" s="295" t="s">
        <v>218</v>
      </c>
      <c r="M94" s="295" t="s">
        <v>328</v>
      </c>
      <c r="N94" s="295" t="s">
        <v>515</v>
      </c>
      <c r="O94" s="295" t="s">
        <v>221</v>
      </c>
      <c r="P94" s="295" t="s">
        <v>334</v>
      </c>
      <c r="Q94" s="295" t="s">
        <v>316</v>
      </c>
      <c r="R94" s="295" t="s">
        <v>201</v>
      </c>
      <c r="S94" s="295" t="s">
        <v>204</v>
      </c>
      <c r="T94" s="295" t="s">
        <v>201</v>
      </c>
      <c r="U94" s="295" t="s">
        <v>330</v>
      </c>
      <c r="V94" s="295" t="s">
        <v>318</v>
      </c>
      <c r="W94" s="295" t="s">
        <v>201</v>
      </c>
      <c r="X94" s="295" t="s">
        <v>331</v>
      </c>
      <c r="Y94" t="s">
        <v>514</v>
      </c>
    </row>
    <row r="95" spans="1:25" x14ac:dyDescent="0.35">
      <c r="A95" s="295" t="s">
        <v>192</v>
      </c>
      <c r="B95" s="295" t="s">
        <v>193</v>
      </c>
      <c r="C95" s="295" t="s">
        <v>421</v>
      </c>
      <c r="D95" s="295" t="s">
        <v>515</v>
      </c>
      <c r="E95" s="305">
        <v>55.13</v>
      </c>
      <c r="F95" s="305">
        <v>55.13</v>
      </c>
      <c r="G95" s="295" t="s">
        <v>196</v>
      </c>
      <c r="H95" s="417">
        <v>1</v>
      </c>
      <c r="I95" s="296">
        <v>43677</v>
      </c>
      <c r="J95" s="295">
        <v>27950</v>
      </c>
      <c r="K95" s="295">
        <v>640</v>
      </c>
      <c r="L95" s="295" t="s">
        <v>218</v>
      </c>
      <c r="M95" s="295" t="s">
        <v>328</v>
      </c>
      <c r="N95" s="295" t="s">
        <v>515</v>
      </c>
      <c r="O95" s="295" t="s">
        <v>200</v>
      </c>
      <c r="P95" s="295" t="s">
        <v>334</v>
      </c>
      <c r="Q95" s="295" t="s">
        <v>316</v>
      </c>
      <c r="R95" s="295" t="s">
        <v>201</v>
      </c>
      <c r="S95" s="295" t="s">
        <v>204</v>
      </c>
      <c r="T95" s="295" t="s">
        <v>201</v>
      </c>
      <c r="U95" s="295" t="s">
        <v>330</v>
      </c>
      <c r="V95" s="295" t="s">
        <v>318</v>
      </c>
      <c r="W95" s="295" t="s">
        <v>201</v>
      </c>
      <c r="X95" s="295" t="s">
        <v>331</v>
      </c>
      <c r="Y95" t="s">
        <v>514</v>
      </c>
    </row>
    <row r="96" spans="1:25" x14ac:dyDescent="0.35">
      <c r="A96" s="295" t="s">
        <v>192</v>
      </c>
      <c r="B96" s="295" t="s">
        <v>193</v>
      </c>
      <c r="C96" s="295" t="s">
        <v>421</v>
      </c>
      <c r="D96" s="295" t="s">
        <v>515</v>
      </c>
      <c r="E96" s="305">
        <v>0.14000000000000001</v>
      </c>
      <c r="F96" s="305">
        <v>0.14000000000000001</v>
      </c>
      <c r="G96" s="295" t="s">
        <v>196</v>
      </c>
      <c r="H96" s="417">
        <v>1</v>
      </c>
      <c r="I96" s="296">
        <v>43677</v>
      </c>
      <c r="J96" s="295">
        <v>27950</v>
      </c>
      <c r="K96" s="295">
        <v>699</v>
      </c>
      <c r="L96" s="295" t="s">
        <v>218</v>
      </c>
      <c r="M96" s="295" t="s">
        <v>328</v>
      </c>
      <c r="N96" s="295" t="s">
        <v>515</v>
      </c>
      <c r="O96" s="295" t="s">
        <v>457</v>
      </c>
      <c r="P96" s="295" t="s">
        <v>334</v>
      </c>
      <c r="Q96" s="295" t="s">
        <v>316</v>
      </c>
      <c r="R96" s="295" t="s">
        <v>201</v>
      </c>
      <c r="S96" s="295" t="s">
        <v>204</v>
      </c>
      <c r="T96" s="295" t="s">
        <v>201</v>
      </c>
      <c r="U96" s="295" t="s">
        <v>330</v>
      </c>
      <c r="V96" s="295" t="s">
        <v>318</v>
      </c>
      <c r="W96" s="295" t="s">
        <v>201</v>
      </c>
      <c r="X96" s="295" t="s">
        <v>331</v>
      </c>
      <c r="Y96" t="s">
        <v>514</v>
      </c>
    </row>
    <row r="97" spans="1:25" x14ac:dyDescent="0.35">
      <c r="A97" s="295" t="s">
        <v>192</v>
      </c>
      <c r="B97" s="295" t="s">
        <v>193</v>
      </c>
      <c r="C97" s="295" t="s">
        <v>421</v>
      </c>
      <c r="D97" s="295" t="s">
        <v>515</v>
      </c>
      <c r="E97" s="305">
        <v>2.0699999999999998</v>
      </c>
      <c r="F97" s="305">
        <v>2.0699999999999998</v>
      </c>
      <c r="G97" s="295" t="s">
        <v>196</v>
      </c>
      <c r="H97" s="417">
        <v>1</v>
      </c>
      <c r="I97" s="296">
        <v>43677</v>
      </c>
      <c r="J97" s="295">
        <v>27950</v>
      </c>
      <c r="K97" s="295">
        <v>773</v>
      </c>
      <c r="L97" s="295" t="s">
        <v>218</v>
      </c>
      <c r="M97" s="295" t="s">
        <v>328</v>
      </c>
      <c r="N97" s="295" t="s">
        <v>515</v>
      </c>
      <c r="O97" s="295" t="s">
        <v>406</v>
      </c>
      <c r="P97" s="295" t="s">
        <v>334</v>
      </c>
      <c r="Q97" s="295" t="s">
        <v>316</v>
      </c>
      <c r="R97" s="295" t="s">
        <v>201</v>
      </c>
      <c r="S97" s="295" t="s">
        <v>204</v>
      </c>
      <c r="T97" s="295" t="s">
        <v>201</v>
      </c>
      <c r="U97" s="295" t="s">
        <v>330</v>
      </c>
      <c r="V97" s="295" t="s">
        <v>318</v>
      </c>
      <c r="W97" s="295" t="s">
        <v>201</v>
      </c>
      <c r="X97" s="295" t="s">
        <v>331</v>
      </c>
      <c r="Y97" t="s">
        <v>514</v>
      </c>
    </row>
    <row r="98" spans="1:25" x14ac:dyDescent="0.35">
      <c r="A98" s="295" t="s">
        <v>192</v>
      </c>
      <c r="B98" s="295" t="s">
        <v>193</v>
      </c>
      <c r="C98" s="295" t="s">
        <v>421</v>
      </c>
      <c r="D98" s="295" t="s">
        <v>515</v>
      </c>
      <c r="E98" s="305">
        <v>13.94</v>
      </c>
      <c r="F98" s="305">
        <v>13.94</v>
      </c>
      <c r="G98" s="295" t="s">
        <v>196</v>
      </c>
      <c r="H98" s="417">
        <v>1</v>
      </c>
      <c r="I98" s="296">
        <v>43677</v>
      </c>
      <c r="J98" s="295">
        <v>27950</v>
      </c>
      <c r="K98" s="295">
        <v>802</v>
      </c>
      <c r="L98" s="295" t="s">
        <v>218</v>
      </c>
      <c r="M98" s="295" t="s">
        <v>328</v>
      </c>
      <c r="N98" s="295" t="s">
        <v>515</v>
      </c>
      <c r="O98" s="295" t="s">
        <v>221</v>
      </c>
      <c r="P98" s="295" t="s">
        <v>335</v>
      </c>
      <c r="Q98" s="295" t="s">
        <v>316</v>
      </c>
      <c r="R98" s="295" t="s">
        <v>201</v>
      </c>
      <c r="S98" s="295" t="s">
        <v>204</v>
      </c>
      <c r="T98" s="295" t="s">
        <v>201</v>
      </c>
      <c r="U98" s="295" t="s">
        <v>330</v>
      </c>
      <c r="V98" s="295" t="s">
        <v>318</v>
      </c>
      <c r="W98" s="295" t="s">
        <v>201</v>
      </c>
      <c r="X98" s="295" t="s">
        <v>331</v>
      </c>
      <c r="Y98" t="s">
        <v>514</v>
      </c>
    </row>
    <row r="99" spans="1:25" x14ac:dyDescent="0.35">
      <c r="A99" s="295" t="s">
        <v>192</v>
      </c>
      <c r="B99" s="295" t="s">
        <v>193</v>
      </c>
      <c r="C99" s="295" t="s">
        <v>421</v>
      </c>
      <c r="D99" s="295" t="s">
        <v>515</v>
      </c>
      <c r="E99" s="305">
        <v>96.2</v>
      </c>
      <c r="F99" s="305">
        <v>96.2</v>
      </c>
      <c r="G99" s="295" t="s">
        <v>196</v>
      </c>
      <c r="H99" s="417">
        <v>1</v>
      </c>
      <c r="I99" s="296">
        <v>43677</v>
      </c>
      <c r="J99" s="295">
        <v>27950</v>
      </c>
      <c r="K99" s="295">
        <v>834</v>
      </c>
      <c r="L99" s="295" t="s">
        <v>218</v>
      </c>
      <c r="M99" s="295" t="s">
        <v>328</v>
      </c>
      <c r="N99" s="295" t="s">
        <v>515</v>
      </c>
      <c r="O99" s="295" t="s">
        <v>200</v>
      </c>
      <c r="P99" s="295" t="s">
        <v>335</v>
      </c>
      <c r="Q99" s="295" t="s">
        <v>316</v>
      </c>
      <c r="R99" s="295" t="s">
        <v>201</v>
      </c>
      <c r="S99" s="295" t="s">
        <v>204</v>
      </c>
      <c r="T99" s="295" t="s">
        <v>201</v>
      </c>
      <c r="U99" s="295" t="s">
        <v>330</v>
      </c>
      <c r="V99" s="295" t="s">
        <v>318</v>
      </c>
      <c r="W99" s="295" t="s">
        <v>201</v>
      </c>
      <c r="X99" s="295" t="s">
        <v>331</v>
      </c>
      <c r="Y99" t="s">
        <v>514</v>
      </c>
    </row>
    <row r="100" spans="1:25" x14ac:dyDescent="0.35">
      <c r="A100" s="295" t="s">
        <v>192</v>
      </c>
      <c r="B100" s="295" t="s">
        <v>193</v>
      </c>
      <c r="C100" s="295" t="s">
        <v>421</v>
      </c>
      <c r="D100" s="295" t="s">
        <v>515</v>
      </c>
      <c r="E100" s="305">
        <v>0.25</v>
      </c>
      <c r="F100" s="305">
        <v>0.25</v>
      </c>
      <c r="G100" s="295" t="s">
        <v>196</v>
      </c>
      <c r="H100" s="417">
        <v>1</v>
      </c>
      <c r="I100" s="296">
        <v>43677</v>
      </c>
      <c r="J100" s="295">
        <v>27950</v>
      </c>
      <c r="K100" s="295">
        <v>893</v>
      </c>
      <c r="L100" s="295" t="s">
        <v>218</v>
      </c>
      <c r="M100" s="295" t="s">
        <v>328</v>
      </c>
      <c r="N100" s="295" t="s">
        <v>515</v>
      </c>
      <c r="O100" s="295" t="s">
        <v>457</v>
      </c>
      <c r="P100" s="295" t="s">
        <v>335</v>
      </c>
      <c r="Q100" s="295" t="s">
        <v>316</v>
      </c>
      <c r="R100" s="295" t="s">
        <v>201</v>
      </c>
      <c r="S100" s="295" t="s">
        <v>204</v>
      </c>
      <c r="T100" s="295" t="s">
        <v>201</v>
      </c>
      <c r="U100" s="295" t="s">
        <v>330</v>
      </c>
      <c r="V100" s="295" t="s">
        <v>318</v>
      </c>
      <c r="W100" s="295" t="s">
        <v>201</v>
      </c>
      <c r="X100" s="295" t="s">
        <v>331</v>
      </c>
      <c r="Y100" t="s">
        <v>514</v>
      </c>
    </row>
    <row r="101" spans="1:25" x14ac:dyDescent="0.35">
      <c r="A101" s="295" t="s">
        <v>192</v>
      </c>
      <c r="B101" s="295" t="s">
        <v>193</v>
      </c>
      <c r="C101" s="295" t="s">
        <v>421</v>
      </c>
      <c r="D101" s="295" t="s">
        <v>515</v>
      </c>
      <c r="E101" s="305">
        <v>3.62</v>
      </c>
      <c r="F101" s="305">
        <v>3.62</v>
      </c>
      <c r="G101" s="295" t="s">
        <v>196</v>
      </c>
      <c r="H101" s="417">
        <v>1</v>
      </c>
      <c r="I101" s="296">
        <v>43677</v>
      </c>
      <c r="J101" s="295">
        <v>27950</v>
      </c>
      <c r="K101" s="295">
        <v>967</v>
      </c>
      <c r="L101" s="295" t="s">
        <v>218</v>
      </c>
      <c r="M101" s="295" t="s">
        <v>328</v>
      </c>
      <c r="N101" s="295" t="s">
        <v>515</v>
      </c>
      <c r="O101" s="295" t="s">
        <v>406</v>
      </c>
      <c r="P101" s="295" t="s">
        <v>335</v>
      </c>
      <c r="Q101" s="295" t="s">
        <v>316</v>
      </c>
      <c r="R101" s="295" t="s">
        <v>201</v>
      </c>
      <c r="S101" s="295" t="s">
        <v>204</v>
      </c>
      <c r="T101" s="295" t="s">
        <v>201</v>
      </c>
      <c r="U101" s="295" t="s">
        <v>330</v>
      </c>
      <c r="V101" s="295" t="s">
        <v>318</v>
      </c>
      <c r="W101" s="295" t="s">
        <v>201</v>
      </c>
      <c r="X101" s="295" t="s">
        <v>331</v>
      </c>
      <c r="Y101" t="s">
        <v>514</v>
      </c>
    </row>
    <row r="102" spans="1:25" x14ac:dyDescent="0.35">
      <c r="A102" s="295" t="s">
        <v>192</v>
      </c>
      <c r="B102" s="295" t="s">
        <v>193</v>
      </c>
      <c r="C102" s="295" t="s">
        <v>421</v>
      </c>
      <c r="D102" s="295" t="s">
        <v>515</v>
      </c>
      <c r="E102" s="305">
        <v>12.07</v>
      </c>
      <c r="F102" s="305">
        <v>12.07</v>
      </c>
      <c r="G102" s="295" t="s">
        <v>196</v>
      </c>
      <c r="H102" s="417">
        <v>1</v>
      </c>
      <c r="I102" s="296">
        <v>43677</v>
      </c>
      <c r="J102" s="295">
        <v>27950</v>
      </c>
      <c r="K102" s="295">
        <v>996</v>
      </c>
      <c r="L102" s="295" t="s">
        <v>218</v>
      </c>
      <c r="M102" s="295" t="s">
        <v>328</v>
      </c>
      <c r="N102" s="295" t="s">
        <v>515</v>
      </c>
      <c r="O102" s="295" t="s">
        <v>221</v>
      </c>
      <c r="P102" s="295" t="s">
        <v>336</v>
      </c>
      <c r="Q102" s="295" t="s">
        <v>316</v>
      </c>
      <c r="R102" s="295" t="s">
        <v>201</v>
      </c>
      <c r="S102" s="295" t="s">
        <v>204</v>
      </c>
      <c r="T102" s="295" t="s">
        <v>201</v>
      </c>
      <c r="U102" s="295" t="s">
        <v>330</v>
      </c>
      <c r="V102" s="295" t="s">
        <v>318</v>
      </c>
      <c r="W102" s="295" t="s">
        <v>201</v>
      </c>
      <c r="X102" s="295" t="s">
        <v>331</v>
      </c>
      <c r="Y102" t="s">
        <v>514</v>
      </c>
    </row>
    <row r="103" spans="1:25" x14ac:dyDescent="0.35">
      <c r="A103" s="295" t="s">
        <v>192</v>
      </c>
      <c r="B103" s="295" t="s">
        <v>193</v>
      </c>
      <c r="C103" s="295" t="s">
        <v>421</v>
      </c>
      <c r="D103" s="295" t="s">
        <v>515</v>
      </c>
      <c r="E103" s="305">
        <v>83.33</v>
      </c>
      <c r="F103" s="305">
        <v>83.33</v>
      </c>
      <c r="G103" s="295" t="s">
        <v>196</v>
      </c>
      <c r="H103" s="417">
        <v>1</v>
      </c>
      <c r="I103" s="296">
        <v>43677</v>
      </c>
      <c r="J103" s="295">
        <v>27950</v>
      </c>
      <c r="K103" s="295">
        <v>1028</v>
      </c>
      <c r="L103" s="295" t="s">
        <v>218</v>
      </c>
      <c r="M103" s="295" t="s">
        <v>328</v>
      </c>
      <c r="N103" s="295" t="s">
        <v>515</v>
      </c>
      <c r="O103" s="295" t="s">
        <v>200</v>
      </c>
      <c r="P103" s="295" t="s">
        <v>336</v>
      </c>
      <c r="Q103" s="295" t="s">
        <v>316</v>
      </c>
      <c r="R103" s="295" t="s">
        <v>201</v>
      </c>
      <c r="S103" s="295" t="s">
        <v>204</v>
      </c>
      <c r="T103" s="295" t="s">
        <v>201</v>
      </c>
      <c r="U103" s="295" t="s">
        <v>330</v>
      </c>
      <c r="V103" s="295" t="s">
        <v>318</v>
      </c>
      <c r="W103" s="295" t="s">
        <v>201</v>
      </c>
      <c r="X103" s="295" t="s">
        <v>331</v>
      </c>
      <c r="Y103" t="s">
        <v>514</v>
      </c>
    </row>
    <row r="104" spans="1:25" x14ac:dyDescent="0.35">
      <c r="A104" s="295" t="s">
        <v>192</v>
      </c>
      <c r="B104" s="295" t="s">
        <v>193</v>
      </c>
      <c r="C104" s="295" t="s">
        <v>421</v>
      </c>
      <c r="D104" s="295" t="s">
        <v>515</v>
      </c>
      <c r="E104" s="305">
        <v>0.21</v>
      </c>
      <c r="F104" s="305">
        <v>0.21</v>
      </c>
      <c r="G104" s="295" t="s">
        <v>196</v>
      </c>
      <c r="H104" s="417">
        <v>1</v>
      </c>
      <c r="I104" s="296">
        <v>43677</v>
      </c>
      <c r="J104" s="295">
        <v>27950</v>
      </c>
      <c r="K104" s="295">
        <v>1087</v>
      </c>
      <c r="L104" s="295" t="s">
        <v>218</v>
      </c>
      <c r="M104" s="295" t="s">
        <v>328</v>
      </c>
      <c r="N104" s="295" t="s">
        <v>515</v>
      </c>
      <c r="O104" s="295" t="s">
        <v>457</v>
      </c>
      <c r="P104" s="295" t="s">
        <v>336</v>
      </c>
      <c r="Q104" s="295" t="s">
        <v>316</v>
      </c>
      <c r="R104" s="295" t="s">
        <v>201</v>
      </c>
      <c r="S104" s="295" t="s">
        <v>204</v>
      </c>
      <c r="T104" s="295" t="s">
        <v>201</v>
      </c>
      <c r="U104" s="295" t="s">
        <v>330</v>
      </c>
      <c r="V104" s="295" t="s">
        <v>318</v>
      </c>
      <c r="W104" s="295" t="s">
        <v>201</v>
      </c>
      <c r="X104" s="295" t="s">
        <v>331</v>
      </c>
      <c r="Y104" t="s">
        <v>514</v>
      </c>
    </row>
    <row r="105" spans="1:25" x14ac:dyDescent="0.35">
      <c r="A105" s="295" t="s">
        <v>192</v>
      </c>
      <c r="B105" s="295" t="s">
        <v>193</v>
      </c>
      <c r="C105" s="295" t="s">
        <v>421</v>
      </c>
      <c r="D105" s="295" t="s">
        <v>515</v>
      </c>
      <c r="E105" s="305">
        <v>3.13</v>
      </c>
      <c r="F105" s="305">
        <v>3.13</v>
      </c>
      <c r="G105" s="295" t="s">
        <v>196</v>
      </c>
      <c r="H105" s="417">
        <v>1</v>
      </c>
      <c r="I105" s="296">
        <v>43677</v>
      </c>
      <c r="J105" s="295">
        <v>27950</v>
      </c>
      <c r="K105" s="295">
        <v>1161</v>
      </c>
      <c r="L105" s="295" t="s">
        <v>218</v>
      </c>
      <c r="M105" s="295" t="s">
        <v>328</v>
      </c>
      <c r="N105" s="295" t="s">
        <v>515</v>
      </c>
      <c r="O105" s="295" t="s">
        <v>406</v>
      </c>
      <c r="P105" s="295" t="s">
        <v>336</v>
      </c>
      <c r="Q105" s="295" t="s">
        <v>316</v>
      </c>
      <c r="R105" s="295" t="s">
        <v>201</v>
      </c>
      <c r="S105" s="295" t="s">
        <v>204</v>
      </c>
      <c r="T105" s="295" t="s">
        <v>201</v>
      </c>
      <c r="U105" s="295" t="s">
        <v>330</v>
      </c>
      <c r="V105" s="295" t="s">
        <v>318</v>
      </c>
      <c r="W105" s="295" t="s">
        <v>201</v>
      </c>
      <c r="X105" s="295" t="s">
        <v>331</v>
      </c>
      <c r="Y105" t="s">
        <v>514</v>
      </c>
    </row>
    <row r="106" spans="1:25" x14ac:dyDescent="0.35">
      <c r="A106" s="295" t="s">
        <v>192</v>
      </c>
      <c r="B106" s="295" t="s">
        <v>193</v>
      </c>
      <c r="C106" s="295" t="s">
        <v>421</v>
      </c>
      <c r="D106" s="295" t="s">
        <v>515</v>
      </c>
      <c r="E106" s="305">
        <v>6.82</v>
      </c>
      <c r="F106" s="305">
        <v>6.82</v>
      </c>
      <c r="G106" s="295" t="s">
        <v>196</v>
      </c>
      <c r="H106" s="417">
        <v>1</v>
      </c>
      <c r="I106" s="296">
        <v>43677</v>
      </c>
      <c r="J106" s="295">
        <v>27950</v>
      </c>
      <c r="K106" s="295">
        <v>1190</v>
      </c>
      <c r="L106" s="295" t="s">
        <v>218</v>
      </c>
      <c r="M106" s="295" t="s">
        <v>328</v>
      </c>
      <c r="N106" s="295" t="s">
        <v>515</v>
      </c>
      <c r="O106" s="295" t="s">
        <v>221</v>
      </c>
      <c r="P106" s="295" t="s">
        <v>337</v>
      </c>
      <c r="Q106" s="295" t="s">
        <v>316</v>
      </c>
      <c r="R106" s="295" t="s">
        <v>201</v>
      </c>
      <c r="S106" s="295" t="s">
        <v>204</v>
      </c>
      <c r="T106" s="295" t="s">
        <v>201</v>
      </c>
      <c r="U106" s="295" t="s">
        <v>330</v>
      </c>
      <c r="V106" s="295" t="s">
        <v>318</v>
      </c>
      <c r="W106" s="295" t="s">
        <v>201</v>
      </c>
      <c r="X106" s="295" t="s">
        <v>331</v>
      </c>
      <c r="Y106" t="s">
        <v>514</v>
      </c>
    </row>
    <row r="107" spans="1:25" x14ac:dyDescent="0.35">
      <c r="A107" s="295" t="s">
        <v>192</v>
      </c>
      <c r="B107" s="295" t="s">
        <v>193</v>
      </c>
      <c r="C107" s="295" t="s">
        <v>421</v>
      </c>
      <c r="D107" s="295" t="s">
        <v>515</v>
      </c>
      <c r="E107" s="305">
        <v>47.06</v>
      </c>
      <c r="F107" s="305">
        <v>47.06</v>
      </c>
      <c r="G107" s="295" t="s">
        <v>196</v>
      </c>
      <c r="H107" s="417">
        <v>1</v>
      </c>
      <c r="I107" s="296">
        <v>43677</v>
      </c>
      <c r="J107" s="295">
        <v>27950</v>
      </c>
      <c r="K107" s="295">
        <v>1222</v>
      </c>
      <c r="L107" s="295" t="s">
        <v>218</v>
      </c>
      <c r="M107" s="295" t="s">
        <v>328</v>
      </c>
      <c r="N107" s="295" t="s">
        <v>515</v>
      </c>
      <c r="O107" s="295" t="s">
        <v>200</v>
      </c>
      <c r="P107" s="295" t="s">
        <v>337</v>
      </c>
      <c r="Q107" s="295" t="s">
        <v>316</v>
      </c>
      <c r="R107" s="295" t="s">
        <v>201</v>
      </c>
      <c r="S107" s="295" t="s">
        <v>204</v>
      </c>
      <c r="T107" s="295" t="s">
        <v>201</v>
      </c>
      <c r="U107" s="295" t="s">
        <v>330</v>
      </c>
      <c r="V107" s="295" t="s">
        <v>318</v>
      </c>
      <c r="W107" s="295" t="s">
        <v>201</v>
      </c>
      <c r="X107" s="295" t="s">
        <v>331</v>
      </c>
      <c r="Y107" t="s">
        <v>514</v>
      </c>
    </row>
    <row r="108" spans="1:25" x14ac:dyDescent="0.35">
      <c r="A108" s="295" t="s">
        <v>192</v>
      </c>
      <c r="B108" s="295" t="s">
        <v>193</v>
      </c>
      <c r="C108" s="295" t="s">
        <v>421</v>
      </c>
      <c r="D108" s="295" t="s">
        <v>515</v>
      </c>
      <c r="E108" s="305">
        <v>0.12</v>
      </c>
      <c r="F108" s="305">
        <v>0.12</v>
      </c>
      <c r="G108" s="295" t="s">
        <v>196</v>
      </c>
      <c r="H108" s="417">
        <v>1</v>
      </c>
      <c r="I108" s="296">
        <v>43677</v>
      </c>
      <c r="J108" s="295">
        <v>27950</v>
      </c>
      <c r="K108" s="295">
        <v>1281</v>
      </c>
      <c r="L108" s="295" t="s">
        <v>218</v>
      </c>
      <c r="M108" s="295" t="s">
        <v>328</v>
      </c>
      <c r="N108" s="295" t="s">
        <v>515</v>
      </c>
      <c r="O108" s="295" t="s">
        <v>457</v>
      </c>
      <c r="P108" s="295" t="s">
        <v>337</v>
      </c>
      <c r="Q108" s="295" t="s">
        <v>316</v>
      </c>
      <c r="R108" s="295" t="s">
        <v>201</v>
      </c>
      <c r="S108" s="295" t="s">
        <v>204</v>
      </c>
      <c r="T108" s="295" t="s">
        <v>201</v>
      </c>
      <c r="U108" s="295" t="s">
        <v>330</v>
      </c>
      <c r="V108" s="295" t="s">
        <v>318</v>
      </c>
      <c r="W108" s="295" t="s">
        <v>201</v>
      </c>
      <c r="X108" s="295" t="s">
        <v>331</v>
      </c>
      <c r="Y108" t="s">
        <v>514</v>
      </c>
    </row>
    <row r="109" spans="1:25" x14ac:dyDescent="0.35">
      <c r="A109" s="295" t="s">
        <v>192</v>
      </c>
      <c r="B109" s="295" t="s">
        <v>193</v>
      </c>
      <c r="C109" s="295" t="s">
        <v>421</v>
      </c>
      <c r="D109" s="295" t="s">
        <v>515</v>
      </c>
      <c r="E109" s="305">
        <v>1.77</v>
      </c>
      <c r="F109" s="305">
        <v>1.77</v>
      </c>
      <c r="G109" s="295" t="s">
        <v>196</v>
      </c>
      <c r="H109" s="417">
        <v>1</v>
      </c>
      <c r="I109" s="296">
        <v>43677</v>
      </c>
      <c r="J109" s="295">
        <v>27950</v>
      </c>
      <c r="K109" s="295">
        <v>1355</v>
      </c>
      <c r="L109" s="295" t="s">
        <v>218</v>
      </c>
      <c r="M109" s="295" t="s">
        <v>328</v>
      </c>
      <c r="N109" s="295" t="s">
        <v>515</v>
      </c>
      <c r="O109" s="295" t="s">
        <v>406</v>
      </c>
      <c r="P109" s="295" t="s">
        <v>337</v>
      </c>
      <c r="Q109" s="295" t="s">
        <v>316</v>
      </c>
      <c r="R109" s="295" t="s">
        <v>201</v>
      </c>
      <c r="S109" s="295" t="s">
        <v>204</v>
      </c>
      <c r="T109" s="295" t="s">
        <v>201</v>
      </c>
      <c r="U109" s="295" t="s">
        <v>330</v>
      </c>
      <c r="V109" s="295" t="s">
        <v>318</v>
      </c>
      <c r="W109" s="295" t="s">
        <v>201</v>
      </c>
      <c r="X109" s="295" t="s">
        <v>331</v>
      </c>
      <c r="Y109" t="s">
        <v>514</v>
      </c>
    </row>
    <row r="110" spans="1:25" x14ac:dyDescent="0.35">
      <c r="A110" s="295" t="s">
        <v>192</v>
      </c>
      <c r="B110" s="295" t="s">
        <v>193</v>
      </c>
      <c r="C110" s="295" t="s">
        <v>421</v>
      </c>
      <c r="D110" s="295" t="s">
        <v>515</v>
      </c>
      <c r="E110" s="305">
        <v>19.38</v>
      </c>
      <c r="F110" s="305">
        <v>19.38</v>
      </c>
      <c r="G110" s="295" t="s">
        <v>196</v>
      </c>
      <c r="H110" s="417">
        <v>1</v>
      </c>
      <c r="I110" s="296">
        <v>43677</v>
      </c>
      <c r="J110" s="295">
        <v>27950</v>
      </c>
      <c r="K110" s="295">
        <v>1385</v>
      </c>
      <c r="L110" s="295" t="s">
        <v>218</v>
      </c>
      <c r="M110" s="295" t="s">
        <v>328</v>
      </c>
      <c r="N110" s="295" t="s">
        <v>515</v>
      </c>
      <c r="O110" s="295" t="s">
        <v>221</v>
      </c>
      <c r="P110" s="295" t="s">
        <v>338</v>
      </c>
      <c r="Q110" s="295" t="s">
        <v>316</v>
      </c>
      <c r="R110" s="295" t="s">
        <v>201</v>
      </c>
      <c r="S110" s="295" t="s">
        <v>204</v>
      </c>
      <c r="T110" s="295" t="s">
        <v>201</v>
      </c>
      <c r="U110" s="295" t="s">
        <v>330</v>
      </c>
      <c r="V110" s="295" t="s">
        <v>318</v>
      </c>
      <c r="W110" s="295" t="s">
        <v>201</v>
      </c>
      <c r="X110" s="295" t="s">
        <v>331</v>
      </c>
      <c r="Y110" t="s">
        <v>514</v>
      </c>
    </row>
    <row r="111" spans="1:25" x14ac:dyDescent="0.35">
      <c r="A111" s="295" t="s">
        <v>192</v>
      </c>
      <c r="B111" s="295" t="s">
        <v>193</v>
      </c>
      <c r="C111" s="295" t="s">
        <v>421</v>
      </c>
      <c r="D111" s="295" t="s">
        <v>515</v>
      </c>
      <c r="E111" s="305">
        <v>133.72999999999999</v>
      </c>
      <c r="F111" s="305">
        <v>133.72999999999999</v>
      </c>
      <c r="G111" s="295" t="s">
        <v>196</v>
      </c>
      <c r="H111" s="417">
        <v>1</v>
      </c>
      <c r="I111" s="296">
        <v>43677</v>
      </c>
      <c r="J111" s="295">
        <v>27950</v>
      </c>
      <c r="K111" s="295">
        <v>1417</v>
      </c>
      <c r="L111" s="295" t="s">
        <v>218</v>
      </c>
      <c r="M111" s="295" t="s">
        <v>328</v>
      </c>
      <c r="N111" s="295" t="s">
        <v>515</v>
      </c>
      <c r="O111" s="295" t="s">
        <v>200</v>
      </c>
      <c r="P111" s="295" t="s">
        <v>338</v>
      </c>
      <c r="Q111" s="295" t="s">
        <v>316</v>
      </c>
      <c r="R111" s="295" t="s">
        <v>201</v>
      </c>
      <c r="S111" s="295" t="s">
        <v>204</v>
      </c>
      <c r="T111" s="295" t="s">
        <v>201</v>
      </c>
      <c r="U111" s="295" t="s">
        <v>330</v>
      </c>
      <c r="V111" s="295" t="s">
        <v>318</v>
      </c>
      <c r="W111" s="295" t="s">
        <v>201</v>
      </c>
      <c r="X111" s="295" t="s">
        <v>331</v>
      </c>
      <c r="Y111" t="s">
        <v>514</v>
      </c>
    </row>
    <row r="112" spans="1:25" x14ac:dyDescent="0.35">
      <c r="A112" s="295" t="s">
        <v>192</v>
      </c>
      <c r="B112" s="295" t="s">
        <v>193</v>
      </c>
      <c r="C112" s="295" t="s">
        <v>421</v>
      </c>
      <c r="D112" s="295" t="s">
        <v>515</v>
      </c>
      <c r="E112" s="305">
        <v>0.34</v>
      </c>
      <c r="F112" s="305">
        <v>0.34</v>
      </c>
      <c r="G112" s="295" t="s">
        <v>196</v>
      </c>
      <c r="H112" s="417">
        <v>1</v>
      </c>
      <c r="I112" s="296">
        <v>43677</v>
      </c>
      <c r="J112" s="295">
        <v>27950</v>
      </c>
      <c r="K112" s="295">
        <v>1477</v>
      </c>
      <c r="L112" s="295" t="s">
        <v>218</v>
      </c>
      <c r="M112" s="295" t="s">
        <v>328</v>
      </c>
      <c r="N112" s="295" t="s">
        <v>515</v>
      </c>
      <c r="O112" s="295" t="s">
        <v>457</v>
      </c>
      <c r="P112" s="295" t="s">
        <v>338</v>
      </c>
      <c r="Q112" s="295" t="s">
        <v>316</v>
      </c>
      <c r="R112" s="295" t="s">
        <v>201</v>
      </c>
      <c r="S112" s="295" t="s">
        <v>204</v>
      </c>
      <c r="T112" s="295" t="s">
        <v>201</v>
      </c>
      <c r="U112" s="295" t="s">
        <v>330</v>
      </c>
      <c r="V112" s="295" t="s">
        <v>318</v>
      </c>
      <c r="W112" s="295" t="s">
        <v>201</v>
      </c>
      <c r="X112" s="295" t="s">
        <v>331</v>
      </c>
      <c r="Y112" t="s">
        <v>514</v>
      </c>
    </row>
    <row r="113" spans="1:25" x14ac:dyDescent="0.35">
      <c r="A113" s="295" t="s">
        <v>192</v>
      </c>
      <c r="B113" s="295" t="s">
        <v>193</v>
      </c>
      <c r="C113" s="295" t="s">
        <v>421</v>
      </c>
      <c r="D113" s="295" t="s">
        <v>515</v>
      </c>
      <c r="E113" s="305">
        <v>5.03</v>
      </c>
      <c r="F113" s="305">
        <v>5.03</v>
      </c>
      <c r="G113" s="295" t="s">
        <v>196</v>
      </c>
      <c r="H113" s="417">
        <v>1</v>
      </c>
      <c r="I113" s="296">
        <v>43677</v>
      </c>
      <c r="J113" s="295">
        <v>27950</v>
      </c>
      <c r="K113" s="295">
        <v>1551</v>
      </c>
      <c r="L113" s="295" t="s">
        <v>218</v>
      </c>
      <c r="M113" s="295" t="s">
        <v>328</v>
      </c>
      <c r="N113" s="295" t="s">
        <v>515</v>
      </c>
      <c r="O113" s="295" t="s">
        <v>406</v>
      </c>
      <c r="P113" s="295" t="s">
        <v>338</v>
      </c>
      <c r="Q113" s="295" t="s">
        <v>316</v>
      </c>
      <c r="R113" s="295" t="s">
        <v>201</v>
      </c>
      <c r="S113" s="295" t="s">
        <v>204</v>
      </c>
      <c r="T113" s="295" t="s">
        <v>201</v>
      </c>
      <c r="U113" s="295" t="s">
        <v>330</v>
      </c>
      <c r="V113" s="295" t="s">
        <v>318</v>
      </c>
      <c r="W113" s="295" t="s">
        <v>201</v>
      </c>
      <c r="X113" s="295" t="s">
        <v>331</v>
      </c>
      <c r="Y113" t="s">
        <v>514</v>
      </c>
    </row>
    <row r="114" spans="1:25" x14ac:dyDescent="0.35">
      <c r="A114" s="295" t="s">
        <v>192</v>
      </c>
      <c r="B114" s="295" t="s">
        <v>193</v>
      </c>
      <c r="C114" s="295" t="s">
        <v>421</v>
      </c>
      <c r="D114" s="295" t="s">
        <v>515</v>
      </c>
      <c r="E114" s="305">
        <v>9.2200000000000006</v>
      </c>
      <c r="F114" s="305">
        <v>9.2200000000000006</v>
      </c>
      <c r="G114" s="295" t="s">
        <v>196</v>
      </c>
      <c r="H114" s="417">
        <v>1</v>
      </c>
      <c r="I114" s="296">
        <v>43677</v>
      </c>
      <c r="J114" s="295">
        <v>27950</v>
      </c>
      <c r="K114" s="295">
        <v>1580</v>
      </c>
      <c r="L114" s="295" t="s">
        <v>218</v>
      </c>
      <c r="M114" s="295" t="s">
        <v>328</v>
      </c>
      <c r="N114" s="295" t="s">
        <v>515</v>
      </c>
      <c r="O114" s="295" t="s">
        <v>221</v>
      </c>
      <c r="P114" s="295" t="s">
        <v>339</v>
      </c>
      <c r="Q114" s="295" t="s">
        <v>316</v>
      </c>
      <c r="R114" s="295" t="s">
        <v>201</v>
      </c>
      <c r="S114" s="295" t="s">
        <v>204</v>
      </c>
      <c r="T114" s="295" t="s">
        <v>201</v>
      </c>
      <c r="U114" s="295" t="s">
        <v>330</v>
      </c>
      <c r="V114" s="295" t="s">
        <v>318</v>
      </c>
      <c r="W114" s="295" t="s">
        <v>201</v>
      </c>
      <c r="X114" s="295" t="s">
        <v>331</v>
      </c>
      <c r="Y114" t="s">
        <v>514</v>
      </c>
    </row>
    <row r="115" spans="1:25" x14ac:dyDescent="0.35">
      <c r="A115" s="295" t="s">
        <v>192</v>
      </c>
      <c r="B115" s="295" t="s">
        <v>193</v>
      </c>
      <c r="C115" s="295" t="s">
        <v>421</v>
      </c>
      <c r="D115" s="295" t="s">
        <v>515</v>
      </c>
      <c r="E115" s="305">
        <v>63.6</v>
      </c>
      <c r="F115" s="305">
        <v>63.6</v>
      </c>
      <c r="G115" s="295" t="s">
        <v>196</v>
      </c>
      <c r="H115" s="417">
        <v>1</v>
      </c>
      <c r="I115" s="296">
        <v>43677</v>
      </c>
      <c r="J115" s="295">
        <v>27950</v>
      </c>
      <c r="K115" s="295">
        <v>1612</v>
      </c>
      <c r="L115" s="295" t="s">
        <v>218</v>
      </c>
      <c r="M115" s="295" t="s">
        <v>328</v>
      </c>
      <c r="N115" s="295" t="s">
        <v>515</v>
      </c>
      <c r="O115" s="295" t="s">
        <v>200</v>
      </c>
      <c r="P115" s="295" t="s">
        <v>339</v>
      </c>
      <c r="Q115" s="295" t="s">
        <v>316</v>
      </c>
      <c r="R115" s="295" t="s">
        <v>201</v>
      </c>
      <c r="S115" s="295" t="s">
        <v>204</v>
      </c>
      <c r="T115" s="295" t="s">
        <v>201</v>
      </c>
      <c r="U115" s="295" t="s">
        <v>330</v>
      </c>
      <c r="V115" s="295" t="s">
        <v>318</v>
      </c>
      <c r="W115" s="295" t="s">
        <v>201</v>
      </c>
      <c r="X115" s="295" t="s">
        <v>331</v>
      </c>
      <c r="Y115" t="s">
        <v>514</v>
      </c>
    </row>
    <row r="116" spans="1:25" x14ac:dyDescent="0.35">
      <c r="A116" s="295" t="s">
        <v>192</v>
      </c>
      <c r="B116" s="295" t="s">
        <v>193</v>
      </c>
      <c r="C116" s="295" t="s">
        <v>421</v>
      </c>
      <c r="D116" s="295" t="s">
        <v>515</v>
      </c>
      <c r="E116" s="305">
        <v>0.16</v>
      </c>
      <c r="F116" s="305">
        <v>0.16</v>
      </c>
      <c r="G116" s="295" t="s">
        <v>196</v>
      </c>
      <c r="H116" s="417">
        <v>1</v>
      </c>
      <c r="I116" s="296">
        <v>43677</v>
      </c>
      <c r="J116" s="295">
        <v>27950</v>
      </c>
      <c r="K116" s="295">
        <v>1671</v>
      </c>
      <c r="L116" s="295" t="s">
        <v>218</v>
      </c>
      <c r="M116" s="295" t="s">
        <v>328</v>
      </c>
      <c r="N116" s="295" t="s">
        <v>515</v>
      </c>
      <c r="O116" s="295" t="s">
        <v>457</v>
      </c>
      <c r="P116" s="295" t="s">
        <v>339</v>
      </c>
      <c r="Q116" s="295" t="s">
        <v>316</v>
      </c>
      <c r="R116" s="295" t="s">
        <v>201</v>
      </c>
      <c r="S116" s="295" t="s">
        <v>204</v>
      </c>
      <c r="T116" s="295" t="s">
        <v>201</v>
      </c>
      <c r="U116" s="295" t="s">
        <v>330</v>
      </c>
      <c r="V116" s="295" t="s">
        <v>318</v>
      </c>
      <c r="W116" s="295" t="s">
        <v>201</v>
      </c>
      <c r="X116" s="295" t="s">
        <v>331</v>
      </c>
      <c r="Y116" t="s">
        <v>514</v>
      </c>
    </row>
    <row r="117" spans="1:25" x14ac:dyDescent="0.35">
      <c r="A117" s="295" t="s">
        <v>192</v>
      </c>
      <c r="B117" s="295" t="s">
        <v>193</v>
      </c>
      <c r="C117" s="295" t="s">
        <v>421</v>
      </c>
      <c r="D117" s="295" t="s">
        <v>515</v>
      </c>
      <c r="E117" s="305">
        <v>2.39</v>
      </c>
      <c r="F117" s="305">
        <v>2.39</v>
      </c>
      <c r="G117" s="295" t="s">
        <v>196</v>
      </c>
      <c r="H117" s="417">
        <v>1</v>
      </c>
      <c r="I117" s="296">
        <v>43677</v>
      </c>
      <c r="J117" s="295">
        <v>27950</v>
      </c>
      <c r="K117" s="295">
        <v>1745</v>
      </c>
      <c r="L117" s="295" t="s">
        <v>218</v>
      </c>
      <c r="M117" s="295" t="s">
        <v>328</v>
      </c>
      <c r="N117" s="295" t="s">
        <v>515</v>
      </c>
      <c r="O117" s="295" t="s">
        <v>406</v>
      </c>
      <c r="P117" s="295" t="s">
        <v>339</v>
      </c>
      <c r="Q117" s="295" t="s">
        <v>316</v>
      </c>
      <c r="R117" s="295" t="s">
        <v>201</v>
      </c>
      <c r="S117" s="295" t="s">
        <v>204</v>
      </c>
      <c r="T117" s="295" t="s">
        <v>201</v>
      </c>
      <c r="U117" s="295" t="s">
        <v>330</v>
      </c>
      <c r="V117" s="295" t="s">
        <v>318</v>
      </c>
      <c r="W117" s="295" t="s">
        <v>201</v>
      </c>
      <c r="X117" s="295" t="s">
        <v>331</v>
      </c>
      <c r="Y117" t="s">
        <v>514</v>
      </c>
    </row>
    <row r="118" spans="1:25" x14ac:dyDescent="0.35">
      <c r="A118" s="295" t="s">
        <v>192</v>
      </c>
      <c r="B118" s="295" t="s">
        <v>193</v>
      </c>
      <c r="C118" s="295" t="s">
        <v>421</v>
      </c>
      <c r="D118" s="295" t="s">
        <v>515</v>
      </c>
      <c r="E118" s="305">
        <v>7.42</v>
      </c>
      <c r="F118" s="305">
        <v>7.42</v>
      </c>
      <c r="G118" s="295" t="s">
        <v>196</v>
      </c>
      <c r="H118" s="417">
        <v>1</v>
      </c>
      <c r="I118" s="296">
        <v>43677</v>
      </c>
      <c r="J118" s="295">
        <v>27950</v>
      </c>
      <c r="K118" s="295">
        <v>1774</v>
      </c>
      <c r="L118" s="295" t="s">
        <v>218</v>
      </c>
      <c r="M118" s="295" t="s">
        <v>328</v>
      </c>
      <c r="N118" s="295" t="s">
        <v>515</v>
      </c>
      <c r="O118" s="295" t="s">
        <v>221</v>
      </c>
      <c r="P118" s="295" t="s">
        <v>340</v>
      </c>
      <c r="Q118" s="295" t="s">
        <v>316</v>
      </c>
      <c r="R118" s="295" t="s">
        <v>201</v>
      </c>
      <c r="S118" s="295" t="s">
        <v>204</v>
      </c>
      <c r="T118" s="295" t="s">
        <v>201</v>
      </c>
      <c r="U118" s="295" t="s">
        <v>330</v>
      </c>
      <c r="V118" s="295" t="s">
        <v>318</v>
      </c>
      <c r="W118" s="295" t="s">
        <v>201</v>
      </c>
      <c r="X118" s="295" t="s">
        <v>94</v>
      </c>
      <c r="Y118" t="s">
        <v>514</v>
      </c>
    </row>
    <row r="119" spans="1:25" x14ac:dyDescent="0.35">
      <c r="A119" s="295" t="s">
        <v>192</v>
      </c>
      <c r="B119" s="295" t="s">
        <v>193</v>
      </c>
      <c r="C119" s="295" t="s">
        <v>421</v>
      </c>
      <c r="D119" s="295" t="s">
        <v>515</v>
      </c>
      <c r="E119" s="305">
        <v>51.2</v>
      </c>
      <c r="F119" s="305">
        <v>51.2</v>
      </c>
      <c r="G119" s="295" t="s">
        <v>196</v>
      </c>
      <c r="H119" s="417">
        <v>1</v>
      </c>
      <c r="I119" s="296">
        <v>43677</v>
      </c>
      <c r="J119" s="295">
        <v>27950</v>
      </c>
      <c r="K119" s="295">
        <v>1806</v>
      </c>
      <c r="L119" s="295" t="s">
        <v>218</v>
      </c>
      <c r="M119" s="295" t="s">
        <v>328</v>
      </c>
      <c r="N119" s="295" t="s">
        <v>515</v>
      </c>
      <c r="O119" s="295" t="s">
        <v>200</v>
      </c>
      <c r="P119" s="295" t="s">
        <v>340</v>
      </c>
      <c r="Q119" s="295" t="s">
        <v>316</v>
      </c>
      <c r="R119" s="295" t="s">
        <v>201</v>
      </c>
      <c r="S119" s="295" t="s">
        <v>204</v>
      </c>
      <c r="T119" s="295" t="s">
        <v>201</v>
      </c>
      <c r="U119" s="295" t="s">
        <v>330</v>
      </c>
      <c r="V119" s="295" t="s">
        <v>318</v>
      </c>
      <c r="W119" s="295" t="s">
        <v>201</v>
      </c>
      <c r="X119" s="295" t="s">
        <v>94</v>
      </c>
      <c r="Y119" t="s">
        <v>514</v>
      </c>
    </row>
    <row r="120" spans="1:25" x14ac:dyDescent="0.35">
      <c r="A120" s="295" t="s">
        <v>192</v>
      </c>
      <c r="B120" s="295" t="s">
        <v>193</v>
      </c>
      <c r="C120" s="295" t="s">
        <v>421</v>
      </c>
      <c r="D120" s="295" t="s">
        <v>515</v>
      </c>
      <c r="E120" s="305">
        <v>0.13</v>
      </c>
      <c r="F120" s="305">
        <v>0.13</v>
      </c>
      <c r="G120" s="295" t="s">
        <v>196</v>
      </c>
      <c r="H120" s="417">
        <v>1</v>
      </c>
      <c r="I120" s="296">
        <v>43677</v>
      </c>
      <c r="J120" s="295">
        <v>27950</v>
      </c>
      <c r="K120" s="295">
        <v>1865</v>
      </c>
      <c r="L120" s="295" t="s">
        <v>218</v>
      </c>
      <c r="M120" s="295" t="s">
        <v>328</v>
      </c>
      <c r="N120" s="295" t="s">
        <v>515</v>
      </c>
      <c r="O120" s="295" t="s">
        <v>457</v>
      </c>
      <c r="P120" s="295" t="s">
        <v>340</v>
      </c>
      <c r="Q120" s="295" t="s">
        <v>316</v>
      </c>
      <c r="R120" s="295" t="s">
        <v>201</v>
      </c>
      <c r="S120" s="295" t="s">
        <v>204</v>
      </c>
      <c r="T120" s="295" t="s">
        <v>201</v>
      </c>
      <c r="U120" s="295" t="s">
        <v>330</v>
      </c>
      <c r="V120" s="295" t="s">
        <v>318</v>
      </c>
      <c r="W120" s="295" t="s">
        <v>201</v>
      </c>
      <c r="X120" s="295" t="s">
        <v>94</v>
      </c>
      <c r="Y120" t="s">
        <v>514</v>
      </c>
    </row>
    <row r="121" spans="1:25" x14ac:dyDescent="0.35">
      <c r="A121" s="295" t="s">
        <v>192</v>
      </c>
      <c r="B121" s="295" t="s">
        <v>193</v>
      </c>
      <c r="C121" s="295" t="s">
        <v>421</v>
      </c>
      <c r="D121" s="295" t="s">
        <v>515</v>
      </c>
      <c r="E121" s="305">
        <v>1.92</v>
      </c>
      <c r="F121" s="305">
        <v>1.92</v>
      </c>
      <c r="G121" s="295" t="s">
        <v>196</v>
      </c>
      <c r="H121" s="417">
        <v>1</v>
      </c>
      <c r="I121" s="296">
        <v>43677</v>
      </c>
      <c r="J121" s="295">
        <v>27950</v>
      </c>
      <c r="K121" s="295">
        <v>1939</v>
      </c>
      <c r="L121" s="295" t="s">
        <v>218</v>
      </c>
      <c r="M121" s="295" t="s">
        <v>328</v>
      </c>
      <c r="N121" s="295" t="s">
        <v>515</v>
      </c>
      <c r="O121" s="295" t="s">
        <v>406</v>
      </c>
      <c r="P121" s="295" t="s">
        <v>340</v>
      </c>
      <c r="Q121" s="295" t="s">
        <v>316</v>
      </c>
      <c r="R121" s="295" t="s">
        <v>201</v>
      </c>
      <c r="S121" s="295" t="s">
        <v>204</v>
      </c>
      <c r="T121" s="295" t="s">
        <v>201</v>
      </c>
      <c r="U121" s="295" t="s">
        <v>330</v>
      </c>
      <c r="V121" s="295" t="s">
        <v>318</v>
      </c>
      <c r="W121" s="295" t="s">
        <v>201</v>
      </c>
      <c r="X121" s="295" t="s">
        <v>94</v>
      </c>
      <c r="Y121" t="s">
        <v>514</v>
      </c>
    </row>
    <row r="122" spans="1:25" x14ac:dyDescent="0.35">
      <c r="A122" s="295" t="s">
        <v>192</v>
      </c>
      <c r="B122" s="295" t="s">
        <v>193</v>
      </c>
      <c r="C122" s="295" t="s">
        <v>421</v>
      </c>
      <c r="D122" s="295" t="s">
        <v>515</v>
      </c>
      <c r="E122" s="305">
        <v>6.09</v>
      </c>
      <c r="F122" s="305">
        <v>6.09</v>
      </c>
      <c r="G122" s="295" t="s">
        <v>196</v>
      </c>
      <c r="H122" s="417">
        <v>1</v>
      </c>
      <c r="I122" s="296">
        <v>43677</v>
      </c>
      <c r="J122" s="295">
        <v>27950</v>
      </c>
      <c r="K122" s="295">
        <v>1968</v>
      </c>
      <c r="L122" s="295" t="s">
        <v>218</v>
      </c>
      <c r="M122" s="295" t="s">
        <v>328</v>
      </c>
      <c r="N122" s="295" t="s">
        <v>515</v>
      </c>
      <c r="O122" s="295" t="s">
        <v>221</v>
      </c>
      <c r="P122" s="295" t="s">
        <v>341</v>
      </c>
      <c r="Q122" s="295" t="s">
        <v>316</v>
      </c>
      <c r="R122" s="295" t="s">
        <v>201</v>
      </c>
      <c r="S122" s="295" t="s">
        <v>204</v>
      </c>
      <c r="T122" s="295" t="s">
        <v>201</v>
      </c>
      <c r="U122" s="295" t="s">
        <v>330</v>
      </c>
      <c r="V122" s="295" t="s">
        <v>318</v>
      </c>
      <c r="W122" s="295" t="s">
        <v>201</v>
      </c>
      <c r="X122" s="295" t="s">
        <v>342</v>
      </c>
      <c r="Y122" t="s">
        <v>514</v>
      </c>
    </row>
    <row r="123" spans="1:25" x14ac:dyDescent="0.35">
      <c r="A123" s="295" t="s">
        <v>192</v>
      </c>
      <c r="B123" s="295" t="s">
        <v>193</v>
      </c>
      <c r="C123" s="295" t="s">
        <v>421</v>
      </c>
      <c r="D123" s="295" t="s">
        <v>515</v>
      </c>
      <c r="E123" s="305">
        <v>42.03</v>
      </c>
      <c r="F123" s="305">
        <v>42.03</v>
      </c>
      <c r="G123" s="295" t="s">
        <v>196</v>
      </c>
      <c r="H123" s="417">
        <v>1</v>
      </c>
      <c r="I123" s="296">
        <v>43677</v>
      </c>
      <c r="J123" s="295">
        <v>27950</v>
      </c>
      <c r="K123" s="295">
        <v>2000</v>
      </c>
      <c r="L123" s="295" t="s">
        <v>218</v>
      </c>
      <c r="M123" s="295" t="s">
        <v>328</v>
      </c>
      <c r="N123" s="295" t="s">
        <v>515</v>
      </c>
      <c r="O123" s="295" t="s">
        <v>200</v>
      </c>
      <c r="P123" s="295" t="s">
        <v>341</v>
      </c>
      <c r="Q123" s="295" t="s">
        <v>316</v>
      </c>
      <c r="R123" s="295" t="s">
        <v>201</v>
      </c>
      <c r="S123" s="295" t="s">
        <v>204</v>
      </c>
      <c r="T123" s="295" t="s">
        <v>201</v>
      </c>
      <c r="U123" s="295" t="s">
        <v>330</v>
      </c>
      <c r="V123" s="295" t="s">
        <v>318</v>
      </c>
      <c r="W123" s="295" t="s">
        <v>201</v>
      </c>
      <c r="X123" s="295" t="s">
        <v>342</v>
      </c>
      <c r="Y123" t="s">
        <v>514</v>
      </c>
    </row>
    <row r="124" spans="1:25" x14ac:dyDescent="0.35">
      <c r="A124" s="295" t="s">
        <v>192</v>
      </c>
      <c r="B124" s="295" t="s">
        <v>193</v>
      </c>
      <c r="C124" s="295" t="s">
        <v>421</v>
      </c>
      <c r="D124" s="295" t="s">
        <v>515</v>
      </c>
      <c r="E124" s="305">
        <v>0.11</v>
      </c>
      <c r="F124" s="305">
        <v>0.11</v>
      </c>
      <c r="G124" s="295" t="s">
        <v>196</v>
      </c>
      <c r="H124" s="417">
        <v>1</v>
      </c>
      <c r="I124" s="296">
        <v>43677</v>
      </c>
      <c r="J124" s="295">
        <v>27950</v>
      </c>
      <c r="K124" s="295">
        <v>2059</v>
      </c>
      <c r="L124" s="295" t="s">
        <v>218</v>
      </c>
      <c r="M124" s="295" t="s">
        <v>328</v>
      </c>
      <c r="N124" s="295" t="s">
        <v>515</v>
      </c>
      <c r="O124" s="295" t="s">
        <v>457</v>
      </c>
      <c r="P124" s="295" t="s">
        <v>341</v>
      </c>
      <c r="Q124" s="295" t="s">
        <v>316</v>
      </c>
      <c r="R124" s="295" t="s">
        <v>201</v>
      </c>
      <c r="S124" s="295" t="s">
        <v>204</v>
      </c>
      <c r="T124" s="295" t="s">
        <v>201</v>
      </c>
      <c r="U124" s="295" t="s">
        <v>330</v>
      </c>
      <c r="V124" s="295" t="s">
        <v>318</v>
      </c>
      <c r="W124" s="295" t="s">
        <v>201</v>
      </c>
      <c r="X124" s="295" t="s">
        <v>342</v>
      </c>
      <c r="Y124" t="s">
        <v>514</v>
      </c>
    </row>
    <row r="125" spans="1:25" x14ac:dyDescent="0.35">
      <c r="A125" s="295" t="s">
        <v>192</v>
      </c>
      <c r="B125" s="295" t="s">
        <v>193</v>
      </c>
      <c r="C125" s="295" t="s">
        <v>421</v>
      </c>
      <c r="D125" s="295" t="s">
        <v>515</v>
      </c>
      <c r="E125" s="305">
        <v>1.58</v>
      </c>
      <c r="F125" s="305">
        <v>1.58</v>
      </c>
      <c r="G125" s="295" t="s">
        <v>196</v>
      </c>
      <c r="H125" s="417">
        <v>1</v>
      </c>
      <c r="I125" s="296">
        <v>43677</v>
      </c>
      <c r="J125" s="295">
        <v>27950</v>
      </c>
      <c r="K125" s="295">
        <v>2133</v>
      </c>
      <c r="L125" s="295" t="s">
        <v>218</v>
      </c>
      <c r="M125" s="295" t="s">
        <v>328</v>
      </c>
      <c r="N125" s="295" t="s">
        <v>515</v>
      </c>
      <c r="O125" s="295" t="s">
        <v>406</v>
      </c>
      <c r="P125" s="295" t="s">
        <v>341</v>
      </c>
      <c r="Q125" s="295" t="s">
        <v>316</v>
      </c>
      <c r="R125" s="295" t="s">
        <v>201</v>
      </c>
      <c r="S125" s="295" t="s">
        <v>204</v>
      </c>
      <c r="T125" s="295" t="s">
        <v>201</v>
      </c>
      <c r="U125" s="295" t="s">
        <v>330</v>
      </c>
      <c r="V125" s="295" t="s">
        <v>318</v>
      </c>
      <c r="W125" s="295" t="s">
        <v>201</v>
      </c>
      <c r="X125" s="295" t="s">
        <v>342</v>
      </c>
      <c r="Y125" t="s">
        <v>514</v>
      </c>
    </row>
    <row r="126" spans="1:25" x14ac:dyDescent="0.35">
      <c r="A126" s="295" t="s">
        <v>192</v>
      </c>
      <c r="B126" s="295" t="s">
        <v>193</v>
      </c>
      <c r="C126" s="295" t="s">
        <v>421</v>
      </c>
      <c r="D126" s="295" t="s">
        <v>515</v>
      </c>
      <c r="E126" s="305">
        <v>14.1</v>
      </c>
      <c r="F126" s="305">
        <v>14.1</v>
      </c>
      <c r="G126" s="295" t="s">
        <v>196</v>
      </c>
      <c r="H126" s="417">
        <v>1</v>
      </c>
      <c r="I126" s="296">
        <v>43677</v>
      </c>
      <c r="J126" s="295">
        <v>27950</v>
      </c>
      <c r="K126" s="295">
        <v>2162</v>
      </c>
      <c r="L126" s="295" t="s">
        <v>218</v>
      </c>
      <c r="M126" s="295" t="s">
        <v>328</v>
      </c>
      <c r="N126" s="295" t="s">
        <v>515</v>
      </c>
      <c r="O126" s="295" t="s">
        <v>221</v>
      </c>
      <c r="P126" s="295" t="s">
        <v>343</v>
      </c>
      <c r="Q126" s="295" t="s">
        <v>316</v>
      </c>
      <c r="R126" s="295" t="s">
        <v>201</v>
      </c>
      <c r="S126" s="295" t="s">
        <v>204</v>
      </c>
      <c r="T126" s="295" t="s">
        <v>201</v>
      </c>
      <c r="U126" s="295" t="s">
        <v>330</v>
      </c>
      <c r="V126" s="295" t="s">
        <v>318</v>
      </c>
      <c r="W126" s="295" t="s">
        <v>201</v>
      </c>
      <c r="X126" s="295" t="s">
        <v>342</v>
      </c>
      <c r="Y126" t="s">
        <v>514</v>
      </c>
    </row>
    <row r="127" spans="1:25" x14ac:dyDescent="0.35">
      <c r="A127" s="295" t="s">
        <v>192</v>
      </c>
      <c r="B127" s="295" t="s">
        <v>193</v>
      </c>
      <c r="C127" s="295" t="s">
        <v>421</v>
      </c>
      <c r="D127" s="295" t="s">
        <v>515</v>
      </c>
      <c r="E127" s="305">
        <v>97.3</v>
      </c>
      <c r="F127" s="305">
        <v>97.3</v>
      </c>
      <c r="G127" s="295" t="s">
        <v>196</v>
      </c>
      <c r="H127" s="417">
        <v>1</v>
      </c>
      <c r="I127" s="296">
        <v>43677</v>
      </c>
      <c r="J127" s="295">
        <v>27950</v>
      </c>
      <c r="K127" s="295">
        <v>2194</v>
      </c>
      <c r="L127" s="295" t="s">
        <v>218</v>
      </c>
      <c r="M127" s="295" t="s">
        <v>328</v>
      </c>
      <c r="N127" s="295" t="s">
        <v>515</v>
      </c>
      <c r="O127" s="295" t="s">
        <v>200</v>
      </c>
      <c r="P127" s="295" t="s">
        <v>343</v>
      </c>
      <c r="Q127" s="295" t="s">
        <v>316</v>
      </c>
      <c r="R127" s="295" t="s">
        <v>201</v>
      </c>
      <c r="S127" s="295" t="s">
        <v>204</v>
      </c>
      <c r="T127" s="295" t="s">
        <v>201</v>
      </c>
      <c r="U127" s="295" t="s">
        <v>330</v>
      </c>
      <c r="V127" s="295" t="s">
        <v>318</v>
      </c>
      <c r="W127" s="295" t="s">
        <v>201</v>
      </c>
      <c r="X127" s="295" t="s">
        <v>342</v>
      </c>
      <c r="Y127" t="s">
        <v>514</v>
      </c>
    </row>
    <row r="128" spans="1:25" x14ac:dyDescent="0.35">
      <c r="A128" s="295" t="s">
        <v>192</v>
      </c>
      <c r="B128" s="295" t="s">
        <v>193</v>
      </c>
      <c r="C128" s="295" t="s">
        <v>421</v>
      </c>
      <c r="D128" s="295" t="s">
        <v>515</v>
      </c>
      <c r="E128" s="305">
        <v>0.25</v>
      </c>
      <c r="F128" s="305">
        <v>0.25</v>
      </c>
      <c r="G128" s="295" t="s">
        <v>196</v>
      </c>
      <c r="H128" s="417">
        <v>1</v>
      </c>
      <c r="I128" s="296">
        <v>43677</v>
      </c>
      <c r="J128" s="295">
        <v>27950</v>
      </c>
      <c r="K128" s="295">
        <v>2253</v>
      </c>
      <c r="L128" s="295" t="s">
        <v>218</v>
      </c>
      <c r="M128" s="295" t="s">
        <v>328</v>
      </c>
      <c r="N128" s="295" t="s">
        <v>515</v>
      </c>
      <c r="O128" s="295" t="s">
        <v>457</v>
      </c>
      <c r="P128" s="295" t="s">
        <v>343</v>
      </c>
      <c r="Q128" s="295" t="s">
        <v>316</v>
      </c>
      <c r="R128" s="295" t="s">
        <v>201</v>
      </c>
      <c r="S128" s="295" t="s">
        <v>204</v>
      </c>
      <c r="T128" s="295" t="s">
        <v>201</v>
      </c>
      <c r="U128" s="295" t="s">
        <v>330</v>
      </c>
      <c r="V128" s="295" t="s">
        <v>318</v>
      </c>
      <c r="W128" s="295" t="s">
        <v>201</v>
      </c>
      <c r="X128" s="295" t="s">
        <v>342</v>
      </c>
      <c r="Y128" t="s">
        <v>514</v>
      </c>
    </row>
    <row r="129" spans="1:25" x14ac:dyDescent="0.35">
      <c r="A129" s="295" t="s">
        <v>192</v>
      </c>
      <c r="B129" s="295" t="s">
        <v>193</v>
      </c>
      <c r="C129" s="295" t="s">
        <v>421</v>
      </c>
      <c r="D129" s="295" t="s">
        <v>515</v>
      </c>
      <c r="E129" s="305">
        <v>3.66</v>
      </c>
      <c r="F129" s="305">
        <v>3.66</v>
      </c>
      <c r="G129" s="295" t="s">
        <v>196</v>
      </c>
      <c r="H129" s="417">
        <v>1</v>
      </c>
      <c r="I129" s="296">
        <v>43677</v>
      </c>
      <c r="J129" s="295">
        <v>27950</v>
      </c>
      <c r="K129" s="295">
        <v>2327</v>
      </c>
      <c r="L129" s="295" t="s">
        <v>218</v>
      </c>
      <c r="M129" s="295" t="s">
        <v>328</v>
      </c>
      <c r="N129" s="295" t="s">
        <v>515</v>
      </c>
      <c r="O129" s="295" t="s">
        <v>406</v>
      </c>
      <c r="P129" s="295" t="s">
        <v>343</v>
      </c>
      <c r="Q129" s="295" t="s">
        <v>316</v>
      </c>
      <c r="R129" s="295" t="s">
        <v>201</v>
      </c>
      <c r="S129" s="295" t="s">
        <v>204</v>
      </c>
      <c r="T129" s="295" t="s">
        <v>201</v>
      </c>
      <c r="U129" s="295" t="s">
        <v>330</v>
      </c>
      <c r="V129" s="295" t="s">
        <v>318</v>
      </c>
      <c r="W129" s="295" t="s">
        <v>201</v>
      </c>
      <c r="X129" s="295" t="s">
        <v>342</v>
      </c>
      <c r="Y129" t="s">
        <v>514</v>
      </c>
    </row>
    <row r="130" spans="1:25" x14ac:dyDescent="0.35">
      <c r="A130" s="295" t="s">
        <v>192</v>
      </c>
      <c r="B130" s="295" t="s">
        <v>193</v>
      </c>
      <c r="C130" s="295" t="s">
        <v>421</v>
      </c>
      <c r="D130" s="295" t="s">
        <v>515</v>
      </c>
      <c r="E130" s="305">
        <v>10.96</v>
      </c>
      <c r="F130" s="305">
        <v>10.96</v>
      </c>
      <c r="G130" s="295" t="s">
        <v>196</v>
      </c>
      <c r="H130" s="417">
        <v>1</v>
      </c>
      <c r="I130" s="296">
        <v>43677</v>
      </c>
      <c r="J130" s="295">
        <v>27950</v>
      </c>
      <c r="K130" s="295">
        <v>2357</v>
      </c>
      <c r="L130" s="295" t="s">
        <v>218</v>
      </c>
      <c r="M130" s="295" t="s">
        <v>328</v>
      </c>
      <c r="N130" s="295" t="s">
        <v>515</v>
      </c>
      <c r="O130" s="295" t="s">
        <v>221</v>
      </c>
      <c r="P130" s="295" t="s">
        <v>344</v>
      </c>
      <c r="Q130" s="295" t="s">
        <v>316</v>
      </c>
      <c r="R130" s="295" t="s">
        <v>201</v>
      </c>
      <c r="S130" s="295" t="s">
        <v>204</v>
      </c>
      <c r="T130" s="295" t="s">
        <v>201</v>
      </c>
      <c r="U130" s="295" t="s">
        <v>330</v>
      </c>
      <c r="V130" s="295" t="s">
        <v>318</v>
      </c>
      <c r="W130" s="295" t="s">
        <v>201</v>
      </c>
      <c r="X130" s="295" t="s">
        <v>342</v>
      </c>
      <c r="Y130" t="s">
        <v>514</v>
      </c>
    </row>
    <row r="131" spans="1:25" x14ac:dyDescent="0.35">
      <c r="A131" s="295" t="s">
        <v>192</v>
      </c>
      <c r="B131" s="295" t="s">
        <v>193</v>
      </c>
      <c r="C131" s="295" t="s">
        <v>421</v>
      </c>
      <c r="D131" s="295" t="s">
        <v>515</v>
      </c>
      <c r="E131" s="305">
        <v>75.63</v>
      </c>
      <c r="F131" s="305">
        <v>75.63</v>
      </c>
      <c r="G131" s="295" t="s">
        <v>196</v>
      </c>
      <c r="H131" s="417">
        <v>1</v>
      </c>
      <c r="I131" s="296">
        <v>43677</v>
      </c>
      <c r="J131" s="295">
        <v>27950</v>
      </c>
      <c r="K131" s="295">
        <v>2389</v>
      </c>
      <c r="L131" s="295" t="s">
        <v>218</v>
      </c>
      <c r="M131" s="295" t="s">
        <v>328</v>
      </c>
      <c r="N131" s="295" t="s">
        <v>515</v>
      </c>
      <c r="O131" s="295" t="s">
        <v>200</v>
      </c>
      <c r="P131" s="295" t="s">
        <v>344</v>
      </c>
      <c r="Q131" s="295" t="s">
        <v>316</v>
      </c>
      <c r="R131" s="295" t="s">
        <v>201</v>
      </c>
      <c r="S131" s="295" t="s">
        <v>204</v>
      </c>
      <c r="T131" s="295" t="s">
        <v>201</v>
      </c>
      <c r="U131" s="295" t="s">
        <v>330</v>
      </c>
      <c r="V131" s="295" t="s">
        <v>318</v>
      </c>
      <c r="W131" s="295" t="s">
        <v>201</v>
      </c>
      <c r="X131" s="295" t="s">
        <v>342</v>
      </c>
      <c r="Y131" t="s">
        <v>514</v>
      </c>
    </row>
    <row r="132" spans="1:25" x14ac:dyDescent="0.35">
      <c r="A132" s="295" t="s">
        <v>192</v>
      </c>
      <c r="B132" s="295" t="s">
        <v>193</v>
      </c>
      <c r="C132" s="295" t="s">
        <v>421</v>
      </c>
      <c r="D132" s="295" t="s">
        <v>515</v>
      </c>
      <c r="E132" s="305">
        <v>0.19</v>
      </c>
      <c r="F132" s="305">
        <v>0.19</v>
      </c>
      <c r="G132" s="295" t="s">
        <v>196</v>
      </c>
      <c r="H132" s="417">
        <v>1</v>
      </c>
      <c r="I132" s="296">
        <v>43677</v>
      </c>
      <c r="J132" s="295">
        <v>27950</v>
      </c>
      <c r="K132" s="295">
        <v>2448</v>
      </c>
      <c r="L132" s="295" t="s">
        <v>218</v>
      </c>
      <c r="M132" s="295" t="s">
        <v>328</v>
      </c>
      <c r="N132" s="295" t="s">
        <v>515</v>
      </c>
      <c r="O132" s="295" t="s">
        <v>457</v>
      </c>
      <c r="P132" s="295" t="s">
        <v>344</v>
      </c>
      <c r="Q132" s="295" t="s">
        <v>316</v>
      </c>
      <c r="R132" s="295" t="s">
        <v>201</v>
      </c>
      <c r="S132" s="295" t="s">
        <v>204</v>
      </c>
      <c r="T132" s="295" t="s">
        <v>201</v>
      </c>
      <c r="U132" s="295" t="s">
        <v>330</v>
      </c>
      <c r="V132" s="295" t="s">
        <v>318</v>
      </c>
      <c r="W132" s="295" t="s">
        <v>201</v>
      </c>
      <c r="X132" s="295" t="s">
        <v>342</v>
      </c>
      <c r="Y132" t="s">
        <v>514</v>
      </c>
    </row>
    <row r="133" spans="1:25" x14ac:dyDescent="0.35">
      <c r="A133" s="295" t="s">
        <v>192</v>
      </c>
      <c r="B133" s="295" t="s">
        <v>193</v>
      </c>
      <c r="C133" s="295" t="s">
        <v>421</v>
      </c>
      <c r="D133" s="295" t="s">
        <v>515</v>
      </c>
      <c r="E133" s="305">
        <v>2.84</v>
      </c>
      <c r="F133" s="305">
        <v>2.84</v>
      </c>
      <c r="G133" s="295" t="s">
        <v>196</v>
      </c>
      <c r="H133" s="417">
        <v>1</v>
      </c>
      <c r="I133" s="296">
        <v>43677</v>
      </c>
      <c r="J133" s="295">
        <v>27950</v>
      </c>
      <c r="K133" s="295">
        <v>2522</v>
      </c>
      <c r="L133" s="295" t="s">
        <v>218</v>
      </c>
      <c r="M133" s="295" t="s">
        <v>328</v>
      </c>
      <c r="N133" s="295" t="s">
        <v>515</v>
      </c>
      <c r="O133" s="295" t="s">
        <v>406</v>
      </c>
      <c r="P133" s="295" t="s">
        <v>344</v>
      </c>
      <c r="Q133" s="295" t="s">
        <v>316</v>
      </c>
      <c r="R133" s="295" t="s">
        <v>201</v>
      </c>
      <c r="S133" s="295" t="s">
        <v>204</v>
      </c>
      <c r="T133" s="295" t="s">
        <v>201</v>
      </c>
      <c r="U133" s="295" t="s">
        <v>330</v>
      </c>
      <c r="V133" s="295" t="s">
        <v>318</v>
      </c>
      <c r="W133" s="295" t="s">
        <v>201</v>
      </c>
      <c r="X133" s="295" t="s">
        <v>342</v>
      </c>
      <c r="Y133" t="s">
        <v>514</v>
      </c>
    </row>
    <row r="134" spans="1:25" x14ac:dyDescent="0.35">
      <c r="A134" s="295" t="s">
        <v>192</v>
      </c>
      <c r="B134" s="295" t="s">
        <v>193</v>
      </c>
      <c r="C134" s="295" t="s">
        <v>421</v>
      </c>
      <c r="D134" s="295" t="s">
        <v>515</v>
      </c>
      <c r="E134" s="305">
        <v>11.43</v>
      </c>
      <c r="F134" s="305">
        <v>11.43</v>
      </c>
      <c r="G134" s="295" t="s">
        <v>196</v>
      </c>
      <c r="H134" s="417">
        <v>1</v>
      </c>
      <c r="I134" s="296">
        <v>43677</v>
      </c>
      <c r="J134" s="295">
        <v>27950</v>
      </c>
      <c r="K134" s="295">
        <v>2551</v>
      </c>
      <c r="L134" s="295" t="s">
        <v>218</v>
      </c>
      <c r="M134" s="295" t="s">
        <v>328</v>
      </c>
      <c r="N134" s="295" t="s">
        <v>515</v>
      </c>
      <c r="O134" s="295" t="s">
        <v>221</v>
      </c>
      <c r="P134" s="295" t="s">
        <v>345</v>
      </c>
      <c r="Q134" s="295" t="s">
        <v>316</v>
      </c>
      <c r="R134" s="295" t="s">
        <v>201</v>
      </c>
      <c r="S134" s="295" t="s">
        <v>204</v>
      </c>
      <c r="T134" s="295" t="s">
        <v>201</v>
      </c>
      <c r="U134" s="295" t="s">
        <v>330</v>
      </c>
      <c r="V134" s="295" t="s">
        <v>318</v>
      </c>
      <c r="W134" s="295" t="s">
        <v>201</v>
      </c>
      <c r="X134" s="295" t="s">
        <v>331</v>
      </c>
      <c r="Y134" t="s">
        <v>514</v>
      </c>
    </row>
    <row r="135" spans="1:25" x14ac:dyDescent="0.35">
      <c r="A135" s="295" t="s">
        <v>192</v>
      </c>
      <c r="B135" s="295" t="s">
        <v>193</v>
      </c>
      <c r="C135" s="295" t="s">
        <v>421</v>
      </c>
      <c r="D135" s="295" t="s">
        <v>515</v>
      </c>
      <c r="E135" s="305">
        <v>78.900000000000006</v>
      </c>
      <c r="F135" s="305">
        <v>78.900000000000006</v>
      </c>
      <c r="G135" s="295" t="s">
        <v>196</v>
      </c>
      <c r="H135" s="417">
        <v>1</v>
      </c>
      <c r="I135" s="296">
        <v>43677</v>
      </c>
      <c r="J135" s="295">
        <v>27950</v>
      </c>
      <c r="K135" s="295">
        <v>2583</v>
      </c>
      <c r="L135" s="295" t="s">
        <v>218</v>
      </c>
      <c r="M135" s="295" t="s">
        <v>328</v>
      </c>
      <c r="N135" s="295" t="s">
        <v>515</v>
      </c>
      <c r="O135" s="295" t="s">
        <v>200</v>
      </c>
      <c r="P135" s="295" t="s">
        <v>345</v>
      </c>
      <c r="Q135" s="295" t="s">
        <v>316</v>
      </c>
      <c r="R135" s="295" t="s">
        <v>201</v>
      </c>
      <c r="S135" s="295" t="s">
        <v>204</v>
      </c>
      <c r="T135" s="295" t="s">
        <v>201</v>
      </c>
      <c r="U135" s="295" t="s">
        <v>330</v>
      </c>
      <c r="V135" s="295" t="s">
        <v>318</v>
      </c>
      <c r="W135" s="295" t="s">
        <v>201</v>
      </c>
      <c r="X135" s="295" t="s">
        <v>331</v>
      </c>
      <c r="Y135" t="s">
        <v>514</v>
      </c>
    </row>
    <row r="136" spans="1:25" x14ac:dyDescent="0.35">
      <c r="A136" s="295" t="s">
        <v>192</v>
      </c>
      <c r="B136" s="295" t="s">
        <v>193</v>
      </c>
      <c r="C136" s="295" t="s">
        <v>421</v>
      </c>
      <c r="D136" s="295" t="s">
        <v>515</v>
      </c>
      <c r="E136" s="305">
        <v>0.2</v>
      </c>
      <c r="F136" s="305">
        <v>0.2</v>
      </c>
      <c r="G136" s="295" t="s">
        <v>196</v>
      </c>
      <c r="H136" s="417">
        <v>1</v>
      </c>
      <c r="I136" s="296">
        <v>43677</v>
      </c>
      <c r="J136" s="295">
        <v>27950</v>
      </c>
      <c r="K136" s="295">
        <v>2642</v>
      </c>
      <c r="L136" s="295" t="s">
        <v>218</v>
      </c>
      <c r="M136" s="295" t="s">
        <v>328</v>
      </c>
      <c r="N136" s="295" t="s">
        <v>515</v>
      </c>
      <c r="O136" s="295" t="s">
        <v>457</v>
      </c>
      <c r="P136" s="295" t="s">
        <v>345</v>
      </c>
      <c r="Q136" s="295" t="s">
        <v>316</v>
      </c>
      <c r="R136" s="295" t="s">
        <v>201</v>
      </c>
      <c r="S136" s="295" t="s">
        <v>204</v>
      </c>
      <c r="T136" s="295" t="s">
        <v>201</v>
      </c>
      <c r="U136" s="295" t="s">
        <v>330</v>
      </c>
      <c r="V136" s="295" t="s">
        <v>318</v>
      </c>
      <c r="W136" s="295" t="s">
        <v>201</v>
      </c>
      <c r="X136" s="295" t="s">
        <v>331</v>
      </c>
      <c r="Y136" t="s">
        <v>514</v>
      </c>
    </row>
    <row r="137" spans="1:25" x14ac:dyDescent="0.35">
      <c r="A137" s="295" t="s">
        <v>192</v>
      </c>
      <c r="B137" s="295" t="s">
        <v>193</v>
      </c>
      <c r="C137" s="295" t="s">
        <v>421</v>
      </c>
      <c r="D137" s="295" t="s">
        <v>515</v>
      </c>
      <c r="E137" s="305">
        <v>2.97</v>
      </c>
      <c r="F137" s="305">
        <v>2.97</v>
      </c>
      <c r="G137" s="295" t="s">
        <v>196</v>
      </c>
      <c r="H137" s="417">
        <v>1</v>
      </c>
      <c r="I137" s="296">
        <v>43677</v>
      </c>
      <c r="J137" s="295">
        <v>27950</v>
      </c>
      <c r="K137" s="295">
        <v>2716</v>
      </c>
      <c r="L137" s="295" t="s">
        <v>218</v>
      </c>
      <c r="M137" s="295" t="s">
        <v>328</v>
      </c>
      <c r="N137" s="295" t="s">
        <v>515</v>
      </c>
      <c r="O137" s="295" t="s">
        <v>406</v>
      </c>
      <c r="P137" s="295" t="s">
        <v>345</v>
      </c>
      <c r="Q137" s="295" t="s">
        <v>316</v>
      </c>
      <c r="R137" s="295" t="s">
        <v>201</v>
      </c>
      <c r="S137" s="295" t="s">
        <v>204</v>
      </c>
      <c r="T137" s="295" t="s">
        <v>201</v>
      </c>
      <c r="U137" s="295" t="s">
        <v>330</v>
      </c>
      <c r="V137" s="295" t="s">
        <v>318</v>
      </c>
      <c r="W137" s="295" t="s">
        <v>201</v>
      </c>
      <c r="X137" s="295" t="s">
        <v>331</v>
      </c>
      <c r="Y137" t="s">
        <v>514</v>
      </c>
    </row>
    <row r="138" spans="1:25" x14ac:dyDescent="0.35">
      <c r="A138" s="295" t="s">
        <v>192</v>
      </c>
      <c r="B138" s="295" t="s">
        <v>193</v>
      </c>
      <c r="C138" s="295" t="s">
        <v>421</v>
      </c>
      <c r="D138" s="295" t="s">
        <v>515</v>
      </c>
      <c r="E138" s="305">
        <v>5.37</v>
      </c>
      <c r="F138" s="305">
        <v>5.37</v>
      </c>
      <c r="G138" s="295" t="s">
        <v>196</v>
      </c>
      <c r="H138" s="417">
        <v>1</v>
      </c>
      <c r="I138" s="296">
        <v>43677</v>
      </c>
      <c r="J138" s="295">
        <v>27950</v>
      </c>
      <c r="K138" s="295">
        <v>2745</v>
      </c>
      <c r="L138" s="295" t="s">
        <v>218</v>
      </c>
      <c r="M138" s="295" t="s">
        <v>328</v>
      </c>
      <c r="N138" s="295" t="s">
        <v>515</v>
      </c>
      <c r="O138" s="295" t="s">
        <v>221</v>
      </c>
      <c r="P138" s="295" t="s">
        <v>329</v>
      </c>
      <c r="Q138" s="295" t="s">
        <v>319</v>
      </c>
      <c r="R138" s="295" t="s">
        <v>201</v>
      </c>
      <c r="S138" s="295" t="s">
        <v>204</v>
      </c>
      <c r="T138" s="295" t="s">
        <v>201</v>
      </c>
      <c r="U138" s="295" t="s">
        <v>330</v>
      </c>
      <c r="V138" s="295" t="s">
        <v>318</v>
      </c>
      <c r="W138" s="295" t="s">
        <v>201</v>
      </c>
      <c r="X138" s="295" t="s">
        <v>331</v>
      </c>
      <c r="Y138" t="s">
        <v>514</v>
      </c>
    </row>
    <row r="139" spans="1:25" x14ac:dyDescent="0.35">
      <c r="A139" s="295" t="s">
        <v>192</v>
      </c>
      <c r="B139" s="295" t="s">
        <v>193</v>
      </c>
      <c r="C139" s="295" t="s">
        <v>421</v>
      </c>
      <c r="D139" s="295" t="s">
        <v>515</v>
      </c>
      <c r="E139" s="305">
        <v>37.07</v>
      </c>
      <c r="F139" s="305">
        <v>37.07</v>
      </c>
      <c r="G139" s="295" t="s">
        <v>196</v>
      </c>
      <c r="H139" s="417">
        <v>1</v>
      </c>
      <c r="I139" s="296">
        <v>43677</v>
      </c>
      <c r="J139" s="295">
        <v>27950</v>
      </c>
      <c r="K139" s="295">
        <v>2777</v>
      </c>
      <c r="L139" s="295" t="s">
        <v>218</v>
      </c>
      <c r="M139" s="295" t="s">
        <v>328</v>
      </c>
      <c r="N139" s="295" t="s">
        <v>515</v>
      </c>
      <c r="O139" s="295" t="s">
        <v>200</v>
      </c>
      <c r="P139" s="295" t="s">
        <v>329</v>
      </c>
      <c r="Q139" s="295" t="s">
        <v>319</v>
      </c>
      <c r="R139" s="295" t="s">
        <v>201</v>
      </c>
      <c r="S139" s="295" t="s">
        <v>204</v>
      </c>
      <c r="T139" s="295" t="s">
        <v>201</v>
      </c>
      <c r="U139" s="295" t="s">
        <v>330</v>
      </c>
      <c r="V139" s="295" t="s">
        <v>318</v>
      </c>
      <c r="W139" s="295" t="s">
        <v>201</v>
      </c>
      <c r="X139" s="295" t="s">
        <v>331</v>
      </c>
      <c r="Y139" t="s">
        <v>514</v>
      </c>
    </row>
    <row r="140" spans="1:25" x14ac:dyDescent="0.35">
      <c r="A140" s="295" t="s">
        <v>192</v>
      </c>
      <c r="B140" s="295" t="s">
        <v>193</v>
      </c>
      <c r="C140" s="295" t="s">
        <v>421</v>
      </c>
      <c r="D140" s="295" t="s">
        <v>515</v>
      </c>
      <c r="E140" s="305">
        <v>0.09</v>
      </c>
      <c r="F140" s="305">
        <v>0.09</v>
      </c>
      <c r="G140" s="295" t="s">
        <v>196</v>
      </c>
      <c r="H140" s="417">
        <v>1</v>
      </c>
      <c r="I140" s="296">
        <v>43677</v>
      </c>
      <c r="J140" s="295">
        <v>27950</v>
      </c>
      <c r="K140" s="295">
        <v>2836</v>
      </c>
      <c r="L140" s="295" t="s">
        <v>218</v>
      </c>
      <c r="M140" s="295" t="s">
        <v>328</v>
      </c>
      <c r="N140" s="295" t="s">
        <v>515</v>
      </c>
      <c r="O140" s="295" t="s">
        <v>457</v>
      </c>
      <c r="P140" s="295" t="s">
        <v>329</v>
      </c>
      <c r="Q140" s="295" t="s">
        <v>319</v>
      </c>
      <c r="R140" s="295" t="s">
        <v>201</v>
      </c>
      <c r="S140" s="295" t="s">
        <v>204</v>
      </c>
      <c r="T140" s="295" t="s">
        <v>201</v>
      </c>
      <c r="U140" s="295" t="s">
        <v>330</v>
      </c>
      <c r="V140" s="295" t="s">
        <v>318</v>
      </c>
      <c r="W140" s="295" t="s">
        <v>201</v>
      </c>
      <c r="X140" s="295" t="s">
        <v>331</v>
      </c>
      <c r="Y140" t="s">
        <v>514</v>
      </c>
    </row>
    <row r="141" spans="1:25" x14ac:dyDescent="0.35">
      <c r="A141" s="295" t="s">
        <v>192</v>
      </c>
      <c r="B141" s="295" t="s">
        <v>193</v>
      </c>
      <c r="C141" s="295" t="s">
        <v>421</v>
      </c>
      <c r="D141" s="295" t="s">
        <v>515</v>
      </c>
      <c r="E141" s="305">
        <v>1.39</v>
      </c>
      <c r="F141" s="305">
        <v>1.39</v>
      </c>
      <c r="G141" s="295" t="s">
        <v>196</v>
      </c>
      <c r="H141" s="417">
        <v>1</v>
      </c>
      <c r="I141" s="296">
        <v>43677</v>
      </c>
      <c r="J141" s="295">
        <v>27950</v>
      </c>
      <c r="K141" s="295">
        <v>2910</v>
      </c>
      <c r="L141" s="295" t="s">
        <v>218</v>
      </c>
      <c r="M141" s="295" t="s">
        <v>328</v>
      </c>
      <c r="N141" s="295" t="s">
        <v>515</v>
      </c>
      <c r="O141" s="295" t="s">
        <v>406</v>
      </c>
      <c r="P141" s="295" t="s">
        <v>329</v>
      </c>
      <c r="Q141" s="295" t="s">
        <v>319</v>
      </c>
      <c r="R141" s="295" t="s">
        <v>201</v>
      </c>
      <c r="S141" s="295" t="s">
        <v>204</v>
      </c>
      <c r="T141" s="295" t="s">
        <v>201</v>
      </c>
      <c r="U141" s="295" t="s">
        <v>330</v>
      </c>
      <c r="V141" s="295" t="s">
        <v>318</v>
      </c>
      <c r="W141" s="295" t="s">
        <v>201</v>
      </c>
      <c r="X141" s="295" t="s">
        <v>331</v>
      </c>
      <c r="Y141" t="s">
        <v>514</v>
      </c>
    </row>
    <row r="142" spans="1:25" x14ac:dyDescent="0.35">
      <c r="A142" s="295" t="s">
        <v>192</v>
      </c>
      <c r="B142" s="295" t="s">
        <v>193</v>
      </c>
      <c r="C142" s="295" t="s">
        <v>421</v>
      </c>
      <c r="D142" s="295" t="s">
        <v>515</v>
      </c>
      <c r="E142" s="305">
        <v>2.2599999999999998</v>
      </c>
      <c r="F142" s="305">
        <v>2.2599999999999998</v>
      </c>
      <c r="G142" s="295" t="s">
        <v>196</v>
      </c>
      <c r="H142" s="417">
        <v>1</v>
      </c>
      <c r="I142" s="296">
        <v>43677</v>
      </c>
      <c r="J142" s="295">
        <v>27950</v>
      </c>
      <c r="K142" s="295">
        <v>2939</v>
      </c>
      <c r="L142" s="295" t="s">
        <v>218</v>
      </c>
      <c r="M142" s="295" t="s">
        <v>328</v>
      </c>
      <c r="N142" s="295" t="s">
        <v>515</v>
      </c>
      <c r="O142" s="295" t="s">
        <v>221</v>
      </c>
      <c r="P142" s="295" t="s">
        <v>332</v>
      </c>
      <c r="Q142" s="295" t="s">
        <v>319</v>
      </c>
      <c r="R142" s="295" t="s">
        <v>201</v>
      </c>
      <c r="S142" s="295" t="s">
        <v>204</v>
      </c>
      <c r="T142" s="295" t="s">
        <v>201</v>
      </c>
      <c r="U142" s="295" t="s">
        <v>330</v>
      </c>
      <c r="V142" s="295" t="s">
        <v>318</v>
      </c>
      <c r="W142" s="295" t="s">
        <v>201</v>
      </c>
      <c r="X142" s="295" t="s">
        <v>331</v>
      </c>
      <c r="Y142" t="s">
        <v>514</v>
      </c>
    </row>
    <row r="143" spans="1:25" x14ac:dyDescent="0.35">
      <c r="A143" s="295" t="s">
        <v>192</v>
      </c>
      <c r="B143" s="295" t="s">
        <v>193</v>
      </c>
      <c r="C143" s="295" t="s">
        <v>421</v>
      </c>
      <c r="D143" s="295" t="s">
        <v>515</v>
      </c>
      <c r="E143" s="305">
        <v>15.59</v>
      </c>
      <c r="F143" s="305">
        <v>15.59</v>
      </c>
      <c r="G143" s="295" t="s">
        <v>196</v>
      </c>
      <c r="H143" s="417">
        <v>1</v>
      </c>
      <c r="I143" s="296">
        <v>43677</v>
      </c>
      <c r="J143" s="295">
        <v>27950</v>
      </c>
      <c r="K143" s="295">
        <v>2971</v>
      </c>
      <c r="L143" s="295" t="s">
        <v>218</v>
      </c>
      <c r="M143" s="295" t="s">
        <v>328</v>
      </c>
      <c r="N143" s="295" t="s">
        <v>515</v>
      </c>
      <c r="O143" s="295" t="s">
        <v>200</v>
      </c>
      <c r="P143" s="295" t="s">
        <v>332</v>
      </c>
      <c r="Q143" s="295" t="s">
        <v>319</v>
      </c>
      <c r="R143" s="295" t="s">
        <v>201</v>
      </c>
      <c r="S143" s="295" t="s">
        <v>204</v>
      </c>
      <c r="T143" s="295" t="s">
        <v>201</v>
      </c>
      <c r="U143" s="295" t="s">
        <v>330</v>
      </c>
      <c r="V143" s="295" t="s">
        <v>318</v>
      </c>
      <c r="W143" s="295" t="s">
        <v>201</v>
      </c>
      <c r="X143" s="295" t="s">
        <v>331</v>
      </c>
      <c r="Y143" t="s">
        <v>514</v>
      </c>
    </row>
    <row r="144" spans="1:25" x14ac:dyDescent="0.35">
      <c r="A144" s="295" t="s">
        <v>192</v>
      </c>
      <c r="B144" s="295" t="s">
        <v>193</v>
      </c>
      <c r="C144" s="295" t="s">
        <v>421</v>
      </c>
      <c r="D144" s="295" t="s">
        <v>515</v>
      </c>
      <c r="E144" s="305">
        <v>0.04</v>
      </c>
      <c r="F144" s="305">
        <v>0.04</v>
      </c>
      <c r="G144" s="295" t="s">
        <v>196</v>
      </c>
      <c r="H144" s="417">
        <v>1</v>
      </c>
      <c r="I144" s="296">
        <v>43677</v>
      </c>
      <c r="J144" s="295">
        <v>27950</v>
      </c>
      <c r="K144" s="295">
        <v>3030</v>
      </c>
      <c r="L144" s="295" t="s">
        <v>218</v>
      </c>
      <c r="M144" s="295" t="s">
        <v>328</v>
      </c>
      <c r="N144" s="295" t="s">
        <v>515</v>
      </c>
      <c r="O144" s="295" t="s">
        <v>457</v>
      </c>
      <c r="P144" s="295" t="s">
        <v>332</v>
      </c>
      <c r="Q144" s="295" t="s">
        <v>319</v>
      </c>
      <c r="R144" s="295" t="s">
        <v>201</v>
      </c>
      <c r="S144" s="295" t="s">
        <v>204</v>
      </c>
      <c r="T144" s="295" t="s">
        <v>201</v>
      </c>
      <c r="U144" s="295" t="s">
        <v>330</v>
      </c>
      <c r="V144" s="295" t="s">
        <v>318</v>
      </c>
      <c r="W144" s="295" t="s">
        <v>201</v>
      </c>
      <c r="X144" s="295" t="s">
        <v>331</v>
      </c>
      <c r="Y144" t="s">
        <v>514</v>
      </c>
    </row>
    <row r="145" spans="1:25" x14ac:dyDescent="0.35">
      <c r="A145" s="295" t="s">
        <v>192</v>
      </c>
      <c r="B145" s="295" t="s">
        <v>193</v>
      </c>
      <c r="C145" s="295" t="s">
        <v>421</v>
      </c>
      <c r="D145" s="295" t="s">
        <v>515</v>
      </c>
      <c r="E145" s="305">
        <v>0.59</v>
      </c>
      <c r="F145" s="305">
        <v>0.59</v>
      </c>
      <c r="G145" s="295" t="s">
        <v>196</v>
      </c>
      <c r="H145" s="417">
        <v>1</v>
      </c>
      <c r="I145" s="296">
        <v>43677</v>
      </c>
      <c r="J145" s="295">
        <v>27950</v>
      </c>
      <c r="K145" s="295">
        <v>3104</v>
      </c>
      <c r="L145" s="295" t="s">
        <v>218</v>
      </c>
      <c r="M145" s="295" t="s">
        <v>328</v>
      </c>
      <c r="N145" s="295" t="s">
        <v>515</v>
      </c>
      <c r="O145" s="295" t="s">
        <v>406</v>
      </c>
      <c r="P145" s="295" t="s">
        <v>332</v>
      </c>
      <c r="Q145" s="295" t="s">
        <v>319</v>
      </c>
      <c r="R145" s="295" t="s">
        <v>201</v>
      </c>
      <c r="S145" s="295" t="s">
        <v>204</v>
      </c>
      <c r="T145" s="295" t="s">
        <v>201</v>
      </c>
      <c r="U145" s="295" t="s">
        <v>330</v>
      </c>
      <c r="V145" s="295" t="s">
        <v>318</v>
      </c>
      <c r="W145" s="295" t="s">
        <v>201</v>
      </c>
      <c r="X145" s="295" t="s">
        <v>331</v>
      </c>
      <c r="Y145" t="s">
        <v>514</v>
      </c>
    </row>
    <row r="146" spans="1:25" x14ac:dyDescent="0.35">
      <c r="A146" s="295" t="s">
        <v>192</v>
      </c>
      <c r="B146" s="295" t="s">
        <v>193</v>
      </c>
      <c r="C146" s="295" t="s">
        <v>421</v>
      </c>
      <c r="D146" s="295" t="s">
        <v>515</v>
      </c>
      <c r="E146" s="305">
        <v>3.57</v>
      </c>
      <c r="F146" s="305">
        <v>3.57</v>
      </c>
      <c r="G146" s="295" t="s">
        <v>196</v>
      </c>
      <c r="H146" s="417">
        <v>1</v>
      </c>
      <c r="I146" s="296">
        <v>43677</v>
      </c>
      <c r="J146" s="295">
        <v>27950</v>
      </c>
      <c r="K146" s="295">
        <v>3133</v>
      </c>
      <c r="L146" s="295" t="s">
        <v>218</v>
      </c>
      <c r="M146" s="295" t="s">
        <v>328</v>
      </c>
      <c r="N146" s="295" t="s">
        <v>515</v>
      </c>
      <c r="O146" s="295" t="s">
        <v>221</v>
      </c>
      <c r="P146" s="295" t="s">
        <v>333</v>
      </c>
      <c r="Q146" s="295" t="s">
        <v>319</v>
      </c>
      <c r="R146" s="295" t="s">
        <v>201</v>
      </c>
      <c r="S146" s="295" t="s">
        <v>204</v>
      </c>
      <c r="T146" s="295" t="s">
        <v>201</v>
      </c>
      <c r="U146" s="295" t="s">
        <v>330</v>
      </c>
      <c r="V146" s="295" t="s">
        <v>318</v>
      </c>
      <c r="W146" s="295" t="s">
        <v>201</v>
      </c>
      <c r="X146" s="295" t="s">
        <v>331</v>
      </c>
      <c r="Y146" t="s">
        <v>514</v>
      </c>
    </row>
    <row r="147" spans="1:25" x14ac:dyDescent="0.35">
      <c r="A147" s="295" t="s">
        <v>192</v>
      </c>
      <c r="B147" s="295" t="s">
        <v>193</v>
      </c>
      <c r="C147" s="295" t="s">
        <v>421</v>
      </c>
      <c r="D147" s="295" t="s">
        <v>515</v>
      </c>
      <c r="E147" s="305">
        <v>24.63</v>
      </c>
      <c r="F147" s="305">
        <v>24.63</v>
      </c>
      <c r="G147" s="295" t="s">
        <v>196</v>
      </c>
      <c r="H147" s="417">
        <v>1</v>
      </c>
      <c r="I147" s="296">
        <v>43677</v>
      </c>
      <c r="J147" s="295">
        <v>27950</v>
      </c>
      <c r="K147" s="295">
        <v>3165</v>
      </c>
      <c r="L147" s="295" t="s">
        <v>218</v>
      </c>
      <c r="M147" s="295" t="s">
        <v>328</v>
      </c>
      <c r="N147" s="295" t="s">
        <v>515</v>
      </c>
      <c r="O147" s="295" t="s">
        <v>200</v>
      </c>
      <c r="P147" s="295" t="s">
        <v>333</v>
      </c>
      <c r="Q147" s="295" t="s">
        <v>319</v>
      </c>
      <c r="R147" s="295" t="s">
        <v>201</v>
      </c>
      <c r="S147" s="295" t="s">
        <v>204</v>
      </c>
      <c r="T147" s="295" t="s">
        <v>201</v>
      </c>
      <c r="U147" s="295" t="s">
        <v>330</v>
      </c>
      <c r="V147" s="295" t="s">
        <v>318</v>
      </c>
      <c r="W147" s="295" t="s">
        <v>201</v>
      </c>
      <c r="X147" s="295" t="s">
        <v>331</v>
      </c>
      <c r="Y147" t="s">
        <v>514</v>
      </c>
    </row>
    <row r="148" spans="1:25" x14ac:dyDescent="0.35">
      <c r="A148" s="295" t="s">
        <v>192</v>
      </c>
      <c r="B148" s="295" t="s">
        <v>193</v>
      </c>
      <c r="C148" s="295" t="s">
        <v>421</v>
      </c>
      <c r="D148" s="295" t="s">
        <v>515</v>
      </c>
      <c r="E148" s="305">
        <v>0.06</v>
      </c>
      <c r="F148" s="305">
        <v>0.06</v>
      </c>
      <c r="G148" s="295" t="s">
        <v>196</v>
      </c>
      <c r="H148" s="417">
        <v>1</v>
      </c>
      <c r="I148" s="296">
        <v>43677</v>
      </c>
      <c r="J148" s="295">
        <v>27950</v>
      </c>
      <c r="K148" s="295">
        <v>3224</v>
      </c>
      <c r="L148" s="295" t="s">
        <v>218</v>
      </c>
      <c r="M148" s="295" t="s">
        <v>328</v>
      </c>
      <c r="N148" s="295" t="s">
        <v>515</v>
      </c>
      <c r="O148" s="295" t="s">
        <v>457</v>
      </c>
      <c r="P148" s="295" t="s">
        <v>333</v>
      </c>
      <c r="Q148" s="295" t="s">
        <v>319</v>
      </c>
      <c r="R148" s="295" t="s">
        <v>201</v>
      </c>
      <c r="S148" s="295" t="s">
        <v>204</v>
      </c>
      <c r="T148" s="295" t="s">
        <v>201</v>
      </c>
      <c r="U148" s="295" t="s">
        <v>330</v>
      </c>
      <c r="V148" s="295" t="s">
        <v>318</v>
      </c>
      <c r="W148" s="295" t="s">
        <v>201</v>
      </c>
      <c r="X148" s="295" t="s">
        <v>331</v>
      </c>
      <c r="Y148" t="s">
        <v>514</v>
      </c>
    </row>
    <row r="149" spans="1:25" x14ac:dyDescent="0.35">
      <c r="A149" s="295" t="s">
        <v>192</v>
      </c>
      <c r="B149" s="295" t="s">
        <v>193</v>
      </c>
      <c r="C149" s="295" t="s">
        <v>421</v>
      </c>
      <c r="D149" s="295" t="s">
        <v>515</v>
      </c>
      <c r="E149" s="305">
        <v>0.93</v>
      </c>
      <c r="F149" s="305">
        <v>0.93</v>
      </c>
      <c r="G149" s="295" t="s">
        <v>196</v>
      </c>
      <c r="H149" s="417">
        <v>1</v>
      </c>
      <c r="I149" s="296">
        <v>43677</v>
      </c>
      <c r="J149" s="295">
        <v>27950</v>
      </c>
      <c r="K149" s="295">
        <v>3298</v>
      </c>
      <c r="L149" s="295" t="s">
        <v>218</v>
      </c>
      <c r="M149" s="295" t="s">
        <v>328</v>
      </c>
      <c r="N149" s="295" t="s">
        <v>515</v>
      </c>
      <c r="O149" s="295" t="s">
        <v>406</v>
      </c>
      <c r="P149" s="295" t="s">
        <v>333</v>
      </c>
      <c r="Q149" s="295" t="s">
        <v>319</v>
      </c>
      <c r="R149" s="295" t="s">
        <v>201</v>
      </c>
      <c r="S149" s="295" t="s">
        <v>204</v>
      </c>
      <c r="T149" s="295" t="s">
        <v>201</v>
      </c>
      <c r="U149" s="295" t="s">
        <v>330</v>
      </c>
      <c r="V149" s="295" t="s">
        <v>318</v>
      </c>
      <c r="W149" s="295" t="s">
        <v>201</v>
      </c>
      <c r="X149" s="295" t="s">
        <v>331</v>
      </c>
      <c r="Y149" t="s">
        <v>514</v>
      </c>
    </row>
    <row r="150" spans="1:25" x14ac:dyDescent="0.35">
      <c r="A150" s="295" t="s">
        <v>192</v>
      </c>
      <c r="B150" s="295" t="s">
        <v>193</v>
      </c>
      <c r="C150" s="295" t="s">
        <v>421</v>
      </c>
      <c r="D150" s="295" t="s">
        <v>515</v>
      </c>
      <c r="E150" s="305">
        <v>5.86</v>
      </c>
      <c r="F150" s="305">
        <v>5.86</v>
      </c>
      <c r="G150" s="295" t="s">
        <v>196</v>
      </c>
      <c r="H150" s="417">
        <v>1</v>
      </c>
      <c r="I150" s="296">
        <v>43677</v>
      </c>
      <c r="J150" s="295">
        <v>27950</v>
      </c>
      <c r="K150" s="295">
        <v>3327</v>
      </c>
      <c r="L150" s="295" t="s">
        <v>218</v>
      </c>
      <c r="M150" s="295" t="s">
        <v>328</v>
      </c>
      <c r="N150" s="295" t="s">
        <v>515</v>
      </c>
      <c r="O150" s="295" t="s">
        <v>221</v>
      </c>
      <c r="P150" s="295" t="s">
        <v>334</v>
      </c>
      <c r="Q150" s="295" t="s">
        <v>319</v>
      </c>
      <c r="R150" s="295" t="s">
        <v>201</v>
      </c>
      <c r="S150" s="295" t="s">
        <v>204</v>
      </c>
      <c r="T150" s="295" t="s">
        <v>201</v>
      </c>
      <c r="U150" s="295" t="s">
        <v>330</v>
      </c>
      <c r="V150" s="295" t="s">
        <v>318</v>
      </c>
      <c r="W150" s="295" t="s">
        <v>201</v>
      </c>
      <c r="X150" s="295" t="s">
        <v>331</v>
      </c>
      <c r="Y150" t="s">
        <v>514</v>
      </c>
    </row>
    <row r="151" spans="1:25" x14ac:dyDescent="0.35">
      <c r="A151" s="295" t="s">
        <v>192</v>
      </c>
      <c r="B151" s="295" t="s">
        <v>193</v>
      </c>
      <c r="C151" s="295" t="s">
        <v>421</v>
      </c>
      <c r="D151" s="295" t="s">
        <v>515</v>
      </c>
      <c r="E151" s="305">
        <v>40.44</v>
      </c>
      <c r="F151" s="305">
        <v>40.44</v>
      </c>
      <c r="G151" s="295" t="s">
        <v>196</v>
      </c>
      <c r="H151" s="417">
        <v>1</v>
      </c>
      <c r="I151" s="296">
        <v>43677</v>
      </c>
      <c r="J151" s="295">
        <v>27950</v>
      </c>
      <c r="K151" s="295">
        <v>3359</v>
      </c>
      <c r="L151" s="295" t="s">
        <v>218</v>
      </c>
      <c r="M151" s="295" t="s">
        <v>328</v>
      </c>
      <c r="N151" s="295" t="s">
        <v>515</v>
      </c>
      <c r="O151" s="295" t="s">
        <v>200</v>
      </c>
      <c r="P151" s="295" t="s">
        <v>334</v>
      </c>
      <c r="Q151" s="295" t="s">
        <v>319</v>
      </c>
      <c r="R151" s="295" t="s">
        <v>201</v>
      </c>
      <c r="S151" s="295" t="s">
        <v>204</v>
      </c>
      <c r="T151" s="295" t="s">
        <v>201</v>
      </c>
      <c r="U151" s="295" t="s">
        <v>330</v>
      </c>
      <c r="V151" s="295" t="s">
        <v>318</v>
      </c>
      <c r="W151" s="295" t="s">
        <v>201</v>
      </c>
      <c r="X151" s="295" t="s">
        <v>331</v>
      </c>
      <c r="Y151" t="s">
        <v>514</v>
      </c>
    </row>
    <row r="152" spans="1:25" x14ac:dyDescent="0.35">
      <c r="A152" s="295" t="s">
        <v>192</v>
      </c>
      <c r="B152" s="295" t="s">
        <v>193</v>
      </c>
      <c r="C152" s="295" t="s">
        <v>421</v>
      </c>
      <c r="D152" s="295" t="s">
        <v>515</v>
      </c>
      <c r="E152" s="305">
        <v>0.1</v>
      </c>
      <c r="F152" s="305">
        <v>0.1</v>
      </c>
      <c r="G152" s="295" t="s">
        <v>196</v>
      </c>
      <c r="H152" s="417">
        <v>1</v>
      </c>
      <c r="I152" s="296">
        <v>43677</v>
      </c>
      <c r="J152" s="295">
        <v>27950</v>
      </c>
      <c r="K152" s="295">
        <v>3418</v>
      </c>
      <c r="L152" s="295" t="s">
        <v>218</v>
      </c>
      <c r="M152" s="295" t="s">
        <v>328</v>
      </c>
      <c r="N152" s="295" t="s">
        <v>515</v>
      </c>
      <c r="O152" s="295" t="s">
        <v>457</v>
      </c>
      <c r="P152" s="295" t="s">
        <v>334</v>
      </c>
      <c r="Q152" s="295" t="s">
        <v>319</v>
      </c>
      <c r="R152" s="295" t="s">
        <v>201</v>
      </c>
      <c r="S152" s="295" t="s">
        <v>204</v>
      </c>
      <c r="T152" s="295" t="s">
        <v>201</v>
      </c>
      <c r="U152" s="295" t="s">
        <v>330</v>
      </c>
      <c r="V152" s="295" t="s">
        <v>318</v>
      </c>
      <c r="W152" s="295" t="s">
        <v>201</v>
      </c>
      <c r="X152" s="295" t="s">
        <v>331</v>
      </c>
      <c r="Y152" t="s">
        <v>514</v>
      </c>
    </row>
    <row r="153" spans="1:25" x14ac:dyDescent="0.35">
      <c r="A153" s="295" t="s">
        <v>192</v>
      </c>
      <c r="B153" s="295" t="s">
        <v>193</v>
      </c>
      <c r="C153" s="295" t="s">
        <v>421</v>
      </c>
      <c r="D153" s="295" t="s">
        <v>515</v>
      </c>
      <c r="E153" s="305">
        <v>1.52</v>
      </c>
      <c r="F153" s="305">
        <v>1.52</v>
      </c>
      <c r="G153" s="295" t="s">
        <v>196</v>
      </c>
      <c r="H153" s="417">
        <v>1</v>
      </c>
      <c r="I153" s="296">
        <v>43677</v>
      </c>
      <c r="J153" s="295">
        <v>27950</v>
      </c>
      <c r="K153" s="295">
        <v>3492</v>
      </c>
      <c r="L153" s="295" t="s">
        <v>218</v>
      </c>
      <c r="M153" s="295" t="s">
        <v>328</v>
      </c>
      <c r="N153" s="295" t="s">
        <v>515</v>
      </c>
      <c r="O153" s="295" t="s">
        <v>406</v>
      </c>
      <c r="P153" s="295" t="s">
        <v>334</v>
      </c>
      <c r="Q153" s="295" t="s">
        <v>319</v>
      </c>
      <c r="R153" s="295" t="s">
        <v>201</v>
      </c>
      <c r="S153" s="295" t="s">
        <v>204</v>
      </c>
      <c r="T153" s="295" t="s">
        <v>201</v>
      </c>
      <c r="U153" s="295" t="s">
        <v>330</v>
      </c>
      <c r="V153" s="295" t="s">
        <v>318</v>
      </c>
      <c r="W153" s="295" t="s">
        <v>201</v>
      </c>
      <c r="X153" s="295" t="s">
        <v>331</v>
      </c>
      <c r="Y153" t="s">
        <v>514</v>
      </c>
    </row>
    <row r="154" spans="1:25" x14ac:dyDescent="0.35">
      <c r="A154" s="295" t="s">
        <v>192</v>
      </c>
      <c r="B154" s="295" t="s">
        <v>193</v>
      </c>
      <c r="C154" s="295" t="s">
        <v>421</v>
      </c>
      <c r="D154" s="295" t="s">
        <v>515</v>
      </c>
      <c r="E154" s="305">
        <v>3.97</v>
      </c>
      <c r="F154" s="305">
        <v>3.97</v>
      </c>
      <c r="G154" s="295" t="s">
        <v>196</v>
      </c>
      <c r="H154" s="417">
        <v>1</v>
      </c>
      <c r="I154" s="296">
        <v>43677</v>
      </c>
      <c r="J154" s="295">
        <v>27950</v>
      </c>
      <c r="K154" s="295">
        <v>3521</v>
      </c>
      <c r="L154" s="295" t="s">
        <v>218</v>
      </c>
      <c r="M154" s="295" t="s">
        <v>328</v>
      </c>
      <c r="N154" s="295" t="s">
        <v>515</v>
      </c>
      <c r="O154" s="295" t="s">
        <v>221</v>
      </c>
      <c r="P154" s="295" t="s">
        <v>335</v>
      </c>
      <c r="Q154" s="295" t="s">
        <v>319</v>
      </c>
      <c r="R154" s="295" t="s">
        <v>201</v>
      </c>
      <c r="S154" s="295" t="s">
        <v>204</v>
      </c>
      <c r="T154" s="295" t="s">
        <v>201</v>
      </c>
      <c r="U154" s="295" t="s">
        <v>330</v>
      </c>
      <c r="V154" s="295" t="s">
        <v>318</v>
      </c>
      <c r="W154" s="295" t="s">
        <v>201</v>
      </c>
      <c r="X154" s="295" t="s">
        <v>331</v>
      </c>
      <c r="Y154" t="s">
        <v>514</v>
      </c>
    </row>
    <row r="155" spans="1:25" x14ac:dyDescent="0.35">
      <c r="A155" s="295" t="s">
        <v>192</v>
      </c>
      <c r="B155" s="295" t="s">
        <v>193</v>
      </c>
      <c r="C155" s="295" t="s">
        <v>421</v>
      </c>
      <c r="D155" s="295" t="s">
        <v>515</v>
      </c>
      <c r="E155" s="305">
        <v>27.38</v>
      </c>
      <c r="F155" s="305">
        <v>27.38</v>
      </c>
      <c r="G155" s="295" t="s">
        <v>196</v>
      </c>
      <c r="H155" s="417">
        <v>1</v>
      </c>
      <c r="I155" s="296">
        <v>43677</v>
      </c>
      <c r="J155" s="295">
        <v>27950</v>
      </c>
      <c r="K155" s="295">
        <v>3553</v>
      </c>
      <c r="L155" s="295" t="s">
        <v>218</v>
      </c>
      <c r="M155" s="295" t="s">
        <v>328</v>
      </c>
      <c r="N155" s="295" t="s">
        <v>515</v>
      </c>
      <c r="O155" s="295" t="s">
        <v>200</v>
      </c>
      <c r="P155" s="295" t="s">
        <v>335</v>
      </c>
      <c r="Q155" s="295" t="s">
        <v>319</v>
      </c>
      <c r="R155" s="295" t="s">
        <v>201</v>
      </c>
      <c r="S155" s="295" t="s">
        <v>204</v>
      </c>
      <c r="T155" s="295" t="s">
        <v>201</v>
      </c>
      <c r="U155" s="295" t="s">
        <v>330</v>
      </c>
      <c r="V155" s="295" t="s">
        <v>318</v>
      </c>
      <c r="W155" s="295" t="s">
        <v>201</v>
      </c>
      <c r="X155" s="295" t="s">
        <v>331</v>
      </c>
      <c r="Y155" t="s">
        <v>514</v>
      </c>
    </row>
    <row r="156" spans="1:25" x14ac:dyDescent="0.35">
      <c r="A156" s="295" t="s">
        <v>192</v>
      </c>
      <c r="B156" s="295" t="s">
        <v>193</v>
      </c>
      <c r="C156" s="295" t="s">
        <v>421</v>
      </c>
      <c r="D156" s="295" t="s">
        <v>515</v>
      </c>
      <c r="E156" s="305">
        <v>7.0000000000000007E-2</v>
      </c>
      <c r="F156" s="305">
        <v>7.0000000000000007E-2</v>
      </c>
      <c r="G156" s="295" t="s">
        <v>196</v>
      </c>
      <c r="H156" s="417">
        <v>1</v>
      </c>
      <c r="I156" s="296">
        <v>43677</v>
      </c>
      <c r="J156" s="295">
        <v>27950</v>
      </c>
      <c r="K156" s="295">
        <v>3612</v>
      </c>
      <c r="L156" s="295" t="s">
        <v>218</v>
      </c>
      <c r="M156" s="295" t="s">
        <v>328</v>
      </c>
      <c r="N156" s="295" t="s">
        <v>515</v>
      </c>
      <c r="O156" s="295" t="s">
        <v>457</v>
      </c>
      <c r="P156" s="295" t="s">
        <v>335</v>
      </c>
      <c r="Q156" s="295" t="s">
        <v>319</v>
      </c>
      <c r="R156" s="295" t="s">
        <v>201</v>
      </c>
      <c r="S156" s="295" t="s">
        <v>204</v>
      </c>
      <c r="T156" s="295" t="s">
        <v>201</v>
      </c>
      <c r="U156" s="295" t="s">
        <v>330</v>
      </c>
      <c r="V156" s="295" t="s">
        <v>318</v>
      </c>
      <c r="W156" s="295" t="s">
        <v>201</v>
      </c>
      <c r="X156" s="295" t="s">
        <v>331</v>
      </c>
      <c r="Y156" t="s">
        <v>514</v>
      </c>
    </row>
    <row r="157" spans="1:25" x14ac:dyDescent="0.35">
      <c r="A157" s="295" t="s">
        <v>192</v>
      </c>
      <c r="B157" s="295" t="s">
        <v>193</v>
      </c>
      <c r="C157" s="295" t="s">
        <v>421</v>
      </c>
      <c r="D157" s="295" t="s">
        <v>515</v>
      </c>
      <c r="E157" s="305">
        <v>1.03</v>
      </c>
      <c r="F157" s="305">
        <v>1.03</v>
      </c>
      <c r="G157" s="295" t="s">
        <v>196</v>
      </c>
      <c r="H157" s="417">
        <v>1</v>
      </c>
      <c r="I157" s="296">
        <v>43677</v>
      </c>
      <c r="J157" s="295">
        <v>27950</v>
      </c>
      <c r="K157" s="295">
        <v>3686</v>
      </c>
      <c r="L157" s="295" t="s">
        <v>218</v>
      </c>
      <c r="M157" s="295" t="s">
        <v>328</v>
      </c>
      <c r="N157" s="295" t="s">
        <v>515</v>
      </c>
      <c r="O157" s="295" t="s">
        <v>406</v>
      </c>
      <c r="P157" s="295" t="s">
        <v>335</v>
      </c>
      <c r="Q157" s="295" t="s">
        <v>319</v>
      </c>
      <c r="R157" s="295" t="s">
        <v>201</v>
      </c>
      <c r="S157" s="295" t="s">
        <v>204</v>
      </c>
      <c r="T157" s="295" t="s">
        <v>201</v>
      </c>
      <c r="U157" s="295" t="s">
        <v>330</v>
      </c>
      <c r="V157" s="295" t="s">
        <v>318</v>
      </c>
      <c r="W157" s="295" t="s">
        <v>201</v>
      </c>
      <c r="X157" s="295" t="s">
        <v>331</v>
      </c>
      <c r="Y157" t="s">
        <v>514</v>
      </c>
    </row>
    <row r="158" spans="1:25" x14ac:dyDescent="0.35">
      <c r="A158" s="295" t="s">
        <v>192</v>
      </c>
      <c r="B158" s="295" t="s">
        <v>193</v>
      </c>
      <c r="C158" s="295" t="s">
        <v>421</v>
      </c>
      <c r="D158" s="295" t="s">
        <v>515</v>
      </c>
      <c r="E158" s="305">
        <v>1.78</v>
      </c>
      <c r="F158" s="305">
        <v>1.78</v>
      </c>
      <c r="G158" s="295" t="s">
        <v>196</v>
      </c>
      <c r="H158" s="417">
        <v>1</v>
      </c>
      <c r="I158" s="296">
        <v>43677</v>
      </c>
      <c r="J158" s="295">
        <v>27950</v>
      </c>
      <c r="K158" s="295">
        <v>3715</v>
      </c>
      <c r="L158" s="295" t="s">
        <v>218</v>
      </c>
      <c r="M158" s="295" t="s">
        <v>328</v>
      </c>
      <c r="N158" s="295" t="s">
        <v>515</v>
      </c>
      <c r="O158" s="295" t="s">
        <v>221</v>
      </c>
      <c r="P158" s="295" t="s">
        <v>336</v>
      </c>
      <c r="Q158" s="295" t="s">
        <v>319</v>
      </c>
      <c r="R158" s="295" t="s">
        <v>201</v>
      </c>
      <c r="S158" s="295" t="s">
        <v>204</v>
      </c>
      <c r="T158" s="295" t="s">
        <v>201</v>
      </c>
      <c r="U158" s="295" t="s">
        <v>330</v>
      </c>
      <c r="V158" s="295" t="s">
        <v>318</v>
      </c>
      <c r="W158" s="295" t="s">
        <v>201</v>
      </c>
      <c r="X158" s="295" t="s">
        <v>331</v>
      </c>
      <c r="Y158" t="s">
        <v>514</v>
      </c>
    </row>
    <row r="159" spans="1:25" x14ac:dyDescent="0.35">
      <c r="A159" s="295" t="s">
        <v>192</v>
      </c>
      <c r="B159" s="295" t="s">
        <v>193</v>
      </c>
      <c r="C159" s="295" t="s">
        <v>421</v>
      </c>
      <c r="D159" s="295" t="s">
        <v>515</v>
      </c>
      <c r="E159" s="305">
        <v>12.26</v>
      </c>
      <c r="F159" s="305">
        <v>12.26</v>
      </c>
      <c r="G159" s="295" t="s">
        <v>196</v>
      </c>
      <c r="H159" s="417">
        <v>1</v>
      </c>
      <c r="I159" s="296">
        <v>43677</v>
      </c>
      <c r="J159" s="295">
        <v>27950</v>
      </c>
      <c r="K159" s="295">
        <v>3747</v>
      </c>
      <c r="L159" s="295" t="s">
        <v>218</v>
      </c>
      <c r="M159" s="295" t="s">
        <v>328</v>
      </c>
      <c r="N159" s="295" t="s">
        <v>515</v>
      </c>
      <c r="O159" s="295" t="s">
        <v>200</v>
      </c>
      <c r="P159" s="295" t="s">
        <v>336</v>
      </c>
      <c r="Q159" s="295" t="s">
        <v>319</v>
      </c>
      <c r="R159" s="295" t="s">
        <v>201</v>
      </c>
      <c r="S159" s="295" t="s">
        <v>204</v>
      </c>
      <c r="T159" s="295" t="s">
        <v>201</v>
      </c>
      <c r="U159" s="295" t="s">
        <v>330</v>
      </c>
      <c r="V159" s="295" t="s">
        <v>318</v>
      </c>
      <c r="W159" s="295" t="s">
        <v>201</v>
      </c>
      <c r="X159" s="295" t="s">
        <v>331</v>
      </c>
      <c r="Y159" t="s">
        <v>514</v>
      </c>
    </row>
    <row r="160" spans="1:25" x14ac:dyDescent="0.35">
      <c r="A160" s="295" t="s">
        <v>192</v>
      </c>
      <c r="B160" s="295" t="s">
        <v>193</v>
      </c>
      <c r="C160" s="295" t="s">
        <v>421</v>
      </c>
      <c r="D160" s="295" t="s">
        <v>515</v>
      </c>
      <c r="E160" s="305">
        <v>0.03</v>
      </c>
      <c r="F160" s="305">
        <v>0.03</v>
      </c>
      <c r="G160" s="295" t="s">
        <v>196</v>
      </c>
      <c r="H160" s="417">
        <v>1</v>
      </c>
      <c r="I160" s="296">
        <v>43677</v>
      </c>
      <c r="J160" s="295">
        <v>27950</v>
      </c>
      <c r="K160" s="295">
        <v>3805</v>
      </c>
      <c r="L160" s="295" t="s">
        <v>218</v>
      </c>
      <c r="M160" s="295" t="s">
        <v>328</v>
      </c>
      <c r="N160" s="295" t="s">
        <v>515</v>
      </c>
      <c r="O160" s="295" t="s">
        <v>457</v>
      </c>
      <c r="P160" s="295" t="s">
        <v>336</v>
      </c>
      <c r="Q160" s="295" t="s">
        <v>319</v>
      </c>
      <c r="R160" s="295" t="s">
        <v>201</v>
      </c>
      <c r="S160" s="295" t="s">
        <v>204</v>
      </c>
      <c r="T160" s="295" t="s">
        <v>201</v>
      </c>
      <c r="U160" s="295" t="s">
        <v>330</v>
      </c>
      <c r="V160" s="295" t="s">
        <v>318</v>
      </c>
      <c r="W160" s="295" t="s">
        <v>201</v>
      </c>
      <c r="X160" s="295" t="s">
        <v>331</v>
      </c>
      <c r="Y160" t="s">
        <v>514</v>
      </c>
    </row>
    <row r="161" spans="1:25" x14ac:dyDescent="0.35">
      <c r="A161" s="295" t="s">
        <v>192</v>
      </c>
      <c r="B161" s="295" t="s">
        <v>193</v>
      </c>
      <c r="C161" s="295" t="s">
        <v>421</v>
      </c>
      <c r="D161" s="295" t="s">
        <v>515</v>
      </c>
      <c r="E161" s="305">
        <v>0.46</v>
      </c>
      <c r="F161" s="305">
        <v>0.46</v>
      </c>
      <c r="G161" s="295" t="s">
        <v>196</v>
      </c>
      <c r="H161" s="417">
        <v>1</v>
      </c>
      <c r="I161" s="296">
        <v>43677</v>
      </c>
      <c r="J161" s="295">
        <v>27950</v>
      </c>
      <c r="K161" s="295">
        <v>3879</v>
      </c>
      <c r="L161" s="295" t="s">
        <v>218</v>
      </c>
      <c r="M161" s="295" t="s">
        <v>328</v>
      </c>
      <c r="N161" s="295" t="s">
        <v>515</v>
      </c>
      <c r="O161" s="295" t="s">
        <v>406</v>
      </c>
      <c r="P161" s="295" t="s">
        <v>336</v>
      </c>
      <c r="Q161" s="295" t="s">
        <v>319</v>
      </c>
      <c r="R161" s="295" t="s">
        <v>201</v>
      </c>
      <c r="S161" s="295" t="s">
        <v>204</v>
      </c>
      <c r="T161" s="295" t="s">
        <v>201</v>
      </c>
      <c r="U161" s="295" t="s">
        <v>330</v>
      </c>
      <c r="V161" s="295" t="s">
        <v>318</v>
      </c>
      <c r="W161" s="295" t="s">
        <v>201</v>
      </c>
      <c r="X161" s="295" t="s">
        <v>331</v>
      </c>
      <c r="Y161" t="s">
        <v>514</v>
      </c>
    </row>
    <row r="162" spans="1:25" x14ac:dyDescent="0.35">
      <c r="A162" s="295" t="s">
        <v>192</v>
      </c>
      <c r="B162" s="295" t="s">
        <v>193</v>
      </c>
      <c r="C162" s="295" t="s">
        <v>421</v>
      </c>
      <c r="D162" s="295" t="s">
        <v>515</v>
      </c>
      <c r="E162" s="305">
        <v>0.94</v>
      </c>
      <c r="F162" s="305">
        <v>0.94</v>
      </c>
      <c r="G162" s="295" t="s">
        <v>196</v>
      </c>
      <c r="H162" s="417">
        <v>1</v>
      </c>
      <c r="I162" s="296">
        <v>43677</v>
      </c>
      <c r="J162" s="295">
        <v>27950</v>
      </c>
      <c r="K162" s="295">
        <v>3908</v>
      </c>
      <c r="L162" s="295" t="s">
        <v>218</v>
      </c>
      <c r="M162" s="295" t="s">
        <v>328</v>
      </c>
      <c r="N162" s="295" t="s">
        <v>515</v>
      </c>
      <c r="O162" s="295" t="s">
        <v>221</v>
      </c>
      <c r="P162" s="295" t="s">
        <v>337</v>
      </c>
      <c r="Q162" s="295" t="s">
        <v>319</v>
      </c>
      <c r="R162" s="295" t="s">
        <v>201</v>
      </c>
      <c r="S162" s="295" t="s">
        <v>204</v>
      </c>
      <c r="T162" s="295" t="s">
        <v>201</v>
      </c>
      <c r="U162" s="295" t="s">
        <v>330</v>
      </c>
      <c r="V162" s="295" t="s">
        <v>318</v>
      </c>
      <c r="W162" s="295" t="s">
        <v>201</v>
      </c>
      <c r="X162" s="295" t="s">
        <v>331</v>
      </c>
      <c r="Y162" t="s">
        <v>514</v>
      </c>
    </row>
    <row r="163" spans="1:25" x14ac:dyDescent="0.35">
      <c r="A163" s="295" t="s">
        <v>192</v>
      </c>
      <c r="B163" s="295" t="s">
        <v>193</v>
      </c>
      <c r="C163" s="295" t="s">
        <v>421</v>
      </c>
      <c r="D163" s="295" t="s">
        <v>515</v>
      </c>
      <c r="E163" s="305">
        <v>6.5</v>
      </c>
      <c r="F163" s="305">
        <v>6.5</v>
      </c>
      <c r="G163" s="295" t="s">
        <v>196</v>
      </c>
      <c r="H163" s="417">
        <v>1</v>
      </c>
      <c r="I163" s="296">
        <v>43677</v>
      </c>
      <c r="J163" s="295">
        <v>27950</v>
      </c>
      <c r="K163" s="295">
        <v>3940</v>
      </c>
      <c r="L163" s="295" t="s">
        <v>218</v>
      </c>
      <c r="M163" s="295" t="s">
        <v>328</v>
      </c>
      <c r="N163" s="295" t="s">
        <v>515</v>
      </c>
      <c r="O163" s="295" t="s">
        <v>200</v>
      </c>
      <c r="P163" s="295" t="s">
        <v>337</v>
      </c>
      <c r="Q163" s="295" t="s">
        <v>319</v>
      </c>
      <c r="R163" s="295" t="s">
        <v>201</v>
      </c>
      <c r="S163" s="295" t="s">
        <v>204</v>
      </c>
      <c r="T163" s="295" t="s">
        <v>201</v>
      </c>
      <c r="U163" s="295" t="s">
        <v>330</v>
      </c>
      <c r="V163" s="295" t="s">
        <v>318</v>
      </c>
      <c r="W163" s="295" t="s">
        <v>201</v>
      </c>
      <c r="X163" s="295" t="s">
        <v>331</v>
      </c>
      <c r="Y163" t="s">
        <v>514</v>
      </c>
    </row>
    <row r="164" spans="1:25" x14ac:dyDescent="0.35">
      <c r="A164" s="295" t="s">
        <v>192</v>
      </c>
      <c r="B164" s="295" t="s">
        <v>193</v>
      </c>
      <c r="C164" s="295" t="s">
        <v>421</v>
      </c>
      <c r="D164" s="295" t="s">
        <v>515</v>
      </c>
      <c r="E164" s="305">
        <v>0.02</v>
      </c>
      <c r="F164" s="305">
        <v>0.02</v>
      </c>
      <c r="G164" s="295" t="s">
        <v>196</v>
      </c>
      <c r="H164" s="417">
        <v>1</v>
      </c>
      <c r="I164" s="296">
        <v>43677</v>
      </c>
      <c r="J164" s="295">
        <v>27950</v>
      </c>
      <c r="K164" s="295">
        <v>3997</v>
      </c>
      <c r="L164" s="295" t="s">
        <v>218</v>
      </c>
      <c r="M164" s="295" t="s">
        <v>328</v>
      </c>
      <c r="N164" s="295" t="s">
        <v>515</v>
      </c>
      <c r="O164" s="295" t="s">
        <v>457</v>
      </c>
      <c r="P164" s="295" t="s">
        <v>337</v>
      </c>
      <c r="Q164" s="295" t="s">
        <v>319</v>
      </c>
      <c r="R164" s="295" t="s">
        <v>201</v>
      </c>
      <c r="S164" s="295" t="s">
        <v>204</v>
      </c>
      <c r="T164" s="295" t="s">
        <v>201</v>
      </c>
      <c r="U164" s="295" t="s">
        <v>330</v>
      </c>
      <c r="V164" s="295" t="s">
        <v>318</v>
      </c>
      <c r="W164" s="295" t="s">
        <v>201</v>
      </c>
      <c r="X164" s="295" t="s">
        <v>331</v>
      </c>
      <c r="Y164" t="s">
        <v>514</v>
      </c>
    </row>
    <row r="165" spans="1:25" x14ac:dyDescent="0.35">
      <c r="A165" s="295" t="s">
        <v>192</v>
      </c>
      <c r="B165" s="295" t="s">
        <v>193</v>
      </c>
      <c r="C165" s="295" t="s">
        <v>421</v>
      </c>
      <c r="D165" s="295" t="s">
        <v>515</v>
      </c>
      <c r="E165" s="305">
        <v>0.24</v>
      </c>
      <c r="F165" s="305">
        <v>0.24</v>
      </c>
      <c r="G165" s="295" t="s">
        <v>196</v>
      </c>
      <c r="H165" s="417">
        <v>1</v>
      </c>
      <c r="I165" s="296">
        <v>43677</v>
      </c>
      <c r="J165" s="295">
        <v>27950</v>
      </c>
      <c r="K165" s="295">
        <v>4068</v>
      </c>
      <c r="L165" s="295" t="s">
        <v>218</v>
      </c>
      <c r="M165" s="295" t="s">
        <v>328</v>
      </c>
      <c r="N165" s="295" t="s">
        <v>515</v>
      </c>
      <c r="O165" s="295" t="s">
        <v>406</v>
      </c>
      <c r="P165" s="295" t="s">
        <v>337</v>
      </c>
      <c r="Q165" s="295" t="s">
        <v>319</v>
      </c>
      <c r="R165" s="295" t="s">
        <v>201</v>
      </c>
      <c r="S165" s="295" t="s">
        <v>204</v>
      </c>
      <c r="T165" s="295" t="s">
        <v>201</v>
      </c>
      <c r="U165" s="295" t="s">
        <v>330</v>
      </c>
      <c r="V165" s="295" t="s">
        <v>318</v>
      </c>
      <c r="W165" s="295" t="s">
        <v>201</v>
      </c>
      <c r="X165" s="295" t="s">
        <v>331</v>
      </c>
      <c r="Y165" t="s">
        <v>514</v>
      </c>
    </row>
    <row r="166" spans="1:25" x14ac:dyDescent="0.35">
      <c r="A166" s="295" t="s">
        <v>192</v>
      </c>
      <c r="B166" s="295" t="s">
        <v>193</v>
      </c>
      <c r="C166" s="295" t="s">
        <v>421</v>
      </c>
      <c r="D166" s="295" t="s">
        <v>515</v>
      </c>
      <c r="E166" s="305">
        <v>28.26</v>
      </c>
      <c r="F166" s="305">
        <v>28.26</v>
      </c>
      <c r="G166" s="295" t="s">
        <v>196</v>
      </c>
      <c r="H166" s="417">
        <v>1</v>
      </c>
      <c r="I166" s="296">
        <v>43677</v>
      </c>
      <c r="J166" s="295">
        <v>27950</v>
      </c>
      <c r="K166" s="295">
        <v>4097</v>
      </c>
      <c r="L166" s="295" t="s">
        <v>218</v>
      </c>
      <c r="M166" s="295" t="s">
        <v>328</v>
      </c>
      <c r="N166" s="295" t="s">
        <v>515</v>
      </c>
      <c r="O166" s="295" t="s">
        <v>221</v>
      </c>
      <c r="P166" s="295" t="s">
        <v>338</v>
      </c>
      <c r="Q166" s="295" t="s">
        <v>319</v>
      </c>
      <c r="R166" s="295" t="s">
        <v>201</v>
      </c>
      <c r="S166" s="295" t="s">
        <v>204</v>
      </c>
      <c r="T166" s="295" t="s">
        <v>201</v>
      </c>
      <c r="U166" s="295" t="s">
        <v>330</v>
      </c>
      <c r="V166" s="295" t="s">
        <v>318</v>
      </c>
      <c r="W166" s="295" t="s">
        <v>201</v>
      </c>
      <c r="X166" s="295" t="s">
        <v>331</v>
      </c>
      <c r="Y166" t="s">
        <v>514</v>
      </c>
    </row>
    <row r="167" spans="1:25" x14ac:dyDescent="0.35">
      <c r="A167" s="295" t="s">
        <v>192</v>
      </c>
      <c r="B167" s="295" t="s">
        <v>193</v>
      </c>
      <c r="C167" s="295" t="s">
        <v>421</v>
      </c>
      <c r="D167" s="295" t="s">
        <v>515</v>
      </c>
      <c r="E167" s="305">
        <v>195.05</v>
      </c>
      <c r="F167" s="305">
        <v>195.05</v>
      </c>
      <c r="G167" s="295" t="s">
        <v>196</v>
      </c>
      <c r="H167" s="417">
        <v>1</v>
      </c>
      <c r="I167" s="296">
        <v>43677</v>
      </c>
      <c r="J167" s="295">
        <v>27950</v>
      </c>
      <c r="K167" s="295">
        <v>4131</v>
      </c>
      <c r="L167" s="295" t="s">
        <v>218</v>
      </c>
      <c r="M167" s="295" t="s">
        <v>328</v>
      </c>
      <c r="N167" s="295" t="s">
        <v>515</v>
      </c>
      <c r="O167" s="295" t="s">
        <v>200</v>
      </c>
      <c r="P167" s="295" t="s">
        <v>338</v>
      </c>
      <c r="Q167" s="295" t="s">
        <v>319</v>
      </c>
      <c r="R167" s="295" t="s">
        <v>201</v>
      </c>
      <c r="S167" s="295" t="s">
        <v>204</v>
      </c>
      <c r="T167" s="295" t="s">
        <v>201</v>
      </c>
      <c r="U167" s="295" t="s">
        <v>330</v>
      </c>
      <c r="V167" s="295" t="s">
        <v>318</v>
      </c>
      <c r="W167" s="295" t="s">
        <v>201</v>
      </c>
      <c r="X167" s="295" t="s">
        <v>331</v>
      </c>
      <c r="Y167" t="s">
        <v>514</v>
      </c>
    </row>
    <row r="168" spans="1:25" x14ac:dyDescent="0.35">
      <c r="A168" s="295" t="s">
        <v>192</v>
      </c>
      <c r="B168" s="295" t="s">
        <v>193</v>
      </c>
      <c r="C168" s="295" t="s">
        <v>421</v>
      </c>
      <c r="D168" s="295" t="s">
        <v>515</v>
      </c>
      <c r="E168" s="305">
        <v>0.5</v>
      </c>
      <c r="F168" s="305">
        <v>0.5</v>
      </c>
      <c r="G168" s="295" t="s">
        <v>196</v>
      </c>
      <c r="H168" s="417">
        <v>1</v>
      </c>
      <c r="I168" s="296">
        <v>43677</v>
      </c>
      <c r="J168" s="295">
        <v>27950</v>
      </c>
      <c r="K168" s="295">
        <v>4191</v>
      </c>
      <c r="L168" s="295" t="s">
        <v>218</v>
      </c>
      <c r="M168" s="295" t="s">
        <v>328</v>
      </c>
      <c r="N168" s="295" t="s">
        <v>515</v>
      </c>
      <c r="O168" s="295" t="s">
        <v>457</v>
      </c>
      <c r="P168" s="295" t="s">
        <v>338</v>
      </c>
      <c r="Q168" s="295" t="s">
        <v>319</v>
      </c>
      <c r="R168" s="295" t="s">
        <v>201</v>
      </c>
      <c r="S168" s="295" t="s">
        <v>204</v>
      </c>
      <c r="T168" s="295" t="s">
        <v>201</v>
      </c>
      <c r="U168" s="295" t="s">
        <v>330</v>
      </c>
      <c r="V168" s="295" t="s">
        <v>318</v>
      </c>
      <c r="W168" s="295" t="s">
        <v>201</v>
      </c>
      <c r="X168" s="295" t="s">
        <v>331</v>
      </c>
      <c r="Y168" t="s">
        <v>514</v>
      </c>
    </row>
    <row r="169" spans="1:25" x14ac:dyDescent="0.35">
      <c r="A169" s="295" t="s">
        <v>192</v>
      </c>
      <c r="B169" s="295" t="s">
        <v>193</v>
      </c>
      <c r="C169" s="295" t="s">
        <v>421</v>
      </c>
      <c r="D169" s="295" t="s">
        <v>515</v>
      </c>
      <c r="E169" s="305">
        <v>7.33</v>
      </c>
      <c r="F169" s="305">
        <v>7.33</v>
      </c>
      <c r="G169" s="295" t="s">
        <v>196</v>
      </c>
      <c r="H169" s="417">
        <v>1</v>
      </c>
      <c r="I169" s="296">
        <v>43677</v>
      </c>
      <c r="J169" s="295">
        <v>27950</v>
      </c>
      <c r="K169" s="295">
        <v>4265</v>
      </c>
      <c r="L169" s="295" t="s">
        <v>218</v>
      </c>
      <c r="M169" s="295" t="s">
        <v>328</v>
      </c>
      <c r="N169" s="295" t="s">
        <v>515</v>
      </c>
      <c r="O169" s="295" t="s">
        <v>406</v>
      </c>
      <c r="P169" s="295" t="s">
        <v>338</v>
      </c>
      <c r="Q169" s="295" t="s">
        <v>319</v>
      </c>
      <c r="R169" s="295" t="s">
        <v>201</v>
      </c>
      <c r="S169" s="295" t="s">
        <v>204</v>
      </c>
      <c r="T169" s="295" t="s">
        <v>201</v>
      </c>
      <c r="U169" s="295" t="s">
        <v>330</v>
      </c>
      <c r="V169" s="295" t="s">
        <v>318</v>
      </c>
      <c r="W169" s="295" t="s">
        <v>201</v>
      </c>
      <c r="X169" s="295" t="s">
        <v>331</v>
      </c>
      <c r="Y169" t="s">
        <v>514</v>
      </c>
    </row>
    <row r="170" spans="1:25" x14ac:dyDescent="0.35">
      <c r="A170" s="295" t="s">
        <v>192</v>
      </c>
      <c r="B170" s="295" t="s">
        <v>193</v>
      </c>
      <c r="C170" s="295" t="s">
        <v>421</v>
      </c>
      <c r="D170" s="295" t="s">
        <v>515</v>
      </c>
      <c r="E170" s="305">
        <v>1.97</v>
      </c>
      <c r="F170" s="305">
        <v>1.97</v>
      </c>
      <c r="G170" s="295" t="s">
        <v>196</v>
      </c>
      <c r="H170" s="417">
        <v>1</v>
      </c>
      <c r="I170" s="296">
        <v>43677</v>
      </c>
      <c r="J170" s="295">
        <v>27950</v>
      </c>
      <c r="K170" s="295">
        <v>4294</v>
      </c>
      <c r="L170" s="295" t="s">
        <v>218</v>
      </c>
      <c r="M170" s="295" t="s">
        <v>328</v>
      </c>
      <c r="N170" s="295" t="s">
        <v>515</v>
      </c>
      <c r="O170" s="295" t="s">
        <v>221</v>
      </c>
      <c r="P170" s="295" t="s">
        <v>339</v>
      </c>
      <c r="Q170" s="295" t="s">
        <v>319</v>
      </c>
      <c r="R170" s="295" t="s">
        <v>201</v>
      </c>
      <c r="S170" s="295" t="s">
        <v>204</v>
      </c>
      <c r="T170" s="295" t="s">
        <v>201</v>
      </c>
      <c r="U170" s="295" t="s">
        <v>330</v>
      </c>
      <c r="V170" s="295" t="s">
        <v>318</v>
      </c>
      <c r="W170" s="295" t="s">
        <v>201</v>
      </c>
      <c r="X170" s="295" t="s">
        <v>331</v>
      </c>
      <c r="Y170" t="s">
        <v>514</v>
      </c>
    </row>
    <row r="171" spans="1:25" x14ac:dyDescent="0.35">
      <c r="A171" s="295" t="s">
        <v>192</v>
      </c>
      <c r="B171" s="295" t="s">
        <v>193</v>
      </c>
      <c r="C171" s="295" t="s">
        <v>421</v>
      </c>
      <c r="D171" s="295" t="s">
        <v>515</v>
      </c>
      <c r="E171" s="305">
        <v>13.58</v>
      </c>
      <c r="F171" s="305">
        <v>13.58</v>
      </c>
      <c r="G171" s="295" t="s">
        <v>196</v>
      </c>
      <c r="H171" s="417">
        <v>1</v>
      </c>
      <c r="I171" s="296">
        <v>43677</v>
      </c>
      <c r="J171" s="295">
        <v>27950</v>
      </c>
      <c r="K171" s="295">
        <v>4326</v>
      </c>
      <c r="L171" s="295" t="s">
        <v>218</v>
      </c>
      <c r="M171" s="295" t="s">
        <v>328</v>
      </c>
      <c r="N171" s="295" t="s">
        <v>515</v>
      </c>
      <c r="O171" s="295" t="s">
        <v>200</v>
      </c>
      <c r="P171" s="295" t="s">
        <v>339</v>
      </c>
      <c r="Q171" s="295" t="s">
        <v>319</v>
      </c>
      <c r="R171" s="295" t="s">
        <v>201</v>
      </c>
      <c r="S171" s="295" t="s">
        <v>204</v>
      </c>
      <c r="T171" s="295" t="s">
        <v>201</v>
      </c>
      <c r="U171" s="295" t="s">
        <v>330</v>
      </c>
      <c r="V171" s="295" t="s">
        <v>318</v>
      </c>
      <c r="W171" s="295" t="s">
        <v>201</v>
      </c>
      <c r="X171" s="295" t="s">
        <v>331</v>
      </c>
      <c r="Y171" t="s">
        <v>514</v>
      </c>
    </row>
    <row r="172" spans="1:25" x14ac:dyDescent="0.35">
      <c r="A172" s="295" t="s">
        <v>192</v>
      </c>
      <c r="B172" s="295" t="s">
        <v>193</v>
      </c>
      <c r="C172" s="295" t="s">
        <v>421</v>
      </c>
      <c r="D172" s="295" t="s">
        <v>515</v>
      </c>
      <c r="E172" s="305">
        <v>0.03</v>
      </c>
      <c r="F172" s="305">
        <v>0.03</v>
      </c>
      <c r="G172" s="295" t="s">
        <v>196</v>
      </c>
      <c r="H172" s="417">
        <v>1</v>
      </c>
      <c r="I172" s="296">
        <v>43677</v>
      </c>
      <c r="J172" s="295">
        <v>27950</v>
      </c>
      <c r="K172" s="295">
        <v>4384</v>
      </c>
      <c r="L172" s="295" t="s">
        <v>218</v>
      </c>
      <c r="M172" s="295" t="s">
        <v>328</v>
      </c>
      <c r="N172" s="295" t="s">
        <v>515</v>
      </c>
      <c r="O172" s="295" t="s">
        <v>457</v>
      </c>
      <c r="P172" s="295" t="s">
        <v>339</v>
      </c>
      <c r="Q172" s="295" t="s">
        <v>319</v>
      </c>
      <c r="R172" s="295" t="s">
        <v>201</v>
      </c>
      <c r="S172" s="295" t="s">
        <v>204</v>
      </c>
      <c r="T172" s="295" t="s">
        <v>201</v>
      </c>
      <c r="U172" s="295" t="s">
        <v>330</v>
      </c>
      <c r="V172" s="295" t="s">
        <v>318</v>
      </c>
      <c r="W172" s="295" t="s">
        <v>201</v>
      </c>
      <c r="X172" s="295" t="s">
        <v>331</v>
      </c>
      <c r="Y172" t="s">
        <v>514</v>
      </c>
    </row>
    <row r="173" spans="1:25" x14ac:dyDescent="0.35">
      <c r="A173" s="295" t="s">
        <v>192</v>
      </c>
      <c r="B173" s="295" t="s">
        <v>193</v>
      </c>
      <c r="C173" s="295" t="s">
        <v>421</v>
      </c>
      <c r="D173" s="295" t="s">
        <v>515</v>
      </c>
      <c r="E173" s="305">
        <v>0.51</v>
      </c>
      <c r="F173" s="305">
        <v>0.51</v>
      </c>
      <c r="G173" s="295" t="s">
        <v>196</v>
      </c>
      <c r="H173" s="417">
        <v>1</v>
      </c>
      <c r="I173" s="296">
        <v>43677</v>
      </c>
      <c r="J173" s="295">
        <v>27950</v>
      </c>
      <c r="K173" s="295">
        <v>4458</v>
      </c>
      <c r="L173" s="295" t="s">
        <v>218</v>
      </c>
      <c r="M173" s="295" t="s">
        <v>328</v>
      </c>
      <c r="N173" s="295" t="s">
        <v>515</v>
      </c>
      <c r="O173" s="295" t="s">
        <v>406</v>
      </c>
      <c r="P173" s="295" t="s">
        <v>339</v>
      </c>
      <c r="Q173" s="295" t="s">
        <v>319</v>
      </c>
      <c r="R173" s="295" t="s">
        <v>201</v>
      </c>
      <c r="S173" s="295" t="s">
        <v>204</v>
      </c>
      <c r="T173" s="295" t="s">
        <v>201</v>
      </c>
      <c r="U173" s="295" t="s">
        <v>330</v>
      </c>
      <c r="V173" s="295" t="s">
        <v>318</v>
      </c>
      <c r="W173" s="295" t="s">
        <v>201</v>
      </c>
      <c r="X173" s="295" t="s">
        <v>331</v>
      </c>
      <c r="Y173" t="s">
        <v>514</v>
      </c>
    </row>
    <row r="174" spans="1:25" x14ac:dyDescent="0.35">
      <c r="A174" s="295" t="s">
        <v>192</v>
      </c>
      <c r="B174" s="295" t="s">
        <v>193</v>
      </c>
      <c r="C174" s="295" t="s">
        <v>421</v>
      </c>
      <c r="D174" s="295" t="s">
        <v>515</v>
      </c>
      <c r="E174" s="305">
        <v>0.09</v>
      </c>
      <c r="F174" s="305">
        <v>0.09</v>
      </c>
      <c r="G174" s="295" t="s">
        <v>196</v>
      </c>
      <c r="H174" s="417">
        <v>1</v>
      </c>
      <c r="I174" s="296">
        <v>43677</v>
      </c>
      <c r="J174" s="295">
        <v>27950</v>
      </c>
      <c r="K174" s="295">
        <v>4484</v>
      </c>
      <c r="L174" s="295" t="s">
        <v>218</v>
      </c>
      <c r="M174" s="295" t="s">
        <v>328</v>
      </c>
      <c r="N174" s="295" t="s">
        <v>515</v>
      </c>
      <c r="O174" s="295" t="s">
        <v>221</v>
      </c>
      <c r="P174" s="295" t="s">
        <v>340</v>
      </c>
      <c r="Q174" s="295" t="s">
        <v>319</v>
      </c>
      <c r="R174" s="295" t="s">
        <v>201</v>
      </c>
      <c r="S174" s="295" t="s">
        <v>204</v>
      </c>
      <c r="T174" s="295" t="s">
        <v>201</v>
      </c>
      <c r="U174" s="295" t="s">
        <v>330</v>
      </c>
      <c r="V174" s="295" t="s">
        <v>318</v>
      </c>
      <c r="W174" s="295" t="s">
        <v>201</v>
      </c>
      <c r="X174" s="295" t="s">
        <v>94</v>
      </c>
      <c r="Y174" t="s">
        <v>514</v>
      </c>
    </row>
    <row r="175" spans="1:25" x14ac:dyDescent="0.35">
      <c r="A175" s="295" t="s">
        <v>192</v>
      </c>
      <c r="B175" s="295" t="s">
        <v>193</v>
      </c>
      <c r="C175" s="295" t="s">
        <v>421</v>
      </c>
      <c r="D175" s="295" t="s">
        <v>515</v>
      </c>
      <c r="E175" s="305">
        <v>0.62</v>
      </c>
      <c r="F175" s="305">
        <v>0.62</v>
      </c>
      <c r="G175" s="295" t="s">
        <v>196</v>
      </c>
      <c r="H175" s="417">
        <v>1</v>
      </c>
      <c r="I175" s="296">
        <v>43677</v>
      </c>
      <c r="J175" s="295">
        <v>27950</v>
      </c>
      <c r="K175" s="295">
        <v>4512</v>
      </c>
      <c r="L175" s="295" t="s">
        <v>218</v>
      </c>
      <c r="M175" s="295" t="s">
        <v>328</v>
      </c>
      <c r="N175" s="295" t="s">
        <v>515</v>
      </c>
      <c r="O175" s="295" t="s">
        <v>200</v>
      </c>
      <c r="P175" s="295" t="s">
        <v>340</v>
      </c>
      <c r="Q175" s="295" t="s">
        <v>319</v>
      </c>
      <c r="R175" s="295" t="s">
        <v>201</v>
      </c>
      <c r="S175" s="295" t="s">
        <v>204</v>
      </c>
      <c r="T175" s="295" t="s">
        <v>201</v>
      </c>
      <c r="U175" s="295" t="s">
        <v>330</v>
      </c>
      <c r="V175" s="295" t="s">
        <v>318</v>
      </c>
      <c r="W175" s="295" t="s">
        <v>201</v>
      </c>
      <c r="X175" s="295" t="s">
        <v>94</v>
      </c>
      <c r="Y175" t="s">
        <v>514</v>
      </c>
    </row>
    <row r="176" spans="1:25" x14ac:dyDescent="0.35">
      <c r="A176" s="295" t="s">
        <v>192</v>
      </c>
      <c r="B176" s="295" t="s">
        <v>193</v>
      </c>
      <c r="C176" s="295" t="s">
        <v>421</v>
      </c>
      <c r="D176" s="295" t="s">
        <v>515</v>
      </c>
      <c r="E176" s="305">
        <v>0.02</v>
      </c>
      <c r="F176" s="305">
        <v>0.02</v>
      </c>
      <c r="G176" s="295" t="s">
        <v>196</v>
      </c>
      <c r="H176" s="417">
        <v>1</v>
      </c>
      <c r="I176" s="296">
        <v>43677</v>
      </c>
      <c r="J176" s="295">
        <v>27950</v>
      </c>
      <c r="K176" s="295">
        <v>4625</v>
      </c>
      <c r="L176" s="295" t="s">
        <v>218</v>
      </c>
      <c r="M176" s="295" t="s">
        <v>328</v>
      </c>
      <c r="N176" s="295" t="s">
        <v>515</v>
      </c>
      <c r="O176" s="295" t="s">
        <v>406</v>
      </c>
      <c r="P176" s="295" t="s">
        <v>340</v>
      </c>
      <c r="Q176" s="295" t="s">
        <v>319</v>
      </c>
      <c r="R176" s="295" t="s">
        <v>201</v>
      </c>
      <c r="S176" s="295" t="s">
        <v>204</v>
      </c>
      <c r="T176" s="295" t="s">
        <v>201</v>
      </c>
      <c r="U176" s="295" t="s">
        <v>330</v>
      </c>
      <c r="V176" s="295" t="s">
        <v>318</v>
      </c>
      <c r="W176" s="295" t="s">
        <v>201</v>
      </c>
      <c r="X176" s="295" t="s">
        <v>94</v>
      </c>
      <c r="Y176" t="s">
        <v>514</v>
      </c>
    </row>
    <row r="177" spans="1:25" x14ac:dyDescent="0.35">
      <c r="A177" s="295" t="s">
        <v>192</v>
      </c>
      <c r="B177" s="295" t="s">
        <v>193</v>
      </c>
      <c r="C177" s="295" t="s">
        <v>421</v>
      </c>
      <c r="D177" s="295" t="s">
        <v>515</v>
      </c>
      <c r="E177" s="305">
        <v>6.49</v>
      </c>
      <c r="F177" s="305">
        <v>6.49</v>
      </c>
      <c r="G177" s="295" t="s">
        <v>196</v>
      </c>
      <c r="H177" s="417">
        <v>1</v>
      </c>
      <c r="I177" s="296">
        <v>43677</v>
      </c>
      <c r="J177" s="295">
        <v>27950</v>
      </c>
      <c r="K177" s="295">
        <v>4654</v>
      </c>
      <c r="L177" s="295" t="s">
        <v>218</v>
      </c>
      <c r="M177" s="295" t="s">
        <v>328</v>
      </c>
      <c r="N177" s="295" t="s">
        <v>515</v>
      </c>
      <c r="O177" s="295" t="s">
        <v>221</v>
      </c>
      <c r="P177" s="295" t="s">
        <v>341</v>
      </c>
      <c r="Q177" s="295" t="s">
        <v>319</v>
      </c>
      <c r="R177" s="295" t="s">
        <v>201</v>
      </c>
      <c r="S177" s="295" t="s">
        <v>204</v>
      </c>
      <c r="T177" s="295" t="s">
        <v>201</v>
      </c>
      <c r="U177" s="295" t="s">
        <v>330</v>
      </c>
      <c r="V177" s="295" t="s">
        <v>318</v>
      </c>
      <c r="W177" s="295" t="s">
        <v>201</v>
      </c>
      <c r="X177" s="295" t="s">
        <v>342</v>
      </c>
      <c r="Y177" t="s">
        <v>514</v>
      </c>
    </row>
    <row r="178" spans="1:25" x14ac:dyDescent="0.35">
      <c r="A178" s="295" t="s">
        <v>192</v>
      </c>
      <c r="B178" s="295" t="s">
        <v>193</v>
      </c>
      <c r="C178" s="295" t="s">
        <v>421</v>
      </c>
      <c r="D178" s="295" t="s">
        <v>515</v>
      </c>
      <c r="E178" s="305">
        <v>44.82</v>
      </c>
      <c r="F178" s="305">
        <v>44.82</v>
      </c>
      <c r="G178" s="295" t="s">
        <v>196</v>
      </c>
      <c r="H178" s="417">
        <v>1</v>
      </c>
      <c r="I178" s="296">
        <v>43677</v>
      </c>
      <c r="J178" s="295">
        <v>27950</v>
      </c>
      <c r="K178" s="295">
        <v>4686</v>
      </c>
      <c r="L178" s="295" t="s">
        <v>218</v>
      </c>
      <c r="M178" s="295" t="s">
        <v>328</v>
      </c>
      <c r="N178" s="295" t="s">
        <v>515</v>
      </c>
      <c r="O178" s="295" t="s">
        <v>200</v>
      </c>
      <c r="P178" s="295" t="s">
        <v>341</v>
      </c>
      <c r="Q178" s="295" t="s">
        <v>319</v>
      </c>
      <c r="R178" s="295" t="s">
        <v>201</v>
      </c>
      <c r="S178" s="295" t="s">
        <v>204</v>
      </c>
      <c r="T178" s="295" t="s">
        <v>201</v>
      </c>
      <c r="U178" s="295" t="s">
        <v>330</v>
      </c>
      <c r="V178" s="295" t="s">
        <v>318</v>
      </c>
      <c r="W178" s="295" t="s">
        <v>201</v>
      </c>
      <c r="X178" s="295" t="s">
        <v>342</v>
      </c>
      <c r="Y178" t="s">
        <v>514</v>
      </c>
    </row>
    <row r="179" spans="1:25" x14ac:dyDescent="0.35">
      <c r="A179" s="295" t="s">
        <v>192</v>
      </c>
      <c r="B179" s="295" t="s">
        <v>193</v>
      </c>
      <c r="C179" s="295" t="s">
        <v>421</v>
      </c>
      <c r="D179" s="295" t="s">
        <v>515</v>
      </c>
      <c r="E179" s="305">
        <v>0.11</v>
      </c>
      <c r="F179" s="305">
        <v>0.11</v>
      </c>
      <c r="G179" s="295" t="s">
        <v>196</v>
      </c>
      <c r="H179" s="417">
        <v>1</v>
      </c>
      <c r="I179" s="296">
        <v>43677</v>
      </c>
      <c r="J179" s="295">
        <v>27950</v>
      </c>
      <c r="K179" s="295">
        <v>4745</v>
      </c>
      <c r="L179" s="295" t="s">
        <v>218</v>
      </c>
      <c r="M179" s="295" t="s">
        <v>328</v>
      </c>
      <c r="N179" s="295" t="s">
        <v>515</v>
      </c>
      <c r="O179" s="295" t="s">
        <v>457</v>
      </c>
      <c r="P179" s="295" t="s">
        <v>341</v>
      </c>
      <c r="Q179" s="295" t="s">
        <v>319</v>
      </c>
      <c r="R179" s="295" t="s">
        <v>201</v>
      </c>
      <c r="S179" s="295" t="s">
        <v>204</v>
      </c>
      <c r="T179" s="295" t="s">
        <v>201</v>
      </c>
      <c r="U179" s="295" t="s">
        <v>330</v>
      </c>
      <c r="V179" s="295" t="s">
        <v>318</v>
      </c>
      <c r="W179" s="295" t="s">
        <v>201</v>
      </c>
      <c r="X179" s="295" t="s">
        <v>342</v>
      </c>
      <c r="Y179" t="s">
        <v>514</v>
      </c>
    </row>
    <row r="180" spans="1:25" x14ac:dyDescent="0.35">
      <c r="A180" s="295" t="s">
        <v>192</v>
      </c>
      <c r="B180" s="295" t="s">
        <v>193</v>
      </c>
      <c r="C180" s="295" t="s">
        <v>421</v>
      </c>
      <c r="D180" s="295" t="s">
        <v>515</v>
      </c>
      <c r="E180" s="305">
        <v>1.68</v>
      </c>
      <c r="F180" s="305">
        <v>1.68</v>
      </c>
      <c r="G180" s="295" t="s">
        <v>196</v>
      </c>
      <c r="H180" s="417">
        <v>1</v>
      </c>
      <c r="I180" s="296">
        <v>43677</v>
      </c>
      <c r="J180" s="295">
        <v>27950</v>
      </c>
      <c r="K180" s="295">
        <v>4819</v>
      </c>
      <c r="L180" s="295" t="s">
        <v>218</v>
      </c>
      <c r="M180" s="295" t="s">
        <v>328</v>
      </c>
      <c r="N180" s="295" t="s">
        <v>515</v>
      </c>
      <c r="O180" s="295" t="s">
        <v>406</v>
      </c>
      <c r="P180" s="295" t="s">
        <v>341</v>
      </c>
      <c r="Q180" s="295" t="s">
        <v>319</v>
      </c>
      <c r="R180" s="295" t="s">
        <v>201</v>
      </c>
      <c r="S180" s="295" t="s">
        <v>204</v>
      </c>
      <c r="T180" s="295" t="s">
        <v>201</v>
      </c>
      <c r="U180" s="295" t="s">
        <v>330</v>
      </c>
      <c r="V180" s="295" t="s">
        <v>318</v>
      </c>
      <c r="W180" s="295" t="s">
        <v>201</v>
      </c>
      <c r="X180" s="295" t="s">
        <v>342</v>
      </c>
      <c r="Y180" t="s">
        <v>514</v>
      </c>
    </row>
    <row r="181" spans="1:25" x14ac:dyDescent="0.35">
      <c r="A181" s="295" t="s">
        <v>192</v>
      </c>
      <c r="B181" s="295" t="s">
        <v>193</v>
      </c>
      <c r="C181" s="295" t="s">
        <v>421</v>
      </c>
      <c r="D181" s="295" t="s">
        <v>515</v>
      </c>
      <c r="E181" s="305">
        <v>3.8</v>
      </c>
      <c r="F181" s="305">
        <v>3.8</v>
      </c>
      <c r="G181" s="295" t="s">
        <v>196</v>
      </c>
      <c r="H181" s="417">
        <v>1</v>
      </c>
      <c r="I181" s="296">
        <v>43677</v>
      </c>
      <c r="J181" s="295">
        <v>27950</v>
      </c>
      <c r="K181" s="295">
        <v>4848</v>
      </c>
      <c r="L181" s="295" t="s">
        <v>218</v>
      </c>
      <c r="M181" s="295" t="s">
        <v>328</v>
      </c>
      <c r="N181" s="295" t="s">
        <v>515</v>
      </c>
      <c r="O181" s="295" t="s">
        <v>221</v>
      </c>
      <c r="P181" s="295" t="s">
        <v>343</v>
      </c>
      <c r="Q181" s="295" t="s">
        <v>319</v>
      </c>
      <c r="R181" s="295" t="s">
        <v>201</v>
      </c>
      <c r="S181" s="295" t="s">
        <v>204</v>
      </c>
      <c r="T181" s="295" t="s">
        <v>201</v>
      </c>
      <c r="U181" s="295" t="s">
        <v>330</v>
      </c>
      <c r="V181" s="295" t="s">
        <v>318</v>
      </c>
      <c r="W181" s="295" t="s">
        <v>201</v>
      </c>
      <c r="X181" s="295" t="s">
        <v>342</v>
      </c>
      <c r="Y181" t="s">
        <v>514</v>
      </c>
    </row>
    <row r="182" spans="1:25" x14ac:dyDescent="0.35">
      <c r="A182" s="295" t="s">
        <v>192</v>
      </c>
      <c r="B182" s="295" t="s">
        <v>193</v>
      </c>
      <c r="C182" s="295" t="s">
        <v>421</v>
      </c>
      <c r="D182" s="295" t="s">
        <v>515</v>
      </c>
      <c r="E182" s="305">
        <v>26.25</v>
      </c>
      <c r="F182" s="305">
        <v>26.25</v>
      </c>
      <c r="G182" s="295" t="s">
        <v>196</v>
      </c>
      <c r="H182" s="417">
        <v>1</v>
      </c>
      <c r="I182" s="296">
        <v>43677</v>
      </c>
      <c r="J182" s="295">
        <v>27950</v>
      </c>
      <c r="K182" s="295">
        <v>4880</v>
      </c>
      <c r="L182" s="295" t="s">
        <v>218</v>
      </c>
      <c r="M182" s="295" t="s">
        <v>328</v>
      </c>
      <c r="N182" s="295" t="s">
        <v>515</v>
      </c>
      <c r="O182" s="295" t="s">
        <v>200</v>
      </c>
      <c r="P182" s="295" t="s">
        <v>343</v>
      </c>
      <c r="Q182" s="295" t="s">
        <v>319</v>
      </c>
      <c r="R182" s="295" t="s">
        <v>201</v>
      </c>
      <c r="S182" s="295" t="s">
        <v>204</v>
      </c>
      <c r="T182" s="295" t="s">
        <v>201</v>
      </c>
      <c r="U182" s="295" t="s">
        <v>330</v>
      </c>
      <c r="V182" s="295" t="s">
        <v>318</v>
      </c>
      <c r="W182" s="295" t="s">
        <v>201</v>
      </c>
      <c r="X182" s="295" t="s">
        <v>342</v>
      </c>
      <c r="Y182" t="s">
        <v>514</v>
      </c>
    </row>
    <row r="183" spans="1:25" x14ac:dyDescent="0.35">
      <c r="A183" s="295" t="s">
        <v>192</v>
      </c>
      <c r="B183" s="295" t="s">
        <v>193</v>
      </c>
      <c r="C183" s="295" t="s">
        <v>421</v>
      </c>
      <c r="D183" s="295" t="s">
        <v>515</v>
      </c>
      <c r="E183" s="305">
        <v>7.0000000000000007E-2</v>
      </c>
      <c r="F183" s="305">
        <v>7.0000000000000007E-2</v>
      </c>
      <c r="G183" s="295" t="s">
        <v>196</v>
      </c>
      <c r="H183" s="417">
        <v>1</v>
      </c>
      <c r="I183" s="296">
        <v>43677</v>
      </c>
      <c r="J183" s="295">
        <v>27950</v>
      </c>
      <c r="K183" s="295">
        <v>4939</v>
      </c>
      <c r="L183" s="295" t="s">
        <v>218</v>
      </c>
      <c r="M183" s="295" t="s">
        <v>328</v>
      </c>
      <c r="N183" s="295" t="s">
        <v>515</v>
      </c>
      <c r="O183" s="295" t="s">
        <v>457</v>
      </c>
      <c r="P183" s="295" t="s">
        <v>343</v>
      </c>
      <c r="Q183" s="295" t="s">
        <v>319</v>
      </c>
      <c r="R183" s="295" t="s">
        <v>201</v>
      </c>
      <c r="S183" s="295" t="s">
        <v>204</v>
      </c>
      <c r="T183" s="295" t="s">
        <v>201</v>
      </c>
      <c r="U183" s="295" t="s">
        <v>330</v>
      </c>
      <c r="V183" s="295" t="s">
        <v>318</v>
      </c>
      <c r="W183" s="295" t="s">
        <v>201</v>
      </c>
      <c r="X183" s="295" t="s">
        <v>342</v>
      </c>
      <c r="Y183" t="s">
        <v>514</v>
      </c>
    </row>
    <row r="184" spans="1:25" x14ac:dyDescent="0.35">
      <c r="A184" s="295" t="s">
        <v>192</v>
      </c>
      <c r="B184" s="295" t="s">
        <v>193</v>
      </c>
      <c r="C184" s="295" t="s">
        <v>421</v>
      </c>
      <c r="D184" s="295" t="s">
        <v>515</v>
      </c>
      <c r="E184" s="305">
        <v>0.99</v>
      </c>
      <c r="F184" s="305">
        <v>0.99</v>
      </c>
      <c r="G184" s="295" t="s">
        <v>196</v>
      </c>
      <c r="H184" s="417">
        <v>1</v>
      </c>
      <c r="I184" s="296">
        <v>43677</v>
      </c>
      <c r="J184" s="295">
        <v>27950</v>
      </c>
      <c r="K184" s="295">
        <v>5013</v>
      </c>
      <c r="L184" s="295" t="s">
        <v>218</v>
      </c>
      <c r="M184" s="295" t="s">
        <v>328</v>
      </c>
      <c r="N184" s="295" t="s">
        <v>515</v>
      </c>
      <c r="O184" s="295" t="s">
        <v>406</v>
      </c>
      <c r="P184" s="295" t="s">
        <v>343</v>
      </c>
      <c r="Q184" s="295" t="s">
        <v>319</v>
      </c>
      <c r="R184" s="295" t="s">
        <v>201</v>
      </c>
      <c r="S184" s="295" t="s">
        <v>204</v>
      </c>
      <c r="T184" s="295" t="s">
        <v>201</v>
      </c>
      <c r="U184" s="295" t="s">
        <v>330</v>
      </c>
      <c r="V184" s="295" t="s">
        <v>318</v>
      </c>
      <c r="W184" s="295" t="s">
        <v>201</v>
      </c>
      <c r="X184" s="295" t="s">
        <v>342</v>
      </c>
      <c r="Y184" t="s">
        <v>514</v>
      </c>
    </row>
    <row r="185" spans="1:25" x14ac:dyDescent="0.35">
      <c r="A185" s="295" t="s">
        <v>192</v>
      </c>
      <c r="B185" s="295" t="s">
        <v>193</v>
      </c>
      <c r="C185" s="295" t="s">
        <v>421</v>
      </c>
      <c r="D185" s="295" t="s">
        <v>515</v>
      </c>
      <c r="E185" s="305">
        <v>10.89</v>
      </c>
      <c r="F185" s="305">
        <v>10.89</v>
      </c>
      <c r="G185" s="295" t="s">
        <v>196</v>
      </c>
      <c r="H185" s="417">
        <v>1</v>
      </c>
      <c r="I185" s="296">
        <v>43677</v>
      </c>
      <c r="J185" s="295">
        <v>27950</v>
      </c>
      <c r="K185" s="295">
        <v>5042</v>
      </c>
      <c r="L185" s="295" t="s">
        <v>218</v>
      </c>
      <c r="M185" s="295" t="s">
        <v>328</v>
      </c>
      <c r="N185" s="295" t="s">
        <v>515</v>
      </c>
      <c r="O185" s="295" t="s">
        <v>221</v>
      </c>
      <c r="P185" s="295" t="s">
        <v>344</v>
      </c>
      <c r="Q185" s="295" t="s">
        <v>319</v>
      </c>
      <c r="R185" s="295" t="s">
        <v>201</v>
      </c>
      <c r="S185" s="295" t="s">
        <v>204</v>
      </c>
      <c r="T185" s="295" t="s">
        <v>201</v>
      </c>
      <c r="U185" s="295" t="s">
        <v>330</v>
      </c>
      <c r="V185" s="295" t="s">
        <v>318</v>
      </c>
      <c r="W185" s="295" t="s">
        <v>201</v>
      </c>
      <c r="X185" s="295" t="s">
        <v>342</v>
      </c>
      <c r="Y185" t="s">
        <v>514</v>
      </c>
    </row>
    <row r="186" spans="1:25" x14ac:dyDescent="0.35">
      <c r="A186" s="295" t="s">
        <v>192</v>
      </c>
      <c r="B186" s="295" t="s">
        <v>193</v>
      </c>
      <c r="C186" s="295" t="s">
        <v>421</v>
      </c>
      <c r="D186" s="295" t="s">
        <v>515</v>
      </c>
      <c r="E186" s="305">
        <v>75.14</v>
      </c>
      <c r="F186" s="305">
        <v>75.14</v>
      </c>
      <c r="G186" s="295" t="s">
        <v>196</v>
      </c>
      <c r="H186" s="417">
        <v>1</v>
      </c>
      <c r="I186" s="296">
        <v>43677</v>
      </c>
      <c r="J186" s="295">
        <v>27950</v>
      </c>
      <c r="K186" s="295">
        <v>5074</v>
      </c>
      <c r="L186" s="295" t="s">
        <v>218</v>
      </c>
      <c r="M186" s="295" t="s">
        <v>328</v>
      </c>
      <c r="N186" s="295" t="s">
        <v>515</v>
      </c>
      <c r="O186" s="295" t="s">
        <v>200</v>
      </c>
      <c r="P186" s="295" t="s">
        <v>344</v>
      </c>
      <c r="Q186" s="295" t="s">
        <v>319</v>
      </c>
      <c r="R186" s="295" t="s">
        <v>201</v>
      </c>
      <c r="S186" s="295" t="s">
        <v>204</v>
      </c>
      <c r="T186" s="295" t="s">
        <v>201</v>
      </c>
      <c r="U186" s="295" t="s">
        <v>330</v>
      </c>
      <c r="V186" s="295" t="s">
        <v>318</v>
      </c>
      <c r="W186" s="295" t="s">
        <v>201</v>
      </c>
      <c r="X186" s="295" t="s">
        <v>342</v>
      </c>
      <c r="Y186" t="s">
        <v>514</v>
      </c>
    </row>
    <row r="187" spans="1:25" x14ac:dyDescent="0.35">
      <c r="A187" s="295" t="s">
        <v>192</v>
      </c>
      <c r="B187" s="295" t="s">
        <v>193</v>
      </c>
      <c r="C187" s="295" t="s">
        <v>421</v>
      </c>
      <c r="D187" s="295" t="s">
        <v>515</v>
      </c>
      <c r="E187" s="305">
        <v>0.19</v>
      </c>
      <c r="F187" s="305">
        <v>0.19</v>
      </c>
      <c r="G187" s="295" t="s">
        <v>196</v>
      </c>
      <c r="H187" s="417">
        <v>1</v>
      </c>
      <c r="I187" s="296">
        <v>43677</v>
      </c>
      <c r="J187" s="295">
        <v>27950</v>
      </c>
      <c r="K187" s="295">
        <v>5133</v>
      </c>
      <c r="L187" s="295" t="s">
        <v>218</v>
      </c>
      <c r="M187" s="295" t="s">
        <v>328</v>
      </c>
      <c r="N187" s="295" t="s">
        <v>515</v>
      </c>
      <c r="O187" s="295" t="s">
        <v>457</v>
      </c>
      <c r="P187" s="295" t="s">
        <v>344</v>
      </c>
      <c r="Q187" s="295" t="s">
        <v>319</v>
      </c>
      <c r="R187" s="295" t="s">
        <v>201</v>
      </c>
      <c r="S187" s="295" t="s">
        <v>204</v>
      </c>
      <c r="T187" s="295" t="s">
        <v>201</v>
      </c>
      <c r="U187" s="295" t="s">
        <v>330</v>
      </c>
      <c r="V187" s="295" t="s">
        <v>318</v>
      </c>
      <c r="W187" s="295" t="s">
        <v>201</v>
      </c>
      <c r="X187" s="295" t="s">
        <v>342</v>
      </c>
      <c r="Y187" t="s">
        <v>514</v>
      </c>
    </row>
    <row r="188" spans="1:25" x14ac:dyDescent="0.35">
      <c r="A188" s="295" t="s">
        <v>192</v>
      </c>
      <c r="B188" s="295" t="s">
        <v>193</v>
      </c>
      <c r="C188" s="295" t="s">
        <v>421</v>
      </c>
      <c r="D188" s="295" t="s">
        <v>515</v>
      </c>
      <c r="E188" s="305">
        <v>2.82</v>
      </c>
      <c r="F188" s="305">
        <v>2.82</v>
      </c>
      <c r="G188" s="295" t="s">
        <v>196</v>
      </c>
      <c r="H188" s="417">
        <v>1</v>
      </c>
      <c r="I188" s="296">
        <v>43677</v>
      </c>
      <c r="J188" s="295">
        <v>27950</v>
      </c>
      <c r="K188" s="295">
        <v>5207</v>
      </c>
      <c r="L188" s="295" t="s">
        <v>218</v>
      </c>
      <c r="M188" s="295" t="s">
        <v>328</v>
      </c>
      <c r="N188" s="295" t="s">
        <v>515</v>
      </c>
      <c r="O188" s="295" t="s">
        <v>406</v>
      </c>
      <c r="P188" s="295" t="s">
        <v>344</v>
      </c>
      <c r="Q188" s="295" t="s">
        <v>319</v>
      </c>
      <c r="R188" s="295" t="s">
        <v>201</v>
      </c>
      <c r="S188" s="295" t="s">
        <v>204</v>
      </c>
      <c r="T188" s="295" t="s">
        <v>201</v>
      </c>
      <c r="U188" s="295" t="s">
        <v>330</v>
      </c>
      <c r="V188" s="295" t="s">
        <v>318</v>
      </c>
      <c r="W188" s="295" t="s">
        <v>201</v>
      </c>
      <c r="X188" s="295" t="s">
        <v>342</v>
      </c>
      <c r="Y188" t="s">
        <v>514</v>
      </c>
    </row>
    <row r="189" spans="1:25" x14ac:dyDescent="0.35">
      <c r="A189" s="295" t="s">
        <v>192</v>
      </c>
      <c r="B189" s="295" t="s">
        <v>193</v>
      </c>
      <c r="C189" s="295" t="s">
        <v>421</v>
      </c>
      <c r="D189" s="295" t="s">
        <v>515</v>
      </c>
      <c r="E189" s="305">
        <v>16.7</v>
      </c>
      <c r="F189" s="305">
        <v>16.7</v>
      </c>
      <c r="G189" s="295" t="s">
        <v>196</v>
      </c>
      <c r="H189" s="417">
        <v>1</v>
      </c>
      <c r="I189" s="296">
        <v>43677</v>
      </c>
      <c r="J189" s="295">
        <v>27950</v>
      </c>
      <c r="K189" s="295">
        <v>5236</v>
      </c>
      <c r="L189" s="295" t="s">
        <v>218</v>
      </c>
      <c r="M189" s="295" t="s">
        <v>328</v>
      </c>
      <c r="N189" s="295" t="s">
        <v>515</v>
      </c>
      <c r="O189" s="295" t="s">
        <v>221</v>
      </c>
      <c r="P189" s="295" t="s">
        <v>345</v>
      </c>
      <c r="Q189" s="295" t="s">
        <v>319</v>
      </c>
      <c r="R189" s="295" t="s">
        <v>201</v>
      </c>
      <c r="S189" s="295" t="s">
        <v>204</v>
      </c>
      <c r="T189" s="295" t="s">
        <v>201</v>
      </c>
      <c r="U189" s="295" t="s">
        <v>330</v>
      </c>
      <c r="V189" s="295" t="s">
        <v>318</v>
      </c>
      <c r="W189" s="295" t="s">
        <v>201</v>
      </c>
      <c r="X189" s="295" t="s">
        <v>331</v>
      </c>
      <c r="Y189" t="s">
        <v>514</v>
      </c>
    </row>
    <row r="190" spans="1:25" x14ac:dyDescent="0.35">
      <c r="A190" s="295" t="s">
        <v>192</v>
      </c>
      <c r="B190" s="295" t="s">
        <v>193</v>
      </c>
      <c r="C190" s="295" t="s">
        <v>421</v>
      </c>
      <c r="D190" s="295" t="s">
        <v>515</v>
      </c>
      <c r="E190" s="305">
        <v>115.22</v>
      </c>
      <c r="F190" s="305">
        <v>115.22</v>
      </c>
      <c r="G190" s="295" t="s">
        <v>196</v>
      </c>
      <c r="H190" s="417">
        <v>1</v>
      </c>
      <c r="I190" s="296">
        <v>43677</v>
      </c>
      <c r="J190" s="295">
        <v>27950</v>
      </c>
      <c r="K190" s="295">
        <v>5268</v>
      </c>
      <c r="L190" s="295" t="s">
        <v>218</v>
      </c>
      <c r="M190" s="295" t="s">
        <v>328</v>
      </c>
      <c r="N190" s="295" t="s">
        <v>515</v>
      </c>
      <c r="O190" s="295" t="s">
        <v>200</v>
      </c>
      <c r="P190" s="295" t="s">
        <v>345</v>
      </c>
      <c r="Q190" s="295" t="s">
        <v>319</v>
      </c>
      <c r="R190" s="295" t="s">
        <v>201</v>
      </c>
      <c r="S190" s="295" t="s">
        <v>204</v>
      </c>
      <c r="T190" s="295" t="s">
        <v>201</v>
      </c>
      <c r="U190" s="295" t="s">
        <v>330</v>
      </c>
      <c r="V190" s="295" t="s">
        <v>318</v>
      </c>
      <c r="W190" s="295" t="s">
        <v>201</v>
      </c>
      <c r="X190" s="295" t="s">
        <v>331</v>
      </c>
      <c r="Y190" t="s">
        <v>514</v>
      </c>
    </row>
    <row r="191" spans="1:25" x14ac:dyDescent="0.35">
      <c r="A191" s="295" t="s">
        <v>192</v>
      </c>
      <c r="B191" s="295" t="s">
        <v>193</v>
      </c>
      <c r="C191" s="295" t="s">
        <v>421</v>
      </c>
      <c r="D191" s="295" t="s">
        <v>515</v>
      </c>
      <c r="E191" s="305">
        <v>0.28999999999999998</v>
      </c>
      <c r="F191" s="305">
        <v>0.28999999999999998</v>
      </c>
      <c r="G191" s="295" t="s">
        <v>196</v>
      </c>
      <c r="H191" s="417">
        <v>1</v>
      </c>
      <c r="I191" s="296">
        <v>43677</v>
      </c>
      <c r="J191" s="295">
        <v>27950</v>
      </c>
      <c r="K191" s="295">
        <v>5327</v>
      </c>
      <c r="L191" s="295" t="s">
        <v>218</v>
      </c>
      <c r="M191" s="295" t="s">
        <v>328</v>
      </c>
      <c r="N191" s="295" t="s">
        <v>515</v>
      </c>
      <c r="O191" s="295" t="s">
        <v>457</v>
      </c>
      <c r="P191" s="295" t="s">
        <v>345</v>
      </c>
      <c r="Q191" s="295" t="s">
        <v>319</v>
      </c>
      <c r="R191" s="295" t="s">
        <v>201</v>
      </c>
      <c r="S191" s="295" t="s">
        <v>204</v>
      </c>
      <c r="T191" s="295" t="s">
        <v>201</v>
      </c>
      <c r="U191" s="295" t="s">
        <v>330</v>
      </c>
      <c r="V191" s="295" t="s">
        <v>318</v>
      </c>
      <c r="W191" s="295" t="s">
        <v>201</v>
      </c>
      <c r="X191" s="295" t="s">
        <v>331</v>
      </c>
      <c r="Y191" t="s">
        <v>514</v>
      </c>
    </row>
    <row r="192" spans="1:25" x14ac:dyDescent="0.35">
      <c r="A192" s="295" t="s">
        <v>192</v>
      </c>
      <c r="B192" s="295" t="s">
        <v>193</v>
      </c>
      <c r="C192" s="295" t="s">
        <v>421</v>
      </c>
      <c r="D192" s="295" t="s">
        <v>515</v>
      </c>
      <c r="E192" s="305">
        <v>4.33</v>
      </c>
      <c r="F192" s="305">
        <v>4.33</v>
      </c>
      <c r="G192" s="295" t="s">
        <v>196</v>
      </c>
      <c r="H192" s="417">
        <v>1</v>
      </c>
      <c r="I192" s="296">
        <v>43677</v>
      </c>
      <c r="J192" s="295">
        <v>27950</v>
      </c>
      <c r="K192" s="295">
        <v>5401</v>
      </c>
      <c r="L192" s="295" t="s">
        <v>218</v>
      </c>
      <c r="M192" s="295" t="s">
        <v>328</v>
      </c>
      <c r="N192" s="295" t="s">
        <v>515</v>
      </c>
      <c r="O192" s="295" t="s">
        <v>406</v>
      </c>
      <c r="P192" s="295" t="s">
        <v>345</v>
      </c>
      <c r="Q192" s="295" t="s">
        <v>319</v>
      </c>
      <c r="R192" s="295" t="s">
        <v>201</v>
      </c>
      <c r="S192" s="295" t="s">
        <v>204</v>
      </c>
      <c r="T192" s="295" t="s">
        <v>201</v>
      </c>
      <c r="U192" s="295" t="s">
        <v>330</v>
      </c>
      <c r="V192" s="295" t="s">
        <v>318</v>
      </c>
      <c r="W192" s="295" t="s">
        <v>201</v>
      </c>
      <c r="X192" s="295" t="s">
        <v>331</v>
      </c>
      <c r="Y192" t="s">
        <v>514</v>
      </c>
    </row>
    <row r="193" spans="1:25" x14ac:dyDescent="0.35">
      <c r="A193" s="295" t="s">
        <v>192</v>
      </c>
      <c r="B193" s="295" t="s">
        <v>193</v>
      </c>
      <c r="C193" s="295" t="s">
        <v>421</v>
      </c>
      <c r="D193" s="295" t="s">
        <v>515</v>
      </c>
      <c r="E193" s="305">
        <v>0.15</v>
      </c>
      <c r="F193" s="305">
        <v>0.15</v>
      </c>
      <c r="G193" s="295" t="s">
        <v>196</v>
      </c>
      <c r="H193" s="417">
        <v>1</v>
      </c>
      <c r="I193" s="296">
        <v>43677</v>
      </c>
      <c r="J193" s="295">
        <v>27950</v>
      </c>
      <c r="K193" s="295">
        <v>5427</v>
      </c>
      <c r="L193" s="295" t="s">
        <v>218</v>
      </c>
      <c r="M193" s="295" t="s">
        <v>328</v>
      </c>
      <c r="N193" s="295" t="s">
        <v>515</v>
      </c>
      <c r="O193" s="295" t="s">
        <v>221</v>
      </c>
      <c r="P193" s="295" t="s">
        <v>333</v>
      </c>
      <c r="Q193" s="295" t="s">
        <v>347</v>
      </c>
      <c r="R193" s="295" t="s">
        <v>201</v>
      </c>
      <c r="S193" s="295" t="s">
        <v>204</v>
      </c>
      <c r="T193" s="295" t="s">
        <v>201</v>
      </c>
      <c r="U193" s="295" t="s">
        <v>330</v>
      </c>
      <c r="V193" s="295" t="s">
        <v>318</v>
      </c>
      <c r="W193" s="295" t="s">
        <v>201</v>
      </c>
      <c r="X193" s="295" t="s">
        <v>331</v>
      </c>
      <c r="Y193" t="s">
        <v>514</v>
      </c>
    </row>
    <row r="194" spans="1:25" x14ac:dyDescent="0.35">
      <c r="A194" s="295" t="s">
        <v>192</v>
      </c>
      <c r="B194" s="295" t="s">
        <v>193</v>
      </c>
      <c r="C194" s="295" t="s">
        <v>421</v>
      </c>
      <c r="D194" s="295" t="s">
        <v>515</v>
      </c>
      <c r="E194" s="305">
        <v>1.02</v>
      </c>
      <c r="F194" s="305">
        <v>1.02</v>
      </c>
      <c r="G194" s="295" t="s">
        <v>196</v>
      </c>
      <c r="H194" s="417">
        <v>1</v>
      </c>
      <c r="I194" s="296">
        <v>43677</v>
      </c>
      <c r="J194" s="295">
        <v>27950</v>
      </c>
      <c r="K194" s="295">
        <v>5457</v>
      </c>
      <c r="L194" s="295" t="s">
        <v>218</v>
      </c>
      <c r="M194" s="295" t="s">
        <v>328</v>
      </c>
      <c r="N194" s="295" t="s">
        <v>515</v>
      </c>
      <c r="O194" s="295" t="s">
        <v>200</v>
      </c>
      <c r="P194" s="295" t="s">
        <v>333</v>
      </c>
      <c r="Q194" s="295" t="s">
        <v>347</v>
      </c>
      <c r="R194" s="295" t="s">
        <v>201</v>
      </c>
      <c r="S194" s="295" t="s">
        <v>204</v>
      </c>
      <c r="T194" s="295" t="s">
        <v>201</v>
      </c>
      <c r="U194" s="295" t="s">
        <v>330</v>
      </c>
      <c r="V194" s="295" t="s">
        <v>318</v>
      </c>
      <c r="W194" s="295" t="s">
        <v>201</v>
      </c>
      <c r="X194" s="295" t="s">
        <v>331</v>
      </c>
      <c r="Y194" t="s">
        <v>514</v>
      </c>
    </row>
    <row r="195" spans="1:25" x14ac:dyDescent="0.35">
      <c r="A195" s="295" t="s">
        <v>192</v>
      </c>
      <c r="B195" s="295" t="s">
        <v>193</v>
      </c>
      <c r="C195" s="295" t="s">
        <v>421</v>
      </c>
      <c r="D195" s="295" t="s">
        <v>515</v>
      </c>
      <c r="E195" s="305">
        <v>0.04</v>
      </c>
      <c r="F195" s="305">
        <v>0.04</v>
      </c>
      <c r="G195" s="295" t="s">
        <v>196</v>
      </c>
      <c r="H195" s="417">
        <v>1</v>
      </c>
      <c r="I195" s="296">
        <v>43677</v>
      </c>
      <c r="J195" s="295">
        <v>27950</v>
      </c>
      <c r="K195" s="295">
        <v>5575</v>
      </c>
      <c r="L195" s="295" t="s">
        <v>218</v>
      </c>
      <c r="M195" s="295" t="s">
        <v>328</v>
      </c>
      <c r="N195" s="295" t="s">
        <v>515</v>
      </c>
      <c r="O195" s="295" t="s">
        <v>406</v>
      </c>
      <c r="P195" s="295" t="s">
        <v>333</v>
      </c>
      <c r="Q195" s="295" t="s">
        <v>347</v>
      </c>
      <c r="R195" s="295" t="s">
        <v>201</v>
      </c>
      <c r="S195" s="295" t="s">
        <v>204</v>
      </c>
      <c r="T195" s="295" t="s">
        <v>201</v>
      </c>
      <c r="U195" s="295" t="s">
        <v>330</v>
      </c>
      <c r="V195" s="295" t="s">
        <v>318</v>
      </c>
      <c r="W195" s="295" t="s">
        <v>201</v>
      </c>
      <c r="X195" s="295" t="s">
        <v>331</v>
      </c>
      <c r="Y195" t="s">
        <v>514</v>
      </c>
    </row>
    <row r="196" spans="1:25" x14ac:dyDescent="0.35">
      <c r="A196" s="295" t="s">
        <v>192</v>
      </c>
      <c r="B196" s="295" t="s">
        <v>193</v>
      </c>
      <c r="C196" s="295" t="s">
        <v>421</v>
      </c>
      <c r="D196" s="295" t="s">
        <v>515</v>
      </c>
      <c r="E196" s="305">
        <v>0.24</v>
      </c>
      <c r="F196" s="305">
        <v>0.24</v>
      </c>
      <c r="G196" s="295" t="s">
        <v>196</v>
      </c>
      <c r="H196" s="417">
        <v>1</v>
      </c>
      <c r="I196" s="296">
        <v>43677</v>
      </c>
      <c r="J196" s="295">
        <v>27950</v>
      </c>
      <c r="K196" s="295">
        <v>5602</v>
      </c>
      <c r="L196" s="295" t="s">
        <v>218</v>
      </c>
      <c r="M196" s="295" t="s">
        <v>328</v>
      </c>
      <c r="N196" s="295" t="s">
        <v>515</v>
      </c>
      <c r="O196" s="295" t="s">
        <v>221</v>
      </c>
      <c r="P196" s="295" t="s">
        <v>338</v>
      </c>
      <c r="Q196" s="295" t="s">
        <v>347</v>
      </c>
      <c r="R196" s="295" t="s">
        <v>201</v>
      </c>
      <c r="S196" s="295" t="s">
        <v>204</v>
      </c>
      <c r="T196" s="295" t="s">
        <v>201</v>
      </c>
      <c r="U196" s="295" t="s">
        <v>330</v>
      </c>
      <c r="V196" s="295" t="s">
        <v>318</v>
      </c>
      <c r="W196" s="295" t="s">
        <v>201</v>
      </c>
      <c r="X196" s="295" t="s">
        <v>331</v>
      </c>
      <c r="Y196" t="s">
        <v>514</v>
      </c>
    </row>
    <row r="197" spans="1:25" x14ac:dyDescent="0.35">
      <c r="A197" s="295" t="s">
        <v>192</v>
      </c>
      <c r="B197" s="295" t="s">
        <v>193</v>
      </c>
      <c r="C197" s="295" t="s">
        <v>421</v>
      </c>
      <c r="D197" s="295" t="s">
        <v>515</v>
      </c>
      <c r="E197" s="305">
        <v>1.64</v>
      </c>
      <c r="F197" s="305">
        <v>1.64</v>
      </c>
      <c r="G197" s="295" t="s">
        <v>196</v>
      </c>
      <c r="H197" s="417">
        <v>1</v>
      </c>
      <c r="I197" s="296">
        <v>43677</v>
      </c>
      <c r="J197" s="295">
        <v>27950</v>
      </c>
      <c r="K197" s="295">
        <v>5633</v>
      </c>
      <c r="L197" s="295" t="s">
        <v>218</v>
      </c>
      <c r="M197" s="295" t="s">
        <v>328</v>
      </c>
      <c r="N197" s="295" t="s">
        <v>515</v>
      </c>
      <c r="O197" s="295" t="s">
        <v>200</v>
      </c>
      <c r="P197" s="295" t="s">
        <v>338</v>
      </c>
      <c r="Q197" s="295" t="s">
        <v>347</v>
      </c>
      <c r="R197" s="295" t="s">
        <v>201</v>
      </c>
      <c r="S197" s="295" t="s">
        <v>204</v>
      </c>
      <c r="T197" s="295" t="s">
        <v>201</v>
      </c>
      <c r="U197" s="295" t="s">
        <v>330</v>
      </c>
      <c r="V197" s="295" t="s">
        <v>318</v>
      </c>
      <c r="W197" s="295" t="s">
        <v>201</v>
      </c>
      <c r="X197" s="295" t="s">
        <v>331</v>
      </c>
      <c r="Y197" t="s">
        <v>514</v>
      </c>
    </row>
    <row r="198" spans="1:25" x14ac:dyDescent="0.35">
      <c r="A198" s="295" t="s">
        <v>192</v>
      </c>
      <c r="B198" s="295" t="s">
        <v>193</v>
      </c>
      <c r="C198" s="295" t="s">
        <v>421</v>
      </c>
      <c r="D198" s="295" t="s">
        <v>515</v>
      </c>
      <c r="E198" s="305">
        <v>0.06</v>
      </c>
      <c r="F198" s="305">
        <v>0.06</v>
      </c>
      <c r="G198" s="295" t="s">
        <v>196</v>
      </c>
      <c r="H198" s="417">
        <v>1</v>
      </c>
      <c r="I198" s="296">
        <v>43677</v>
      </c>
      <c r="J198" s="295">
        <v>27950</v>
      </c>
      <c r="K198" s="295">
        <v>5753</v>
      </c>
      <c r="L198" s="295" t="s">
        <v>218</v>
      </c>
      <c r="M198" s="295" t="s">
        <v>328</v>
      </c>
      <c r="N198" s="295" t="s">
        <v>515</v>
      </c>
      <c r="O198" s="295" t="s">
        <v>406</v>
      </c>
      <c r="P198" s="295" t="s">
        <v>338</v>
      </c>
      <c r="Q198" s="295" t="s">
        <v>347</v>
      </c>
      <c r="R198" s="295" t="s">
        <v>201</v>
      </c>
      <c r="S198" s="295" t="s">
        <v>204</v>
      </c>
      <c r="T198" s="295" t="s">
        <v>201</v>
      </c>
      <c r="U198" s="295" t="s">
        <v>330</v>
      </c>
      <c r="V198" s="295" t="s">
        <v>318</v>
      </c>
      <c r="W198" s="295" t="s">
        <v>201</v>
      </c>
      <c r="X198" s="295" t="s">
        <v>331</v>
      </c>
      <c r="Y198" t="s">
        <v>514</v>
      </c>
    </row>
    <row r="199" spans="1:25" x14ac:dyDescent="0.35">
      <c r="A199" s="295" t="s">
        <v>192</v>
      </c>
      <c r="B199" s="295" t="s">
        <v>193</v>
      </c>
      <c r="C199" s="295" t="s">
        <v>421</v>
      </c>
      <c r="D199" s="295" t="s">
        <v>515</v>
      </c>
      <c r="E199" s="305">
        <v>-0.31</v>
      </c>
      <c r="F199" s="305">
        <v>-0.31</v>
      </c>
      <c r="G199" s="295" t="s">
        <v>196</v>
      </c>
      <c r="H199" s="417">
        <v>1</v>
      </c>
      <c r="I199" s="296">
        <v>43677</v>
      </c>
      <c r="J199" s="295">
        <v>27950</v>
      </c>
      <c r="K199" s="295">
        <v>5781</v>
      </c>
      <c r="L199" s="295" t="s">
        <v>218</v>
      </c>
      <c r="M199" s="295" t="s">
        <v>328</v>
      </c>
      <c r="N199" s="295" t="s">
        <v>515</v>
      </c>
      <c r="O199" s="295" t="s">
        <v>221</v>
      </c>
      <c r="P199" s="295" t="s">
        <v>339</v>
      </c>
      <c r="Q199" s="295" t="s">
        <v>347</v>
      </c>
      <c r="R199" s="295" t="s">
        <v>201</v>
      </c>
      <c r="S199" s="295" t="s">
        <v>204</v>
      </c>
      <c r="T199" s="295" t="s">
        <v>201</v>
      </c>
      <c r="U199" s="295" t="s">
        <v>330</v>
      </c>
      <c r="V199" s="295" t="s">
        <v>318</v>
      </c>
      <c r="W199" s="295" t="s">
        <v>201</v>
      </c>
      <c r="X199" s="295" t="s">
        <v>331</v>
      </c>
      <c r="Y199" t="s">
        <v>514</v>
      </c>
    </row>
    <row r="200" spans="1:25" x14ac:dyDescent="0.35">
      <c r="A200" s="295" t="s">
        <v>192</v>
      </c>
      <c r="B200" s="295" t="s">
        <v>193</v>
      </c>
      <c r="C200" s="295" t="s">
        <v>421</v>
      </c>
      <c r="D200" s="295" t="s">
        <v>515</v>
      </c>
      <c r="E200" s="305">
        <v>-2.14</v>
      </c>
      <c r="F200" s="305">
        <v>-2.14</v>
      </c>
      <c r="G200" s="295" t="s">
        <v>196</v>
      </c>
      <c r="H200" s="417">
        <v>1</v>
      </c>
      <c r="I200" s="296">
        <v>43677</v>
      </c>
      <c r="J200" s="295">
        <v>27950</v>
      </c>
      <c r="K200" s="295">
        <v>5812</v>
      </c>
      <c r="L200" s="295" t="s">
        <v>218</v>
      </c>
      <c r="M200" s="295" t="s">
        <v>328</v>
      </c>
      <c r="N200" s="295" t="s">
        <v>515</v>
      </c>
      <c r="O200" s="295" t="s">
        <v>200</v>
      </c>
      <c r="P200" s="295" t="s">
        <v>339</v>
      </c>
      <c r="Q200" s="295" t="s">
        <v>347</v>
      </c>
      <c r="R200" s="295" t="s">
        <v>201</v>
      </c>
      <c r="S200" s="295" t="s">
        <v>204</v>
      </c>
      <c r="T200" s="295" t="s">
        <v>201</v>
      </c>
      <c r="U200" s="295" t="s">
        <v>330</v>
      </c>
      <c r="V200" s="295" t="s">
        <v>318</v>
      </c>
      <c r="W200" s="295" t="s">
        <v>201</v>
      </c>
      <c r="X200" s="295" t="s">
        <v>331</v>
      </c>
      <c r="Y200" t="s">
        <v>514</v>
      </c>
    </row>
    <row r="201" spans="1:25" x14ac:dyDescent="0.35">
      <c r="A201" s="295" t="s">
        <v>192</v>
      </c>
      <c r="B201" s="295" t="s">
        <v>193</v>
      </c>
      <c r="C201" s="295" t="s">
        <v>421</v>
      </c>
      <c r="D201" s="295" t="s">
        <v>515</v>
      </c>
      <c r="E201" s="305">
        <v>-0.01</v>
      </c>
      <c r="F201" s="305">
        <v>-0.01</v>
      </c>
      <c r="G201" s="295" t="s">
        <v>196</v>
      </c>
      <c r="H201" s="417">
        <v>1</v>
      </c>
      <c r="I201" s="296">
        <v>43677</v>
      </c>
      <c r="J201" s="295">
        <v>27950</v>
      </c>
      <c r="K201" s="295">
        <v>5866</v>
      </c>
      <c r="L201" s="295" t="s">
        <v>218</v>
      </c>
      <c r="M201" s="295" t="s">
        <v>328</v>
      </c>
      <c r="N201" s="295" t="s">
        <v>515</v>
      </c>
      <c r="O201" s="295" t="s">
        <v>457</v>
      </c>
      <c r="P201" s="295" t="s">
        <v>339</v>
      </c>
      <c r="Q201" s="295" t="s">
        <v>347</v>
      </c>
      <c r="R201" s="295" t="s">
        <v>201</v>
      </c>
      <c r="S201" s="295" t="s">
        <v>204</v>
      </c>
      <c r="T201" s="295" t="s">
        <v>201</v>
      </c>
      <c r="U201" s="295" t="s">
        <v>330</v>
      </c>
      <c r="V201" s="295" t="s">
        <v>318</v>
      </c>
      <c r="W201" s="295" t="s">
        <v>201</v>
      </c>
      <c r="X201" s="295" t="s">
        <v>331</v>
      </c>
      <c r="Y201" t="s">
        <v>514</v>
      </c>
    </row>
    <row r="202" spans="1:25" x14ac:dyDescent="0.35">
      <c r="A202" s="295" t="s">
        <v>192</v>
      </c>
      <c r="B202" s="295" t="s">
        <v>193</v>
      </c>
      <c r="C202" s="295" t="s">
        <v>421</v>
      </c>
      <c r="D202" s="295" t="s">
        <v>515</v>
      </c>
      <c r="E202" s="305">
        <v>-0.08</v>
      </c>
      <c r="F202" s="305">
        <v>-0.08</v>
      </c>
      <c r="G202" s="295" t="s">
        <v>196</v>
      </c>
      <c r="H202" s="417">
        <v>1</v>
      </c>
      <c r="I202" s="296">
        <v>43677</v>
      </c>
      <c r="J202" s="295">
        <v>27950</v>
      </c>
      <c r="K202" s="295">
        <v>5934</v>
      </c>
      <c r="L202" s="295" t="s">
        <v>218</v>
      </c>
      <c r="M202" s="295" t="s">
        <v>328</v>
      </c>
      <c r="N202" s="295" t="s">
        <v>515</v>
      </c>
      <c r="O202" s="295" t="s">
        <v>406</v>
      </c>
      <c r="P202" s="295" t="s">
        <v>339</v>
      </c>
      <c r="Q202" s="295" t="s">
        <v>347</v>
      </c>
      <c r="R202" s="295" t="s">
        <v>201</v>
      </c>
      <c r="S202" s="295" t="s">
        <v>204</v>
      </c>
      <c r="T202" s="295" t="s">
        <v>201</v>
      </c>
      <c r="U202" s="295" t="s">
        <v>330</v>
      </c>
      <c r="V202" s="295" t="s">
        <v>318</v>
      </c>
      <c r="W202" s="295" t="s">
        <v>201</v>
      </c>
      <c r="X202" s="295" t="s">
        <v>331</v>
      </c>
      <c r="Y202" t="s">
        <v>514</v>
      </c>
    </row>
    <row r="203" spans="1:25" x14ac:dyDescent="0.35">
      <c r="A203" s="295" t="s">
        <v>192</v>
      </c>
      <c r="B203" s="295" t="s">
        <v>193</v>
      </c>
      <c r="C203" s="295" t="s">
        <v>421</v>
      </c>
      <c r="D203" s="295" t="s">
        <v>515</v>
      </c>
      <c r="E203" s="305">
        <v>1.86</v>
      </c>
      <c r="F203" s="305">
        <v>1.86</v>
      </c>
      <c r="G203" s="295" t="s">
        <v>196</v>
      </c>
      <c r="H203" s="417">
        <v>1</v>
      </c>
      <c r="I203" s="296">
        <v>43677</v>
      </c>
      <c r="J203" s="295">
        <v>27950</v>
      </c>
      <c r="K203" s="295">
        <v>5963</v>
      </c>
      <c r="L203" s="295" t="s">
        <v>218</v>
      </c>
      <c r="M203" s="295" t="s">
        <v>328</v>
      </c>
      <c r="N203" s="295" t="s">
        <v>515</v>
      </c>
      <c r="O203" s="295" t="s">
        <v>221</v>
      </c>
      <c r="P203" s="295" t="s">
        <v>333</v>
      </c>
      <c r="Q203" s="295" t="s">
        <v>320</v>
      </c>
      <c r="R203" s="295" t="s">
        <v>201</v>
      </c>
      <c r="S203" s="295" t="s">
        <v>204</v>
      </c>
      <c r="T203" s="295" t="s">
        <v>201</v>
      </c>
      <c r="U203" s="295" t="s">
        <v>330</v>
      </c>
      <c r="V203" s="295" t="s">
        <v>318</v>
      </c>
      <c r="W203" s="295" t="s">
        <v>201</v>
      </c>
      <c r="X203" s="295" t="s">
        <v>331</v>
      </c>
      <c r="Y203" t="s">
        <v>514</v>
      </c>
    </row>
    <row r="204" spans="1:25" x14ac:dyDescent="0.35">
      <c r="A204" s="295" t="s">
        <v>192</v>
      </c>
      <c r="B204" s="295" t="s">
        <v>193</v>
      </c>
      <c r="C204" s="295" t="s">
        <v>421</v>
      </c>
      <c r="D204" s="295" t="s">
        <v>515</v>
      </c>
      <c r="E204" s="305">
        <v>12.82</v>
      </c>
      <c r="F204" s="305">
        <v>12.82</v>
      </c>
      <c r="G204" s="295" t="s">
        <v>196</v>
      </c>
      <c r="H204" s="417">
        <v>1</v>
      </c>
      <c r="I204" s="296">
        <v>43677</v>
      </c>
      <c r="J204" s="295">
        <v>27950</v>
      </c>
      <c r="K204" s="295">
        <v>5995</v>
      </c>
      <c r="L204" s="295" t="s">
        <v>218</v>
      </c>
      <c r="M204" s="295" t="s">
        <v>328</v>
      </c>
      <c r="N204" s="295" t="s">
        <v>515</v>
      </c>
      <c r="O204" s="295" t="s">
        <v>200</v>
      </c>
      <c r="P204" s="295" t="s">
        <v>333</v>
      </c>
      <c r="Q204" s="295" t="s">
        <v>320</v>
      </c>
      <c r="R204" s="295" t="s">
        <v>201</v>
      </c>
      <c r="S204" s="295" t="s">
        <v>204</v>
      </c>
      <c r="T204" s="295" t="s">
        <v>201</v>
      </c>
      <c r="U204" s="295" t="s">
        <v>330</v>
      </c>
      <c r="V204" s="295" t="s">
        <v>318</v>
      </c>
      <c r="W204" s="295" t="s">
        <v>201</v>
      </c>
      <c r="X204" s="295" t="s">
        <v>331</v>
      </c>
      <c r="Y204" t="s">
        <v>514</v>
      </c>
    </row>
    <row r="205" spans="1:25" x14ac:dyDescent="0.35">
      <c r="A205" s="295" t="s">
        <v>192</v>
      </c>
      <c r="B205" s="295" t="s">
        <v>193</v>
      </c>
      <c r="C205" s="295" t="s">
        <v>421</v>
      </c>
      <c r="D205" s="295" t="s">
        <v>515</v>
      </c>
      <c r="E205" s="305">
        <v>0.03</v>
      </c>
      <c r="F205" s="305">
        <v>0.03</v>
      </c>
      <c r="G205" s="295" t="s">
        <v>196</v>
      </c>
      <c r="H205" s="417">
        <v>1</v>
      </c>
      <c r="I205" s="296">
        <v>43677</v>
      </c>
      <c r="J205" s="295">
        <v>27950</v>
      </c>
      <c r="K205" s="295">
        <v>6053</v>
      </c>
      <c r="L205" s="295" t="s">
        <v>218</v>
      </c>
      <c r="M205" s="295" t="s">
        <v>328</v>
      </c>
      <c r="N205" s="295" t="s">
        <v>515</v>
      </c>
      <c r="O205" s="295" t="s">
        <v>457</v>
      </c>
      <c r="P205" s="295" t="s">
        <v>333</v>
      </c>
      <c r="Q205" s="295" t="s">
        <v>320</v>
      </c>
      <c r="R205" s="295" t="s">
        <v>201</v>
      </c>
      <c r="S205" s="295" t="s">
        <v>204</v>
      </c>
      <c r="T205" s="295" t="s">
        <v>201</v>
      </c>
      <c r="U205" s="295" t="s">
        <v>330</v>
      </c>
      <c r="V205" s="295" t="s">
        <v>318</v>
      </c>
      <c r="W205" s="295" t="s">
        <v>201</v>
      </c>
      <c r="X205" s="295" t="s">
        <v>331</v>
      </c>
      <c r="Y205" t="s">
        <v>514</v>
      </c>
    </row>
    <row r="206" spans="1:25" x14ac:dyDescent="0.35">
      <c r="A206" s="295" t="s">
        <v>192</v>
      </c>
      <c r="B206" s="295" t="s">
        <v>193</v>
      </c>
      <c r="C206" s="295" t="s">
        <v>421</v>
      </c>
      <c r="D206" s="295" t="s">
        <v>515</v>
      </c>
      <c r="E206" s="305">
        <v>0.48</v>
      </c>
      <c r="F206" s="305">
        <v>0.48</v>
      </c>
      <c r="G206" s="295" t="s">
        <v>196</v>
      </c>
      <c r="H206" s="417">
        <v>1</v>
      </c>
      <c r="I206" s="296">
        <v>43677</v>
      </c>
      <c r="J206" s="295">
        <v>27950</v>
      </c>
      <c r="K206" s="295">
        <v>6127</v>
      </c>
      <c r="L206" s="295" t="s">
        <v>218</v>
      </c>
      <c r="M206" s="295" t="s">
        <v>328</v>
      </c>
      <c r="N206" s="295" t="s">
        <v>515</v>
      </c>
      <c r="O206" s="295" t="s">
        <v>406</v>
      </c>
      <c r="P206" s="295" t="s">
        <v>333</v>
      </c>
      <c r="Q206" s="295" t="s">
        <v>320</v>
      </c>
      <c r="R206" s="295" t="s">
        <v>201</v>
      </c>
      <c r="S206" s="295" t="s">
        <v>204</v>
      </c>
      <c r="T206" s="295" t="s">
        <v>201</v>
      </c>
      <c r="U206" s="295" t="s">
        <v>330</v>
      </c>
      <c r="V206" s="295" t="s">
        <v>318</v>
      </c>
      <c r="W206" s="295" t="s">
        <v>201</v>
      </c>
      <c r="X206" s="295" t="s">
        <v>331</v>
      </c>
      <c r="Y206" t="s">
        <v>514</v>
      </c>
    </row>
    <row r="207" spans="1:25" x14ac:dyDescent="0.35">
      <c r="A207" s="295" t="s">
        <v>192</v>
      </c>
      <c r="B207" s="295" t="s">
        <v>193</v>
      </c>
      <c r="C207" s="295" t="s">
        <v>421</v>
      </c>
      <c r="D207" s="295" t="s">
        <v>515</v>
      </c>
      <c r="E207" s="305">
        <v>0.22</v>
      </c>
      <c r="F207" s="305">
        <v>0.22</v>
      </c>
      <c r="G207" s="295" t="s">
        <v>196</v>
      </c>
      <c r="H207" s="417">
        <v>1</v>
      </c>
      <c r="I207" s="296">
        <v>43677</v>
      </c>
      <c r="J207" s="295">
        <v>27950</v>
      </c>
      <c r="K207" s="295">
        <v>6154</v>
      </c>
      <c r="L207" s="295" t="s">
        <v>218</v>
      </c>
      <c r="M207" s="295" t="s">
        <v>328</v>
      </c>
      <c r="N207" s="295" t="s">
        <v>515</v>
      </c>
      <c r="O207" s="295" t="s">
        <v>221</v>
      </c>
      <c r="P207" s="295" t="s">
        <v>338</v>
      </c>
      <c r="Q207" s="295" t="s">
        <v>320</v>
      </c>
      <c r="R207" s="295" t="s">
        <v>201</v>
      </c>
      <c r="S207" s="295" t="s">
        <v>204</v>
      </c>
      <c r="T207" s="295" t="s">
        <v>201</v>
      </c>
      <c r="U207" s="295" t="s">
        <v>330</v>
      </c>
      <c r="V207" s="295" t="s">
        <v>318</v>
      </c>
      <c r="W207" s="295" t="s">
        <v>201</v>
      </c>
      <c r="X207" s="295" t="s">
        <v>331</v>
      </c>
      <c r="Y207" t="s">
        <v>514</v>
      </c>
    </row>
    <row r="208" spans="1:25" x14ac:dyDescent="0.35">
      <c r="A208" s="295" t="s">
        <v>192</v>
      </c>
      <c r="B208" s="295" t="s">
        <v>193</v>
      </c>
      <c r="C208" s="295" t="s">
        <v>421</v>
      </c>
      <c r="D208" s="295" t="s">
        <v>515</v>
      </c>
      <c r="E208" s="305">
        <v>1.55</v>
      </c>
      <c r="F208" s="305">
        <v>1.55</v>
      </c>
      <c r="G208" s="295" t="s">
        <v>196</v>
      </c>
      <c r="H208" s="417">
        <v>1</v>
      </c>
      <c r="I208" s="296">
        <v>43677</v>
      </c>
      <c r="J208" s="295">
        <v>27950</v>
      </c>
      <c r="K208" s="295">
        <v>6185</v>
      </c>
      <c r="L208" s="295" t="s">
        <v>218</v>
      </c>
      <c r="M208" s="295" t="s">
        <v>328</v>
      </c>
      <c r="N208" s="295" t="s">
        <v>515</v>
      </c>
      <c r="O208" s="295" t="s">
        <v>200</v>
      </c>
      <c r="P208" s="295" t="s">
        <v>338</v>
      </c>
      <c r="Q208" s="295" t="s">
        <v>320</v>
      </c>
      <c r="R208" s="295" t="s">
        <v>201</v>
      </c>
      <c r="S208" s="295" t="s">
        <v>204</v>
      </c>
      <c r="T208" s="295" t="s">
        <v>201</v>
      </c>
      <c r="U208" s="295" t="s">
        <v>330</v>
      </c>
      <c r="V208" s="295" t="s">
        <v>318</v>
      </c>
      <c r="W208" s="295" t="s">
        <v>201</v>
      </c>
      <c r="X208" s="295" t="s">
        <v>331</v>
      </c>
      <c r="Y208" t="s">
        <v>514</v>
      </c>
    </row>
    <row r="209" spans="1:25" x14ac:dyDescent="0.35">
      <c r="A209" s="295" t="s">
        <v>192</v>
      </c>
      <c r="B209" s="295" t="s">
        <v>193</v>
      </c>
      <c r="C209" s="295" t="s">
        <v>421</v>
      </c>
      <c r="D209" s="295" t="s">
        <v>515</v>
      </c>
      <c r="E209" s="305">
        <v>0.06</v>
      </c>
      <c r="F209" s="305">
        <v>0.06</v>
      </c>
      <c r="G209" s="295" t="s">
        <v>196</v>
      </c>
      <c r="H209" s="417">
        <v>1</v>
      </c>
      <c r="I209" s="296">
        <v>43677</v>
      </c>
      <c r="J209" s="295">
        <v>27950</v>
      </c>
      <c r="K209" s="295">
        <v>6305</v>
      </c>
      <c r="L209" s="295" t="s">
        <v>218</v>
      </c>
      <c r="M209" s="295" t="s">
        <v>328</v>
      </c>
      <c r="N209" s="295" t="s">
        <v>515</v>
      </c>
      <c r="O209" s="295" t="s">
        <v>406</v>
      </c>
      <c r="P209" s="295" t="s">
        <v>338</v>
      </c>
      <c r="Q209" s="295" t="s">
        <v>320</v>
      </c>
      <c r="R209" s="295" t="s">
        <v>201</v>
      </c>
      <c r="S209" s="295" t="s">
        <v>204</v>
      </c>
      <c r="T209" s="295" t="s">
        <v>201</v>
      </c>
      <c r="U209" s="295" t="s">
        <v>330</v>
      </c>
      <c r="V209" s="295" t="s">
        <v>318</v>
      </c>
      <c r="W209" s="295" t="s">
        <v>201</v>
      </c>
      <c r="X209" s="295" t="s">
        <v>331</v>
      </c>
      <c r="Y209" t="s">
        <v>514</v>
      </c>
    </row>
    <row r="210" spans="1:25" x14ac:dyDescent="0.35">
      <c r="A210" s="295" t="s">
        <v>192</v>
      </c>
      <c r="B210" s="295" t="s">
        <v>193</v>
      </c>
      <c r="C210" s="295" t="s">
        <v>421</v>
      </c>
      <c r="D210" s="295" t="s">
        <v>515</v>
      </c>
      <c r="E210" s="305">
        <v>8.93</v>
      </c>
      <c r="F210" s="305">
        <v>8.93</v>
      </c>
      <c r="G210" s="295" t="s">
        <v>196</v>
      </c>
      <c r="H210" s="417">
        <v>1</v>
      </c>
      <c r="I210" s="296">
        <v>43677</v>
      </c>
      <c r="J210" s="295">
        <v>27950</v>
      </c>
      <c r="K210" s="295">
        <v>6334</v>
      </c>
      <c r="L210" s="295" t="s">
        <v>218</v>
      </c>
      <c r="M210" s="295" t="s">
        <v>328</v>
      </c>
      <c r="N210" s="295" t="s">
        <v>515</v>
      </c>
      <c r="O210" s="295" t="s">
        <v>221</v>
      </c>
      <c r="P210" s="295" t="s">
        <v>339</v>
      </c>
      <c r="Q210" s="295" t="s">
        <v>320</v>
      </c>
      <c r="R210" s="295" t="s">
        <v>201</v>
      </c>
      <c r="S210" s="295" t="s">
        <v>204</v>
      </c>
      <c r="T210" s="295" t="s">
        <v>201</v>
      </c>
      <c r="U210" s="295" t="s">
        <v>330</v>
      </c>
      <c r="V210" s="295" t="s">
        <v>318</v>
      </c>
      <c r="W210" s="295" t="s">
        <v>201</v>
      </c>
      <c r="X210" s="295" t="s">
        <v>331</v>
      </c>
      <c r="Y210" t="s">
        <v>514</v>
      </c>
    </row>
    <row r="211" spans="1:25" x14ac:dyDescent="0.35">
      <c r="A211" s="295" t="s">
        <v>192</v>
      </c>
      <c r="B211" s="295" t="s">
        <v>193</v>
      </c>
      <c r="C211" s="295" t="s">
        <v>421</v>
      </c>
      <c r="D211" s="295" t="s">
        <v>515</v>
      </c>
      <c r="E211" s="305">
        <v>61.64</v>
      </c>
      <c r="F211" s="305">
        <v>61.64</v>
      </c>
      <c r="G211" s="295" t="s">
        <v>196</v>
      </c>
      <c r="H211" s="417">
        <v>1</v>
      </c>
      <c r="I211" s="296">
        <v>43677</v>
      </c>
      <c r="J211" s="295">
        <v>27950</v>
      </c>
      <c r="K211" s="295">
        <v>6366</v>
      </c>
      <c r="L211" s="295" t="s">
        <v>218</v>
      </c>
      <c r="M211" s="295" t="s">
        <v>328</v>
      </c>
      <c r="N211" s="295" t="s">
        <v>515</v>
      </c>
      <c r="O211" s="295" t="s">
        <v>200</v>
      </c>
      <c r="P211" s="295" t="s">
        <v>339</v>
      </c>
      <c r="Q211" s="295" t="s">
        <v>320</v>
      </c>
      <c r="R211" s="295" t="s">
        <v>201</v>
      </c>
      <c r="S211" s="295" t="s">
        <v>204</v>
      </c>
      <c r="T211" s="295" t="s">
        <v>201</v>
      </c>
      <c r="U211" s="295" t="s">
        <v>330</v>
      </c>
      <c r="V211" s="295" t="s">
        <v>318</v>
      </c>
      <c r="W211" s="295" t="s">
        <v>201</v>
      </c>
      <c r="X211" s="295" t="s">
        <v>331</v>
      </c>
      <c r="Y211" t="s">
        <v>514</v>
      </c>
    </row>
    <row r="212" spans="1:25" x14ac:dyDescent="0.35">
      <c r="A212" s="295" t="s">
        <v>192</v>
      </c>
      <c r="B212" s="295" t="s">
        <v>193</v>
      </c>
      <c r="C212" s="295" t="s">
        <v>421</v>
      </c>
      <c r="D212" s="295" t="s">
        <v>515</v>
      </c>
      <c r="E212" s="305">
        <v>0.16</v>
      </c>
      <c r="F212" s="305">
        <v>0.16</v>
      </c>
      <c r="G212" s="295" t="s">
        <v>196</v>
      </c>
      <c r="H212" s="417">
        <v>1</v>
      </c>
      <c r="I212" s="296">
        <v>43677</v>
      </c>
      <c r="J212" s="295">
        <v>27950</v>
      </c>
      <c r="K212" s="295">
        <v>6425</v>
      </c>
      <c r="L212" s="295" t="s">
        <v>218</v>
      </c>
      <c r="M212" s="295" t="s">
        <v>328</v>
      </c>
      <c r="N212" s="295" t="s">
        <v>515</v>
      </c>
      <c r="O212" s="295" t="s">
        <v>457</v>
      </c>
      <c r="P212" s="295" t="s">
        <v>339</v>
      </c>
      <c r="Q212" s="295" t="s">
        <v>320</v>
      </c>
      <c r="R212" s="295" t="s">
        <v>201</v>
      </c>
      <c r="S212" s="295" t="s">
        <v>204</v>
      </c>
      <c r="T212" s="295" t="s">
        <v>201</v>
      </c>
      <c r="U212" s="295" t="s">
        <v>330</v>
      </c>
      <c r="V212" s="295" t="s">
        <v>318</v>
      </c>
      <c r="W212" s="295" t="s">
        <v>201</v>
      </c>
      <c r="X212" s="295" t="s">
        <v>331</v>
      </c>
      <c r="Y212" t="s">
        <v>514</v>
      </c>
    </row>
    <row r="213" spans="1:25" x14ac:dyDescent="0.35">
      <c r="A213" s="295" t="s">
        <v>192</v>
      </c>
      <c r="B213" s="295" t="s">
        <v>193</v>
      </c>
      <c r="C213" s="295" t="s">
        <v>421</v>
      </c>
      <c r="D213" s="295" t="s">
        <v>515</v>
      </c>
      <c r="E213" s="305">
        <v>2.3199999999999998</v>
      </c>
      <c r="F213" s="305">
        <v>2.3199999999999998</v>
      </c>
      <c r="G213" s="295" t="s">
        <v>196</v>
      </c>
      <c r="H213" s="417">
        <v>1</v>
      </c>
      <c r="I213" s="296">
        <v>43677</v>
      </c>
      <c r="J213" s="295">
        <v>27950</v>
      </c>
      <c r="K213" s="295">
        <v>6499</v>
      </c>
      <c r="L213" s="295" t="s">
        <v>218</v>
      </c>
      <c r="M213" s="295" t="s">
        <v>328</v>
      </c>
      <c r="N213" s="295" t="s">
        <v>515</v>
      </c>
      <c r="O213" s="295" t="s">
        <v>406</v>
      </c>
      <c r="P213" s="295" t="s">
        <v>339</v>
      </c>
      <c r="Q213" s="295" t="s">
        <v>320</v>
      </c>
      <c r="R213" s="295" t="s">
        <v>201</v>
      </c>
      <c r="S213" s="295" t="s">
        <v>204</v>
      </c>
      <c r="T213" s="295" t="s">
        <v>201</v>
      </c>
      <c r="U213" s="295" t="s">
        <v>330</v>
      </c>
      <c r="V213" s="295" t="s">
        <v>318</v>
      </c>
      <c r="W213" s="295" t="s">
        <v>201</v>
      </c>
      <c r="X213" s="295" t="s">
        <v>331</v>
      </c>
      <c r="Y213" t="s">
        <v>514</v>
      </c>
    </row>
    <row r="214" spans="1:25" x14ac:dyDescent="0.35">
      <c r="A214" s="295" t="s">
        <v>192</v>
      </c>
      <c r="B214" s="295" t="s">
        <v>193</v>
      </c>
      <c r="C214" s="295" t="s">
        <v>421</v>
      </c>
      <c r="D214" s="295" t="s">
        <v>515</v>
      </c>
      <c r="E214" s="305">
        <v>0.14000000000000001</v>
      </c>
      <c r="F214" s="305">
        <v>0.14000000000000001</v>
      </c>
      <c r="G214" s="295" t="s">
        <v>196</v>
      </c>
      <c r="H214" s="417">
        <v>1</v>
      </c>
      <c r="I214" s="296">
        <v>43677</v>
      </c>
      <c r="J214" s="295">
        <v>27950</v>
      </c>
      <c r="K214" s="295">
        <v>6525</v>
      </c>
      <c r="L214" s="295" t="s">
        <v>218</v>
      </c>
      <c r="M214" s="295" t="s">
        <v>328</v>
      </c>
      <c r="N214" s="295" t="s">
        <v>515</v>
      </c>
      <c r="O214" s="295" t="s">
        <v>221</v>
      </c>
      <c r="P214" s="295" t="s">
        <v>340</v>
      </c>
      <c r="Q214" s="295" t="s">
        <v>320</v>
      </c>
      <c r="R214" s="295" t="s">
        <v>201</v>
      </c>
      <c r="S214" s="295" t="s">
        <v>204</v>
      </c>
      <c r="T214" s="295" t="s">
        <v>201</v>
      </c>
      <c r="U214" s="295" t="s">
        <v>330</v>
      </c>
      <c r="V214" s="295" t="s">
        <v>318</v>
      </c>
      <c r="W214" s="295" t="s">
        <v>201</v>
      </c>
      <c r="X214" s="295" t="s">
        <v>94</v>
      </c>
      <c r="Y214" t="s">
        <v>514</v>
      </c>
    </row>
    <row r="215" spans="1:25" x14ac:dyDescent="0.35">
      <c r="A215" s="295" t="s">
        <v>192</v>
      </c>
      <c r="B215" s="295" t="s">
        <v>193</v>
      </c>
      <c r="C215" s="295" t="s">
        <v>421</v>
      </c>
      <c r="D215" s="295" t="s">
        <v>515</v>
      </c>
      <c r="E215" s="305">
        <v>0.93</v>
      </c>
      <c r="F215" s="305">
        <v>0.93</v>
      </c>
      <c r="G215" s="295" t="s">
        <v>196</v>
      </c>
      <c r="H215" s="417">
        <v>1</v>
      </c>
      <c r="I215" s="296">
        <v>43677</v>
      </c>
      <c r="J215" s="295">
        <v>27950</v>
      </c>
      <c r="K215" s="295">
        <v>6555</v>
      </c>
      <c r="L215" s="295" t="s">
        <v>218</v>
      </c>
      <c r="M215" s="295" t="s">
        <v>328</v>
      </c>
      <c r="N215" s="295" t="s">
        <v>515</v>
      </c>
      <c r="O215" s="295" t="s">
        <v>200</v>
      </c>
      <c r="P215" s="295" t="s">
        <v>340</v>
      </c>
      <c r="Q215" s="295" t="s">
        <v>320</v>
      </c>
      <c r="R215" s="295" t="s">
        <v>201</v>
      </c>
      <c r="S215" s="295" t="s">
        <v>204</v>
      </c>
      <c r="T215" s="295" t="s">
        <v>201</v>
      </c>
      <c r="U215" s="295" t="s">
        <v>330</v>
      </c>
      <c r="V215" s="295" t="s">
        <v>318</v>
      </c>
      <c r="W215" s="295" t="s">
        <v>201</v>
      </c>
      <c r="X215" s="295" t="s">
        <v>94</v>
      </c>
      <c r="Y215" t="s">
        <v>514</v>
      </c>
    </row>
    <row r="216" spans="1:25" x14ac:dyDescent="0.35">
      <c r="A216" s="295" t="s">
        <v>192</v>
      </c>
      <c r="B216" s="295" t="s">
        <v>193</v>
      </c>
      <c r="C216" s="295" t="s">
        <v>421</v>
      </c>
      <c r="D216" s="295" t="s">
        <v>515</v>
      </c>
      <c r="E216" s="305">
        <v>0.04</v>
      </c>
      <c r="F216" s="305">
        <v>0.04</v>
      </c>
      <c r="G216" s="295" t="s">
        <v>196</v>
      </c>
      <c r="H216" s="417">
        <v>1</v>
      </c>
      <c r="I216" s="296">
        <v>43677</v>
      </c>
      <c r="J216" s="295">
        <v>27950</v>
      </c>
      <c r="K216" s="295">
        <v>6672</v>
      </c>
      <c r="L216" s="295" t="s">
        <v>218</v>
      </c>
      <c r="M216" s="295" t="s">
        <v>328</v>
      </c>
      <c r="N216" s="295" t="s">
        <v>515</v>
      </c>
      <c r="O216" s="295" t="s">
        <v>406</v>
      </c>
      <c r="P216" s="295" t="s">
        <v>340</v>
      </c>
      <c r="Q216" s="295" t="s">
        <v>320</v>
      </c>
      <c r="R216" s="295" t="s">
        <v>201</v>
      </c>
      <c r="S216" s="295" t="s">
        <v>204</v>
      </c>
      <c r="T216" s="295" t="s">
        <v>201</v>
      </c>
      <c r="U216" s="295" t="s">
        <v>330</v>
      </c>
      <c r="V216" s="295" t="s">
        <v>318</v>
      </c>
      <c r="W216" s="295" t="s">
        <v>201</v>
      </c>
      <c r="X216" s="295" t="s">
        <v>94</v>
      </c>
      <c r="Y216" t="s">
        <v>514</v>
      </c>
    </row>
    <row r="217" spans="1:25" x14ac:dyDescent="0.35">
      <c r="A217" s="295" t="s">
        <v>192</v>
      </c>
      <c r="B217" s="295" t="s">
        <v>193</v>
      </c>
      <c r="C217" s="295" t="s">
        <v>421</v>
      </c>
      <c r="D217" s="295" t="s">
        <v>515</v>
      </c>
      <c r="E217" s="305">
        <v>34.78</v>
      </c>
      <c r="F217" s="305">
        <v>34.78</v>
      </c>
      <c r="G217" s="295" t="s">
        <v>196</v>
      </c>
      <c r="H217" s="417">
        <v>1</v>
      </c>
      <c r="I217" s="296">
        <v>43677</v>
      </c>
      <c r="J217" s="295">
        <v>27950</v>
      </c>
      <c r="K217" s="295">
        <v>6701</v>
      </c>
      <c r="L217" s="295" t="s">
        <v>218</v>
      </c>
      <c r="M217" s="295" t="s">
        <v>328</v>
      </c>
      <c r="N217" s="295" t="s">
        <v>515</v>
      </c>
      <c r="O217" s="295" t="s">
        <v>221</v>
      </c>
      <c r="P217" s="295" t="s">
        <v>339</v>
      </c>
      <c r="Q217" s="295" t="s">
        <v>348</v>
      </c>
      <c r="R217" s="295" t="s">
        <v>201</v>
      </c>
      <c r="S217" s="295" t="s">
        <v>204</v>
      </c>
      <c r="T217" s="295" t="s">
        <v>201</v>
      </c>
      <c r="U217" s="295" t="s">
        <v>330</v>
      </c>
      <c r="V217" s="295" t="s">
        <v>318</v>
      </c>
      <c r="W217" s="295" t="s">
        <v>201</v>
      </c>
      <c r="X217" s="295" t="s">
        <v>331</v>
      </c>
      <c r="Y217" t="s">
        <v>514</v>
      </c>
    </row>
    <row r="218" spans="1:25" x14ac:dyDescent="0.35">
      <c r="A218" s="295" t="s">
        <v>192</v>
      </c>
      <c r="B218" s="295" t="s">
        <v>193</v>
      </c>
      <c r="C218" s="295" t="s">
        <v>421</v>
      </c>
      <c r="D218" s="295" t="s">
        <v>515</v>
      </c>
      <c r="E218" s="305">
        <v>240.03</v>
      </c>
      <c r="F218" s="305">
        <v>240.03</v>
      </c>
      <c r="G218" s="295" t="s">
        <v>196</v>
      </c>
      <c r="H218" s="417">
        <v>1</v>
      </c>
      <c r="I218" s="296">
        <v>43677</v>
      </c>
      <c r="J218" s="295">
        <v>27950</v>
      </c>
      <c r="K218" s="295">
        <v>6735</v>
      </c>
      <c r="L218" s="295" t="s">
        <v>218</v>
      </c>
      <c r="M218" s="295" t="s">
        <v>328</v>
      </c>
      <c r="N218" s="295" t="s">
        <v>515</v>
      </c>
      <c r="O218" s="295" t="s">
        <v>200</v>
      </c>
      <c r="P218" s="295" t="s">
        <v>339</v>
      </c>
      <c r="Q218" s="295" t="s">
        <v>348</v>
      </c>
      <c r="R218" s="295" t="s">
        <v>201</v>
      </c>
      <c r="S218" s="295" t="s">
        <v>204</v>
      </c>
      <c r="T218" s="295" t="s">
        <v>201</v>
      </c>
      <c r="U218" s="295" t="s">
        <v>330</v>
      </c>
      <c r="V218" s="295" t="s">
        <v>318</v>
      </c>
      <c r="W218" s="295" t="s">
        <v>201</v>
      </c>
      <c r="X218" s="295" t="s">
        <v>331</v>
      </c>
      <c r="Y218" t="s">
        <v>514</v>
      </c>
    </row>
    <row r="219" spans="1:25" x14ac:dyDescent="0.35">
      <c r="A219" s="295" t="s">
        <v>192</v>
      </c>
      <c r="B219" s="295" t="s">
        <v>193</v>
      </c>
      <c r="C219" s="295" t="s">
        <v>421</v>
      </c>
      <c r="D219" s="295" t="s">
        <v>515</v>
      </c>
      <c r="E219" s="305">
        <v>0.61</v>
      </c>
      <c r="F219" s="305">
        <v>0.61</v>
      </c>
      <c r="G219" s="295" t="s">
        <v>196</v>
      </c>
      <c r="H219" s="417">
        <v>1</v>
      </c>
      <c r="I219" s="296">
        <v>43677</v>
      </c>
      <c r="J219" s="295">
        <v>27950</v>
      </c>
      <c r="K219" s="295">
        <v>6795</v>
      </c>
      <c r="L219" s="295" t="s">
        <v>218</v>
      </c>
      <c r="M219" s="295" t="s">
        <v>328</v>
      </c>
      <c r="N219" s="295" t="s">
        <v>515</v>
      </c>
      <c r="O219" s="295" t="s">
        <v>457</v>
      </c>
      <c r="P219" s="295" t="s">
        <v>339</v>
      </c>
      <c r="Q219" s="295" t="s">
        <v>348</v>
      </c>
      <c r="R219" s="295" t="s">
        <v>201</v>
      </c>
      <c r="S219" s="295" t="s">
        <v>204</v>
      </c>
      <c r="T219" s="295" t="s">
        <v>201</v>
      </c>
      <c r="U219" s="295" t="s">
        <v>330</v>
      </c>
      <c r="V219" s="295" t="s">
        <v>318</v>
      </c>
      <c r="W219" s="295" t="s">
        <v>201</v>
      </c>
      <c r="X219" s="295" t="s">
        <v>331</v>
      </c>
      <c r="Y219" t="s">
        <v>514</v>
      </c>
    </row>
    <row r="220" spans="1:25" x14ac:dyDescent="0.35">
      <c r="A220" s="295" t="s">
        <v>192</v>
      </c>
      <c r="B220" s="295" t="s">
        <v>193</v>
      </c>
      <c r="C220" s="295" t="s">
        <v>421</v>
      </c>
      <c r="D220" s="295" t="s">
        <v>515</v>
      </c>
      <c r="E220" s="305">
        <v>9.02</v>
      </c>
      <c r="F220" s="305">
        <v>9.02</v>
      </c>
      <c r="G220" s="295" t="s">
        <v>196</v>
      </c>
      <c r="H220" s="417">
        <v>1</v>
      </c>
      <c r="I220" s="296">
        <v>43677</v>
      </c>
      <c r="J220" s="295">
        <v>27950</v>
      </c>
      <c r="K220" s="295">
        <v>6869</v>
      </c>
      <c r="L220" s="295" t="s">
        <v>218</v>
      </c>
      <c r="M220" s="295" t="s">
        <v>328</v>
      </c>
      <c r="N220" s="295" t="s">
        <v>515</v>
      </c>
      <c r="O220" s="295" t="s">
        <v>406</v>
      </c>
      <c r="P220" s="295" t="s">
        <v>339</v>
      </c>
      <c r="Q220" s="295" t="s">
        <v>348</v>
      </c>
      <c r="R220" s="295" t="s">
        <v>201</v>
      </c>
      <c r="S220" s="295" t="s">
        <v>204</v>
      </c>
      <c r="T220" s="295" t="s">
        <v>201</v>
      </c>
      <c r="U220" s="295" t="s">
        <v>330</v>
      </c>
      <c r="V220" s="295" t="s">
        <v>318</v>
      </c>
      <c r="W220" s="295" t="s">
        <v>201</v>
      </c>
      <c r="X220" s="295" t="s">
        <v>331</v>
      </c>
      <c r="Y220" t="s">
        <v>514</v>
      </c>
    </row>
    <row r="221" spans="1:25" x14ac:dyDescent="0.35">
      <c r="A221" s="295" t="s">
        <v>192</v>
      </c>
      <c r="B221" s="295" t="s">
        <v>193</v>
      </c>
      <c r="C221" s="295" t="s">
        <v>421</v>
      </c>
      <c r="D221" s="295" t="s">
        <v>515</v>
      </c>
      <c r="E221" s="305">
        <v>7.0000000000000007E-2</v>
      </c>
      <c r="F221" s="305">
        <v>7.0000000000000007E-2</v>
      </c>
      <c r="G221" s="295" t="s">
        <v>196</v>
      </c>
      <c r="H221" s="417">
        <v>1</v>
      </c>
      <c r="I221" s="296">
        <v>43677</v>
      </c>
      <c r="J221" s="295">
        <v>27950</v>
      </c>
      <c r="K221" s="295">
        <v>6895</v>
      </c>
      <c r="L221" s="295" t="s">
        <v>218</v>
      </c>
      <c r="M221" s="295" t="s">
        <v>328</v>
      </c>
      <c r="N221" s="295" t="s">
        <v>515</v>
      </c>
      <c r="O221" s="295" t="s">
        <v>221</v>
      </c>
      <c r="P221" s="295" t="s">
        <v>340</v>
      </c>
      <c r="Q221" s="295" t="s">
        <v>348</v>
      </c>
      <c r="R221" s="295" t="s">
        <v>201</v>
      </c>
      <c r="S221" s="295" t="s">
        <v>204</v>
      </c>
      <c r="T221" s="295" t="s">
        <v>201</v>
      </c>
      <c r="U221" s="295" t="s">
        <v>330</v>
      </c>
      <c r="V221" s="295" t="s">
        <v>318</v>
      </c>
      <c r="W221" s="295" t="s">
        <v>201</v>
      </c>
      <c r="X221" s="295" t="s">
        <v>94</v>
      </c>
      <c r="Y221" t="s">
        <v>514</v>
      </c>
    </row>
    <row r="222" spans="1:25" x14ac:dyDescent="0.35">
      <c r="A222" s="295" t="s">
        <v>192</v>
      </c>
      <c r="B222" s="295" t="s">
        <v>193</v>
      </c>
      <c r="C222" s="295" t="s">
        <v>421</v>
      </c>
      <c r="D222" s="295" t="s">
        <v>515</v>
      </c>
      <c r="E222" s="305">
        <v>0.47</v>
      </c>
      <c r="F222" s="305">
        <v>0.47</v>
      </c>
      <c r="G222" s="295" t="s">
        <v>196</v>
      </c>
      <c r="H222" s="417">
        <v>1</v>
      </c>
      <c r="I222" s="296">
        <v>43677</v>
      </c>
      <c r="J222" s="295">
        <v>27950</v>
      </c>
      <c r="K222" s="295">
        <v>6922</v>
      </c>
      <c r="L222" s="295" t="s">
        <v>218</v>
      </c>
      <c r="M222" s="295" t="s">
        <v>328</v>
      </c>
      <c r="N222" s="295" t="s">
        <v>515</v>
      </c>
      <c r="O222" s="295" t="s">
        <v>200</v>
      </c>
      <c r="P222" s="295" t="s">
        <v>340</v>
      </c>
      <c r="Q222" s="295" t="s">
        <v>348</v>
      </c>
      <c r="R222" s="295" t="s">
        <v>201</v>
      </c>
      <c r="S222" s="295" t="s">
        <v>204</v>
      </c>
      <c r="T222" s="295" t="s">
        <v>201</v>
      </c>
      <c r="U222" s="295" t="s">
        <v>330</v>
      </c>
      <c r="V222" s="295" t="s">
        <v>318</v>
      </c>
      <c r="W222" s="295" t="s">
        <v>201</v>
      </c>
      <c r="X222" s="295" t="s">
        <v>94</v>
      </c>
      <c r="Y222" t="s">
        <v>514</v>
      </c>
    </row>
    <row r="223" spans="1:25" x14ac:dyDescent="0.35">
      <c r="A223" s="295" t="s">
        <v>192</v>
      </c>
      <c r="B223" s="295" t="s">
        <v>193</v>
      </c>
      <c r="C223" s="295" t="s">
        <v>421</v>
      </c>
      <c r="D223" s="295" t="s">
        <v>515</v>
      </c>
      <c r="E223" s="305">
        <v>0.02</v>
      </c>
      <c r="F223" s="305">
        <v>0.02</v>
      </c>
      <c r="G223" s="295" t="s">
        <v>196</v>
      </c>
      <c r="H223" s="417">
        <v>1</v>
      </c>
      <c r="I223" s="296">
        <v>43677</v>
      </c>
      <c r="J223" s="295">
        <v>27950</v>
      </c>
      <c r="K223" s="295">
        <v>7032</v>
      </c>
      <c r="L223" s="295" t="s">
        <v>218</v>
      </c>
      <c r="M223" s="295" t="s">
        <v>328</v>
      </c>
      <c r="N223" s="295" t="s">
        <v>515</v>
      </c>
      <c r="O223" s="295" t="s">
        <v>406</v>
      </c>
      <c r="P223" s="295" t="s">
        <v>340</v>
      </c>
      <c r="Q223" s="295" t="s">
        <v>348</v>
      </c>
      <c r="R223" s="295" t="s">
        <v>201</v>
      </c>
      <c r="S223" s="295" t="s">
        <v>204</v>
      </c>
      <c r="T223" s="295" t="s">
        <v>201</v>
      </c>
      <c r="U223" s="295" t="s">
        <v>330</v>
      </c>
      <c r="V223" s="295" t="s">
        <v>318</v>
      </c>
      <c r="W223" s="295" t="s">
        <v>201</v>
      </c>
      <c r="X223" s="295" t="s">
        <v>94</v>
      </c>
      <c r="Y223" t="s">
        <v>514</v>
      </c>
    </row>
    <row r="224" spans="1:25" x14ac:dyDescent="0.35">
      <c r="A224" s="295" t="s">
        <v>192</v>
      </c>
      <c r="B224" s="295" t="s">
        <v>193</v>
      </c>
      <c r="C224" s="295" t="s">
        <v>421</v>
      </c>
      <c r="D224" s="295" t="s">
        <v>515</v>
      </c>
      <c r="E224" s="305">
        <v>1.7</v>
      </c>
      <c r="F224" s="305">
        <v>1.7</v>
      </c>
      <c r="G224" s="295" t="s">
        <v>196</v>
      </c>
      <c r="H224" s="417">
        <v>1</v>
      </c>
      <c r="I224" s="296">
        <v>43677</v>
      </c>
      <c r="J224" s="295">
        <v>27950</v>
      </c>
      <c r="K224" s="295">
        <v>7061</v>
      </c>
      <c r="L224" s="295" t="s">
        <v>218</v>
      </c>
      <c r="M224" s="295" t="s">
        <v>328</v>
      </c>
      <c r="N224" s="295" t="s">
        <v>515</v>
      </c>
      <c r="O224" s="295" t="s">
        <v>221</v>
      </c>
      <c r="P224" s="295" t="s">
        <v>329</v>
      </c>
      <c r="Q224" s="295" t="s">
        <v>321</v>
      </c>
      <c r="R224" s="295" t="s">
        <v>201</v>
      </c>
      <c r="S224" s="295" t="s">
        <v>204</v>
      </c>
      <c r="T224" s="295" t="s">
        <v>201</v>
      </c>
      <c r="U224" s="295" t="s">
        <v>330</v>
      </c>
      <c r="V224" s="295" t="s">
        <v>318</v>
      </c>
      <c r="W224" s="295" t="s">
        <v>201</v>
      </c>
      <c r="X224" s="295" t="s">
        <v>331</v>
      </c>
      <c r="Y224" t="s">
        <v>514</v>
      </c>
    </row>
    <row r="225" spans="1:25" x14ac:dyDescent="0.35">
      <c r="A225" s="295" t="s">
        <v>192</v>
      </c>
      <c r="B225" s="295" t="s">
        <v>193</v>
      </c>
      <c r="C225" s="295" t="s">
        <v>421</v>
      </c>
      <c r="D225" s="295" t="s">
        <v>515</v>
      </c>
      <c r="E225" s="305">
        <v>11.75</v>
      </c>
      <c r="F225" s="305">
        <v>11.75</v>
      </c>
      <c r="G225" s="295" t="s">
        <v>196</v>
      </c>
      <c r="H225" s="417">
        <v>1</v>
      </c>
      <c r="I225" s="296">
        <v>43677</v>
      </c>
      <c r="J225" s="295">
        <v>27950</v>
      </c>
      <c r="K225" s="295">
        <v>7093</v>
      </c>
      <c r="L225" s="295" t="s">
        <v>218</v>
      </c>
      <c r="M225" s="295" t="s">
        <v>328</v>
      </c>
      <c r="N225" s="295" t="s">
        <v>515</v>
      </c>
      <c r="O225" s="295" t="s">
        <v>200</v>
      </c>
      <c r="P225" s="295" t="s">
        <v>329</v>
      </c>
      <c r="Q225" s="295" t="s">
        <v>321</v>
      </c>
      <c r="R225" s="295" t="s">
        <v>201</v>
      </c>
      <c r="S225" s="295" t="s">
        <v>204</v>
      </c>
      <c r="T225" s="295" t="s">
        <v>201</v>
      </c>
      <c r="U225" s="295" t="s">
        <v>330</v>
      </c>
      <c r="V225" s="295" t="s">
        <v>318</v>
      </c>
      <c r="W225" s="295" t="s">
        <v>201</v>
      </c>
      <c r="X225" s="295" t="s">
        <v>331</v>
      </c>
      <c r="Y225" t="s">
        <v>514</v>
      </c>
    </row>
    <row r="226" spans="1:25" x14ac:dyDescent="0.35">
      <c r="A226" s="295" t="s">
        <v>192</v>
      </c>
      <c r="B226" s="295" t="s">
        <v>193</v>
      </c>
      <c r="C226" s="295" t="s">
        <v>421</v>
      </c>
      <c r="D226" s="295" t="s">
        <v>515</v>
      </c>
      <c r="E226" s="305">
        <v>0.03</v>
      </c>
      <c r="F226" s="305">
        <v>0.03</v>
      </c>
      <c r="G226" s="295" t="s">
        <v>196</v>
      </c>
      <c r="H226" s="417">
        <v>1</v>
      </c>
      <c r="I226" s="296">
        <v>43677</v>
      </c>
      <c r="J226" s="295">
        <v>27950</v>
      </c>
      <c r="K226" s="295">
        <v>7151</v>
      </c>
      <c r="L226" s="295" t="s">
        <v>218</v>
      </c>
      <c r="M226" s="295" t="s">
        <v>328</v>
      </c>
      <c r="N226" s="295" t="s">
        <v>515</v>
      </c>
      <c r="O226" s="295" t="s">
        <v>457</v>
      </c>
      <c r="P226" s="295" t="s">
        <v>329</v>
      </c>
      <c r="Q226" s="295" t="s">
        <v>321</v>
      </c>
      <c r="R226" s="295" t="s">
        <v>201</v>
      </c>
      <c r="S226" s="295" t="s">
        <v>204</v>
      </c>
      <c r="T226" s="295" t="s">
        <v>201</v>
      </c>
      <c r="U226" s="295" t="s">
        <v>330</v>
      </c>
      <c r="V226" s="295" t="s">
        <v>318</v>
      </c>
      <c r="W226" s="295" t="s">
        <v>201</v>
      </c>
      <c r="X226" s="295" t="s">
        <v>331</v>
      </c>
      <c r="Y226" t="s">
        <v>514</v>
      </c>
    </row>
    <row r="227" spans="1:25" x14ac:dyDescent="0.35">
      <c r="A227" s="295" t="s">
        <v>192</v>
      </c>
      <c r="B227" s="295" t="s">
        <v>193</v>
      </c>
      <c r="C227" s="295" t="s">
        <v>421</v>
      </c>
      <c r="D227" s="295" t="s">
        <v>515</v>
      </c>
      <c r="E227" s="305">
        <v>0.44</v>
      </c>
      <c r="F227" s="305">
        <v>0.44</v>
      </c>
      <c r="G227" s="295" t="s">
        <v>196</v>
      </c>
      <c r="H227" s="417">
        <v>1</v>
      </c>
      <c r="I227" s="296">
        <v>43677</v>
      </c>
      <c r="J227" s="295">
        <v>27950</v>
      </c>
      <c r="K227" s="295">
        <v>7225</v>
      </c>
      <c r="L227" s="295" t="s">
        <v>218</v>
      </c>
      <c r="M227" s="295" t="s">
        <v>328</v>
      </c>
      <c r="N227" s="295" t="s">
        <v>515</v>
      </c>
      <c r="O227" s="295" t="s">
        <v>406</v>
      </c>
      <c r="P227" s="295" t="s">
        <v>329</v>
      </c>
      <c r="Q227" s="295" t="s">
        <v>321</v>
      </c>
      <c r="R227" s="295" t="s">
        <v>201</v>
      </c>
      <c r="S227" s="295" t="s">
        <v>204</v>
      </c>
      <c r="T227" s="295" t="s">
        <v>201</v>
      </c>
      <c r="U227" s="295" t="s">
        <v>330</v>
      </c>
      <c r="V227" s="295" t="s">
        <v>318</v>
      </c>
      <c r="W227" s="295" t="s">
        <v>201</v>
      </c>
      <c r="X227" s="295" t="s">
        <v>331</v>
      </c>
      <c r="Y227" t="s">
        <v>514</v>
      </c>
    </row>
    <row r="228" spans="1:25" x14ac:dyDescent="0.35">
      <c r="A228" s="295" t="s">
        <v>192</v>
      </c>
      <c r="B228" s="295" t="s">
        <v>193</v>
      </c>
      <c r="C228" s="295" t="s">
        <v>421</v>
      </c>
      <c r="D228" s="295" t="s">
        <v>515</v>
      </c>
      <c r="E228" s="305">
        <v>2.81</v>
      </c>
      <c r="F228" s="305">
        <v>2.81</v>
      </c>
      <c r="G228" s="295" t="s">
        <v>196</v>
      </c>
      <c r="H228" s="417">
        <v>1</v>
      </c>
      <c r="I228" s="296">
        <v>43677</v>
      </c>
      <c r="J228" s="295">
        <v>27950</v>
      </c>
      <c r="K228" s="295">
        <v>7254</v>
      </c>
      <c r="L228" s="295" t="s">
        <v>218</v>
      </c>
      <c r="M228" s="295" t="s">
        <v>328</v>
      </c>
      <c r="N228" s="295" t="s">
        <v>515</v>
      </c>
      <c r="O228" s="295" t="s">
        <v>221</v>
      </c>
      <c r="P228" s="295" t="s">
        <v>333</v>
      </c>
      <c r="Q228" s="295" t="s">
        <v>321</v>
      </c>
      <c r="R228" s="295" t="s">
        <v>201</v>
      </c>
      <c r="S228" s="295" t="s">
        <v>204</v>
      </c>
      <c r="T228" s="295" t="s">
        <v>201</v>
      </c>
      <c r="U228" s="295" t="s">
        <v>330</v>
      </c>
      <c r="V228" s="295" t="s">
        <v>318</v>
      </c>
      <c r="W228" s="295" t="s">
        <v>201</v>
      </c>
      <c r="X228" s="295" t="s">
        <v>331</v>
      </c>
      <c r="Y228" t="s">
        <v>514</v>
      </c>
    </row>
    <row r="229" spans="1:25" x14ac:dyDescent="0.35">
      <c r="A229" s="295" t="s">
        <v>192</v>
      </c>
      <c r="B229" s="295" t="s">
        <v>193</v>
      </c>
      <c r="C229" s="295" t="s">
        <v>421</v>
      </c>
      <c r="D229" s="295" t="s">
        <v>515</v>
      </c>
      <c r="E229" s="305">
        <v>19.39</v>
      </c>
      <c r="F229" s="305">
        <v>19.39</v>
      </c>
      <c r="G229" s="295" t="s">
        <v>196</v>
      </c>
      <c r="H229" s="417">
        <v>1</v>
      </c>
      <c r="I229" s="296">
        <v>43677</v>
      </c>
      <c r="J229" s="295">
        <v>27950</v>
      </c>
      <c r="K229" s="295">
        <v>7286</v>
      </c>
      <c r="L229" s="295" t="s">
        <v>218</v>
      </c>
      <c r="M229" s="295" t="s">
        <v>328</v>
      </c>
      <c r="N229" s="295" t="s">
        <v>515</v>
      </c>
      <c r="O229" s="295" t="s">
        <v>200</v>
      </c>
      <c r="P229" s="295" t="s">
        <v>333</v>
      </c>
      <c r="Q229" s="295" t="s">
        <v>321</v>
      </c>
      <c r="R229" s="295" t="s">
        <v>201</v>
      </c>
      <c r="S229" s="295" t="s">
        <v>204</v>
      </c>
      <c r="T229" s="295" t="s">
        <v>201</v>
      </c>
      <c r="U229" s="295" t="s">
        <v>330</v>
      </c>
      <c r="V229" s="295" t="s">
        <v>318</v>
      </c>
      <c r="W229" s="295" t="s">
        <v>201</v>
      </c>
      <c r="X229" s="295" t="s">
        <v>331</v>
      </c>
      <c r="Y229" t="s">
        <v>514</v>
      </c>
    </row>
    <row r="230" spans="1:25" x14ac:dyDescent="0.35">
      <c r="A230" s="295" t="s">
        <v>192</v>
      </c>
      <c r="B230" s="295" t="s">
        <v>193</v>
      </c>
      <c r="C230" s="295" t="s">
        <v>421</v>
      </c>
      <c r="D230" s="295" t="s">
        <v>515</v>
      </c>
      <c r="E230" s="305">
        <v>0.05</v>
      </c>
      <c r="F230" s="305">
        <v>0.05</v>
      </c>
      <c r="G230" s="295" t="s">
        <v>196</v>
      </c>
      <c r="H230" s="417">
        <v>1</v>
      </c>
      <c r="I230" s="296">
        <v>43677</v>
      </c>
      <c r="J230" s="295">
        <v>27950</v>
      </c>
      <c r="K230" s="295">
        <v>7345</v>
      </c>
      <c r="L230" s="295" t="s">
        <v>218</v>
      </c>
      <c r="M230" s="295" t="s">
        <v>328</v>
      </c>
      <c r="N230" s="295" t="s">
        <v>515</v>
      </c>
      <c r="O230" s="295" t="s">
        <v>457</v>
      </c>
      <c r="P230" s="295" t="s">
        <v>333</v>
      </c>
      <c r="Q230" s="295" t="s">
        <v>321</v>
      </c>
      <c r="R230" s="295" t="s">
        <v>201</v>
      </c>
      <c r="S230" s="295" t="s">
        <v>204</v>
      </c>
      <c r="T230" s="295" t="s">
        <v>201</v>
      </c>
      <c r="U230" s="295" t="s">
        <v>330</v>
      </c>
      <c r="V230" s="295" t="s">
        <v>318</v>
      </c>
      <c r="W230" s="295" t="s">
        <v>201</v>
      </c>
      <c r="X230" s="295" t="s">
        <v>331</v>
      </c>
      <c r="Y230" t="s">
        <v>514</v>
      </c>
    </row>
    <row r="231" spans="1:25" x14ac:dyDescent="0.35">
      <c r="A231" s="295" t="s">
        <v>192</v>
      </c>
      <c r="B231" s="295" t="s">
        <v>193</v>
      </c>
      <c r="C231" s="295" t="s">
        <v>421</v>
      </c>
      <c r="D231" s="295" t="s">
        <v>515</v>
      </c>
      <c r="E231" s="305">
        <v>0.73</v>
      </c>
      <c r="F231" s="305">
        <v>0.73</v>
      </c>
      <c r="G231" s="295" t="s">
        <v>196</v>
      </c>
      <c r="H231" s="417">
        <v>1</v>
      </c>
      <c r="I231" s="296">
        <v>43677</v>
      </c>
      <c r="J231" s="295">
        <v>27950</v>
      </c>
      <c r="K231" s="295">
        <v>7419</v>
      </c>
      <c r="L231" s="295" t="s">
        <v>218</v>
      </c>
      <c r="M231" s="295" t="s">
        <v>328</v>
      </c>
      <c r="N231" s="295" t="s">
        <v>515</v>
      </c>
      <c r="O231" s="295" t="s">
        <v>406</v>
      </c>
      <c r="P231" s="295" t="s">
        <v>333</v>
      </c>
      <c r="Q231" s="295" t="s">
        <v>321</v>
      </c>
      <c r="R231" s="295" t="s">
        <v>201</v>
      </c>
      <c r="S231" s="295" t="s">
        <v>204</v>
      </c>
      <c r="T231" s="295" t="s">
        <v>201</v>
      </c>
      <c r="U231" s="295" t="s">
        <v>330</v>
      </c>
      <c r="V231" s="295" t="s">
        <v>318</v>
      </c>
      <c r="W231" s="295" t="s">
        <v>201</v>
      </c>
      <c r="X231" s="295" t="s">
        <v>331</v>
      </c>
      <c r="Y231" t="s">
        <v>514</v>
      </c>
    </row>
    <row r="232" spans="1:25" x14ac:dyDescent="0.35">
      <c r="A232" s="295" t="s">
        <v>192</v>
      </c>
      <c r="B232" s="295" t="s">
        <v>193</v>
      </c>
      <c r="C232" s="295" t="s">
        <v>421</v>
      </c>
      <c r="D232" s="295" t="s">
        <v>515</v>
      </c>
      <c r="E232" s="305">
        <v>0.18</v>
      </c>
      <c r="F232" s="305">
        <v>0.18</v>
      </c>
      <c r="G232" s="295" t="s">
        <v>196</v>
      </c>
      <c r="H232" s="417">
        <v>1</v>
      </c>
      <c r="I232" s="296">
        <v>43677</v>
      </c>
      <c r="J232" s="295">
        <v>27950</v>
      </c>
      <c r="K232" s="295">
        <v>7445</v>
      </c>
      <c r="L232" s="295" t="s">
        <v>218</v>
      </c>
      <c r="M232" s="295" t="s">
        <v>328</v>
      </c>
      <c r="N232" s="295" t="s">
        <v>515</v>
      </c>
      <c r="O232" s="295" t="s">
        <v>221</v>
      </c>
      <c r="P232" s="295" t="s">
        <v>334</v>
      </c>
      <c r="Q232" s="295" t="s">
        <v>321</v>
      </c>
      <c r="R232" s="295" t="s">
        <v>201</v>
      </c>
      <c r="S232" s="295" t="s">
        <v>204</v>
      </c>
      <c r="T232" s="295" t="s">
        <v>201</v>
      </c>
      <c r="U232" s="295" t="s">
        <v>330</v>
      </c>
      <c r="V232" s="295" t="s">
        <v>318</v>
      </c>
      <c r="W232" s="295" t="s">
        <v>201</v>
      </c>
      <c r="X232" s="295" t="s">
        <v>331</v>
      </c>
      <c r="Y232" t="s">
        <v>514</v>
      </c>
    </row>
    <row r="233" spans="1:25" x14ac:dyDescent="0.35">
      <c r="A233" s="295" t="s">
        <v>192</v>
      </c>
      <c r="B233" s="295" t="s">
        <v>193</v>
      </c>
      <c r="C233" s="295" t="s">
        <v>421</v>
      </c>
      <c r="D233" s="295" t="s">
        <v>515</v>
      </c>
      <c r="E233" s="305">
        <v>1.22</v>
      </c>
      <c r="F233" s="305">
        <v>1.22</v>
      </c>
      <c r="G233" s="295" t="s">
        <v>196</v>
      </c>
      <c r="H233" s="417">
        <v>1</v>
      </c>
      <c r="I233" s="296">
        <v>43677</v>
      </c>
      <c r="J233" s="295">
        <v>27950</v>
      </c>
      <c r="K233" s="295">
        <v>7475</v>
      </c>
      <c r="L233" s="295" t="s">
        <v>218</v>
      </c>
      <c r="M233" s="295" t="s">
        <v>328</v>
      </c>
      <c r="N233" s="295" t="s">
        <v>515</v>
      </c>
      <c r="O233" s="295" t="s">
        <v>200</v>
      </c>
      <c r="P233" s="295" t="s">
        <v>334</v>
      </c>
      <c r="Q233" s="295" t="s">
        <v>321</v>
      </c>
      <c r="R233" s="295" t="s">
        <v>201</v>
      </c>
      <c r="S233" s="295" t="s">
        <v>204</v>
      </c>
      <c r="T233" s="295" t="s">
        <v>201</v>
      </c>
      <c r="U233" s="295" t="s">
        <v>330</v>
      </c>
      <c r="V233" s="295" t="s">
        <v>318</v>
      </c>
      <c r="W233" s="295" t="s">
        <v>201</v>
      </c>
      <c r="X233" s="295" t="s">
        <v>331</v>
      </c>
      <c r="Y233" t="s">
        <v>514</v>
      </c>
    </row>
    <row r="234" spans="1:25" x14ac:dyDescent="0.35">
      <c r="A234" s="295" t="s">
        <v>192</v>
      </c>
      <c r="B234" s="295" t="s">
        <v>193</v>
      </c>
      <c r="C234" s="295" t="s">
        <v>421</v>
      </c>
      <c r="D234" s="295" t="s">
        <v>515</v>
      </c>
      <c r="E234" s="305">
        <v>0.05</v>
      </c>
      <c r="F234" s="305">
        <v>0.05</v>
      </c>
      <c r="G234" s="295" t="s">
        <v>196</v>
      </c>
      <c r="H234" s="417">
        <v>1</v>
      </c>
      <c r="I234" s="296">
        <v>43677</v>
      </c>
      <c r="J234" s="295">
        <v>27950</v>
      </c>
      <c r="K234" s="295">
        <v>7594</v>
      </c>
      <c r="L234" s="295" t="s">
        <v>218</v>
      </c>
      <c r="M234" s="295" t="s">
        <v>328</v>
      </c>
      <c r="N234" s="295" t="s">
        <v>515</v>
      </c>
      <c r="O234" s="295" t="s">
        <v>406</v>
      </c>
      <c r="P234" s="295" t="s">
        <v>334</v>
      </c>
      <c r="Q234" s="295" t="s">
        <v>321</v>
      </c>
      <c r="R234" s="295" t="s">
        <v>201</v>
      </c>
      <c r="S234" s="295" t="s">
        <v>204</v>
      </c>
      <c r="T234" s="295" t="s">
        <v>201</v>
      </c>
      <c r="U234" s="295" t="s">
        <v>330</v>
      </c>
      <c r="V234" s="295" t="s">
        <v>318</v>
      </c>
      <c r="W234" s="295" t="s">
        <v>201</v>
      </c>
      <c r="X234" s="295" t="s">
        <v>331</v>
      </c>
      <c r="Y234" t="s">
        <v>514</v>
      </c>
    </row>
    <row r="235" spans="1:25" x14ac:dyDescent="0.35">
      <c r="A235" s="295" t="s">
        <v>192</v>
      </c>
      <c r="B235" s="295" t="s">
        <v>193</v>
      </c>
      <c r="C235" s="295" t="s">
        <v>421</v>
      </c>
      <c r="D235" s="295" t="s">
        <v>515</v>
      </c>
      <c r="E235" s="305">
        <v>0.27</v>
      </c>
      <c r="F235" s="305">
        <v>0.27</v>
      </c>
      <c r="G235" s="295" t="s">
        <v>196</v>
      </c>
      <c r="H235" s="417">
        <v>1</v>
      </c>
      <c r="I235" s="296">
        <v>43677</v>
      </c>
      <c r="J235" s="295">
        <v>27950</v>
      </c>
      <c r="K235" s="295">
        <v>7622</v>
      </c>
      <c r="L235" s="295" t="s">
        <v>218</v>
      </c>
      <c r="M235" s="295" t="s">
        <v>328</v>
      </c>
      <c r="N235" s="295" t="s">
        <v>515</v>
      </c>
      <c r="O235" s="295" t="s">
        <v>221</v>
      </c>
      <c r="P235" s="295" t="s">
        <v>336</v>
      </c>
      <c r="Q235" s="295" t="s">
        <v>321</v>
      </c>
      <c r="R235" s="295" t="s">
        <v>201</v>
      </c>
      <c r="S235" s="295" t="s">
        <v>204</v>
      </c>
      <c r="T235" s="295" t="s">
        <v>201</v>
      </c>
      <c r="U235" s="295" t="s">
        <v>330</v>
      </c>
      <c r="V235" s="295" t="s">
        <v>318</v>
      </c>
      <c r="W235" s="295" t="s">
        <v>201</v>
      </c>
      <c r="X235" s="295" t="s">
        <v>331</v>
      </c>
      <c r="Y235" t="s">
        <v>514</v>
      </c>
    </row>
    <row r="236" spans="1:25" x14ac:dyDescent="0.35">
      <c r="A236" s="295" t="s">
        <v>192</v>
      </c>
      <c r="B236" s="295" t="s">
        <v>193</v>
      </c>
      <c r="C236" s="295" t="s">
        <v>421</v>
      </c>
      <c r="D236" s="295" t="s">
        <v>515</v>
      </c>
      <c r="E236" s="305">
        <v>1.9</v>
      </c>
      <c r="F236" s="305">
        <v>1.9</v>
      </c>
      <c r="G236" s="295" t="s">
        <v>196</v>
      </c>
      <c r="H236" s="417">
        <v>1</v>
      </c>
      <c r="I236" s="296">
        <v>43677</v>
      </c>
      <c r="J236" s="295">
        <v>27950</v>
      </c>
      <c r="K236" s="295">
        <v>7653</v>
      </c>
      <c r="L236" s="295" t="s">
        <v>218</v>
      </c>
      <c r="M236" s="295" t="s">
        <v>328</v>
      </c>
      <c r="N236" s="295" t="s">
        <v>515</v>
      </c>
      <c r="O236" s="295" t="s">
        <v>200</v>
      </c>
      <c r="P236" s="295" t="s">
        <v>336</v>
      </c>
      <c r="Q236" s="295" t="s">
        <v>321</v>
      </c>
      <c r="R236" s="295" t="s">
        <v>201</v>
      </c>
      <c r="S236" s="295" t="s">
        <v>204</v>
      </c>
      <c r="T236" s="295" t="s">
        <v>201</v>
      </c>
      <c r="U236" s="295" t="s">
        <v>330</v>
      </c>
      <c r="V236" s="295" t="s">
        <v>318</v>
      </c>
      <c r="W236" s="295" t="s">
        <v>201</v>
      </c>
      <c r="X236" s="295" t="s">
        <v>331</v>
      </c>
      <c r="Y236" t="s">
        <v>514</v>
      </c>
    </row>
    <row r="237" spans="1:25" x14ac:dyDescent="0.35">
      <c r="A237" s="295" t="s">
        <v>192</v>
      </c>
      <c r="B237" s="295" t="s">
        <v>193</v>
      </c>
      <c r="C237" s="295" t="s">
        <v>421</v>
      </c>
      <c r="D237" s="295" t="s">
        <v>515</v>
      </c>
      <c r="E237" s="305">
        <v>7.0000000000000007E-2</v>
      </c>
      <c r="F237" s="305">
        <v>7.0000000000000007E-2</v>
      </c>
      <c r="G237" s="295" t="s">
        <v>196</v>
      </c>
      <c r="H237" s="417">
        <v>1</v>
      </c>
      <c r="I237" s="296">
        <v>43677</v>
      </c>
      <c r="J237" s="295">
        <v>27950</v>
      </c>
      <c r="K237" s="295">
        <v>7774</v>
      </c>
      <c r="L237" s="295" t="s">
        <v>218</v>
      </c>
      <c r="M237" s="295" t="s">
        <v>328</v>
      </c>
      <c r="N237" s="295" t="s">
        <v>515</v>
      </c>
      <c r="O237" s="295" t="s">
        <v>406</v>
      </c>
      <c r="P237" s="295" t="s">
        <v>336</v>
      </c>
      <c r="Q237" s="295" t="s">
        <v>321</v>
      </c>
      <c r="R237" s="295" t="s">
        <v>201</v>
      </c>
      <c r="S237" s="295" t="s">
        <v>204</v>
      </c>
      <c r="T237" s="295" t="s">
        <v>201</v>
      </c>
      <c r="U237" s="295" t="s">
        <v>330</v>
      </c>
      <c r="V237" s="295" t="s">
        <v>318</v>
      </c>
      <c r="W237" s="295" t="s">
        <v>201</v>
      </c>
      <c r="X237" s="295" t="s">
        <v>331</v>
      </c>
      <c r="Y237" t="s">
        <v>514</v>
      </c>
    </row>
    <row r="238" spans="1:25" x14ac:dyDescent="0.35">
      <c r="A238" s="295" t="s">
        <v>192</v>
      </c>
      <c r="B238" s="295" t="s">
        <v>193</v>
      </c>
      <c r="C238" s="295" t="s">
        <v>421</v>
      </c>
      <c r="D238" s="295" t="s">
        <v>515</v>
      </c>
      <c r="E238" s="305">
        <v>0.02</v>
      </c>
      <c r="F238" s="305">
        <v>0.02</v>
      </c>
      <c r="G238" s="295" t="s">
        <v>196</v>
      </c>
      <c r="H238" s="417">
        <v>1</v>
      </c>
      <c r="I238" s="296">
        <v>43677</v>
      </c>
      <c r="J238" s="295">
        <v>27950</v>
      </c>
      <c r="K238" s="295">
        <v>7796</v>
      </c>
      <c r="L238" s="295" t="s">
        <v>218</v>
      </c>
      <c r="M238" s="295" t="s">
        <v>328</v>
      </c>
      <c r="N238" s="295" t="s">
        <v>515</v>
      </c>
      <c r="O238" s="295" t="s">
        <v>221</v>
      </c>
      <c r="P238" s="295" t="s">
        <v>337</v>
      </c>
      <c r="Q238" s="295" t="s">
        <v>321</v>
      </c>
      <c r="R238" s="295" t="s">
        <v>201</v>
      </c>
      <c r="S238" s="295" t="s">
        <v>204</v>
      </c>
      <c r="T238" s="295" t="s">
        <v>201</v>
      </c>
      <c r="U238" s="295" t="s">
        <v>330</v>
      </c>
      <c r="V238" s="295" t="s">
        <v>318</v>
      </c>
      <c r="W238" s="295" t="s">
        <v>201</v>
      </c>
      <c r="X238" s="295" t="s">
        <v>331</v>
      </c>
      <c r="Y238" t="s">
        <v>514</v>
      </c>
    </row>
    <row r="239" spans="1:25" x14ac:dyDescent="0.35">
      <c r="A239" s="295" t="s">
        <v>192</v>
      </c>
      <c r="B239" s="295" t="s">
        <v>193</v>
      </c>
      <c r="C239" s="295" t="s">
        <v>421</v>
      </c>
      <c r="D239" s="295" t="s">
        <v>515</v>
      </c>
      <c r="E239" s="305">
        <v>0.11</v>
      </c>
      <c r="F239" s="305">
        <v>0.11</v>
      </c>
      <c r="G239" s="295" t="s">
        <v>196</v>
      </c>
      <c r="H239" s="417">
        <v>1</v>
      </c>
      <c r="I239" s="296">
        <v>43677</v>
      </c>
      <c r="J239" s="295">
        <v>27950</v>
      </c>
      <c r="K239" s="295">
        <v>7817</v>
      </c>
      <c r="L239" s="295" t="s">
        <v>218</v>
      </c>
      <c r="M239" s="295" t="s">
        <v>328</v>
      </c>
      <c r="N239" s="295" t="s">
        <v>515</v>
      </c>
      <c r="O239" s="295" t="s">
        <v>200</v>
      </c>
      <c r="P239" s="295" t="s">
        <v>337</v>
      </c>
      <c r="Q239" s="295" t="s">
        <v>321</v>
      </c>
      <c r="R239" s="295" t="s">
        <v>201</v>
      </c>
      <c r="S239" s="295" t="s">
        <v>204</v>
      </c>
      <c r="T239" s="295" t="s">
        <v>201</v>
      </c>
      <c r="U239" s="295" t="s">
        <v>330</v>
      </c>
      <c r="V239" s="295" t="s">
        <v>318</v>
      </c>
      <c r="W239" s="295" t="s">
        <v>201</v>
      </c>
      <c r="X239" s="295" t="s">
        <v>331</v>
      </c>
      <c r="Y239" t="s">
        <v>514</v>
      </c>
    </row>
    <row r="240" spans="1:25" x14ac:dyDescent="0.35">
      <c r="A240" s="295" t="s">
        <v>192</v>
      </c>
      <c r="B240" s="295" t="s">
        <v>193</v>
      </c>
      <c r="C240" s="295" t="s">
        <v>421</v>
      </c>
      <c r="D240" s="295" t="s">
        <v>515</v>
      </c>
      <c r="E240" s="305">
        <v>1</v>
      </c>
      <c r="F240" s="305">
        <v>1</v>
      </c>
      <c r="G240" s="295" t="s">
        <v>196</v>
      </c>
      <c r="H240" s="417">
        <v>1</v>
      </c>
      <c r="I240" s="296">
        <v>43677</v>
      </c>
      <c r="J240" s="295">
        <v>27950</v>
      </c>
      <c r="K240" s="295">
        <v>7928</v>
      </c>
      <c r="L240" s="295" t="s">
        <v>218</v>
      </c>
      <c r="M240" s="295" t="s">
        <v>328</v>
      </c>
      <c r="N240" s="295" t="s">
        <v>515</v>
      </c>
      <c r="O240" s="295" t="s">
        <v>221</v>
      </c>
      <c r="P240" s="295" t="s">
        <v>338</v>
      </c>
      <c r="Q240" s="295" t="s">
        <v>321</v>
      </c>
      <c r="R240" s="295" t="s">
        <v>201</v>
      </c>
      <c r="S240" s="295" t="s">
        <v>204</v>
      </c>
      <c r="T240" s="295" t="s">
        <v>201</v>
      </c>
      <c r="U240" s="295" t="s">
        <v>330</v>
      </c>
      <c r="V240" s="295" t="s">
        <v>318</v>
      </c>
      <c r="W240" s="295" t="s">
        <v>201</v>
      </c>
      <c r="X240" s="295" t="s">
        <v>331</v>
      </c>
      <c r="Y240" t="s">
        <v>514</v>
      </c>
    </row>
    <row r="241" spans="1:25" x14ac:dyDescent="0.35">
      <c r="A241" s="295" t="s">
        <v>192</v>
      </c>
      <c r="B241" s="295" t="s">
        <v>193</v>
      </c>
      <c r="C241" s="295" t="s">
        <v>421</v>
      </c>
      <c r="D241" s="295" t="s">
        <v>515</v>
      </c>
      <c r="E241" s="305">
        <v>6.88</v>
      </c>
      <c r="F241" s="305">
        <v>6.88</v>
      </c>
      <c r="G241" s="295" t="s">
        <v>196</v>
      </c>
      <c r="H241" s="417">
        <v>1</v>
      </c>
      <c r="I241" s="296">
        <v>43677</v>
      </c>
      <c r="J241" s="295">
        <v>27950</v>
      </c>
      <c r="K241" s="295">
        <v>7960</v>
      </c>
      <c r="L241" s="295" t="s">
        <v>218</v>
      </c>
      <c r="M241" s="295" t="s">
        <v>328</v>
      </c>
      <c r="N241" s="295" t="s">
        <v>515</v>
      </c>
      <c r="O241" s="295" t="s">
        <v>200</v>
      </c>
      <c r="P241" s="295" t="s">
        <v>338</v>
      </c>
      <c r="Q241" s="295" t="s">
        <v>321</v>
      </c>
      <c r="R241" s="295" t="s">
        <v>201</v>
      </c>
      <c r="S241" s="295" t="s">
        <v>204</v>
      </c>
      <c r="T241" s="295" t="s">
        <v>201</v>
      </c>
      <c r="U241" s="295" t="s">
        <v>330</v>
      </c>
      <c r="V241" s="295" t="s">
        <v>318</v>
      </c>
      <c r="W241" s="295" t="s">
        <v>201</v>
      </c>
      <c r="X241" s="295" t="s">
        <v>331</v>
      </c>
      <c r="Y241" t="s">
        <v>514</v>
      </c>
    </row>
    <row r="242" spans="1:25" x14ac:dyDescent="0.35">
      <c r="A242" s="295" t="s">
        <v>192</v>
      </c>
      <c r="B242" s="295" t="s">
        <v>193</v>
      </c>
      <c r="C242" s="295" t="s">
        <v>421</v>
      </c>
      <c r="D242" s="295" t="s">
        <v>515</v>
      </c>
      <c r="E242" s="305">
        <v>0.02</v>
      </c>
      <c r="F242" s="305">
        <v>0.02</v>
      </c>
      <c r="G242" s="295" t="s">
        <v>196</v>
      </c>
      <c r="H242" s="417">
        <v>1</v>
      </c>
      <c r="I242" s="296">
        <v>43677</v>
      </c>
      <c r="J242" s="295">
        <v>27950</v>
      </c>
      <c r="K242" s="295">
        <v>8017</v>
      </c>
      <c r="L242" s="295" t="s">
        <v>218</v>
      </c>
      <c r="M242" s="295" t="s">
        <v>328</v>
      </c>
      <c r="N242" s="295" t="s">
        <v>515</v>
      </c>
      <c r="O242" s="295" t="s">
        <v>457</v>
      </c>
      <c r="P242" s="295" t="s">
        <v>338</v>
      </c>
      <c r="Q242" s="295" t="s">
        <v>321</v>
      </c>
      <c r="R242" s="295" t="s">
        <v>201</v>
      </c>
      <c r="S242" s="295" t="s">
        <v>204</v>
      </c>
      <c r="T242" s="295" t="s">
        <v>201</v>
      </c>
      <c r="U242" s="295" t="s">
        <v>330</v>
      </c>
      <c r="V242" s="295" t="s">
        <v>318</v>
      </c>
      <c r="W242" s="295" t="s">
        <v>201</v>
      </c>
      <c r="X242" s="295" t="s">
        <v>331</v>
      </c>
      <c r="Y242" t="s">
        <v>514</v>
      </c>
    </row>
    <row r="243" spans="1:25" x14ac:dyDescent="0.35">
      <c r="A243" s="295" t="s">
        <v>192</v>
      </c>
      <c r="B243" s="295" t="s">
        <v>193</v>
      </c>
      <c r="C243" s="295" t="s">
        <v>421</v>
      </c>
      <c r="D243" s="295" t="s">
        <v>515</v>
      </c>
      <c r="E243" s="305">
        <v>0.26</v>
      </c>
      <c r="F243" s="305">
        <v>0.26</v>
      </c>
      <c r="G243" s="295" t="s">
        <v>196</v>
      </c>
      <c r="H243" s="417">
        <v>1</v>
      </c>
      <c r="I243" s="296">
        <v>43677</v>
      </c>
      <c r="J243" s="295">
        <v>27950</v>
      </c>
      <c r="K243" s="295">
        <v>8088</v>
      </c>
      <c r="L243" s="295" t="s">
        <v>218</v>
      </c>
      <c r="M243" s="295" t="s">
        <v>328</v>
      </c>
      <c r="N243" s="295" t="s">
        <v>515</v>
      </c>
      <c r="O243" s="295" t="s">
        <v>406</v>
      </c>
      <c r="P243" s="295" t="s">
        <v>338</v>
      </c>
      <c r="Q243" s="295" t="s">
        <v>321</v>
      </c>
      <c r="R243" s="295" t="s">
        <v>201</v>
      </c>
      <c r="S243" s="295" t="s">
        <v>204</v>
      </c>
      <c r="T243" s="295" t="s">
        <v>201</v>
      </c>
      <c r="U243" s="295" t="s">
        <v>330</v>
      </c>
      <c r="V243" s="295" t="s">
        <v>318</v>
      </c>
      <c r="W243" s="295" t="s">
        <v>201</v>
      </c>
      <c r="X243" s="295" t="s">
        <v>331</v>
      </c>
      <c r="Y243" t="s">
        <v>514</v>
      </c>
    </row>
    <row r="244" spans="1:25" x14ac:dyDescent="0.35">
      <c r="A244" s="295" t="s">
        <v>192</v>
      </c>
      <c r="B244" s="295" t="s">
        <v>193</v>
      </c>
      <c r="C244" s="295" t="s">
        <v>421</v>
      </c>
      <c r="D244" s="295" t="s">
        <v>515</v>
      </c>
      <c r="E244" s="305">
        <v>4.7699999999999996</v>
      </c>
      <c r="F244" s="305">
        <v>4.7699999999999996</v>
      </c>
      <c r="G244" s="295" t="s">
        <v>196</v>
      </c>
      <c r="H244" s="417">
        <v>1</v>
      </c>
      <c r="I244" s="296">
        <v>43677</v>
      </c>
      <c r="J244" s="295">
        <v>27950</v>
      </c>
      <c r="K244" s="295">
        <v>8117</v>
      </c>
      <c r="L244" s="295" t="s">
        <v>218</v>
      </c>
      <c r="M244" s="295" t="s">
        <v>328</v>
      </c>
      <c r="N244" s="295" t="s">
        <v>515</v>
      </c>
      <c r="O244" s="295" t="s">
        <v>221</v>
      </c>
      <c r="P244" s="295" t="s">
        <v>339</v>
      </c>
      <c r="Q244" s="295" t="s">
        <v>321</v>
      </c>
      <c r="R244" s="295" t="s">
        <v>201</v>
      </c>
      <c r="S244" s="295" t="s">
        <v>204</v>
      </c>
      <c r="T244" s="295" t="s">
        <v>201</v>
      </c>
      <c r="U244" s="295" t="s">
        <v>330</v>
      </c>
      <c r="V244" s="295" t="s">
        <v>318</v>
      </c>
      <c r="W244" s="295" t="s">
        <v>201</v>
      </c>
      <c r="X244" s="295" t="s">
        <v>331</v>
      </c>
      <c r="Y244" t="s">
        <v>514</v>
      </c>
    </row>
    <row r="245" spans="1:25" x14ac:dyDescent="0.35">
      <c r="A245" s="295" t="s">
        <v>192</v>
      </c>
      <c r="B245" s="295" t="s">
        <v>193</v>
      </c>
      <c r="C245" s="295" t="s">
        <v>421</v>
      </c>
      <c r="D245" s="295" t="s">
        <v>515</v>
      </c>
      <c r="E245" s="305">
        <v>32.89</v>
      </c>
      <c r="F245" s="305">
        <v>32.89</v>
      </c>
      <c r="G245" s="295" t="s">
        <v>196</v>
      </c>
      <c r="H245" s="417">
        <v>1</v>
      </c>
      <c r="I245" s="296">
        <v>43677</v>
      </c>
      <c r="J245" s="295">
        <v>27950</v>
      </c>
      <c r="K245" s="295">
        <v>8149</v>
      </c>
      <c r="L245" s="295" t="s">
        <v>218</v>
      </c>
      <c r="M245" s="295" t="s">
        <v>328</v>
      </c>
      <c r="N245" s="295" t="s">
        <v>515</v>
      </c>
      <c r="O245" s="295" t="s">
        <v>200</v>
      </c>
      <c r="P245" s="295" t="s">
        <v>339</v>
      </c>
      <c r="Q245" s="295" t="s">
        <v>321</v>
      </c>
      <c r="R245" s="295" t="s">
        <v>201</v>
      </c>
      <c r="S245" s="295" t="s">
        <v>204</v>
      </c>
      <c r="T245" s="295" t="s">
        <v>201</v>
      </c>
      <c r="U245" s="295" t="s">
        <v>330</v>
      </c>
      <c r="V245" s="295" t="s">
        <v>318</v>
      </c>
      <c r="W245" s="295" t="s">
        <v>201</v>
      </c>
      <c r="X245" s="295" t="s">
        <v>331</v>
      </c>
      <c r="Y245" t="s">
        <v>514</v>
      </c>
    </row>
    <row r="246" spans="1:25" x14ac:dyDescent="0.35">
      <c r="A246" s="295" t="s">
        <v>192</v>
      </c>
      <c r="B246" s="295" t="s">
        <v>193</v>
      </c>
      <c r="C246" s="295" t="s">
        <v>421</v>
      </c>
      <c r="D246" s="295" t="s">
        <v>515</v>
      </c>
      <c r="E246" s="305">
        <v>0.08</v>
      </c>
      <c r="F246" s="305">
        <v>0.08</v>
      </c>
      <c r="G246" s="295" t="s">
        <v>196</v>
      </c>
      <c r="H246" s="417">
        <v>1</v>
      </c>
      <c r="I246" s="296">
        <v>43677</v>
      </c>
      <c r="J246" s="295">
        <v>27950</v>
      </c>
      <c r="K246" s="295">
        <v>8208</v>
      </c>
      <c r="L246" s="295" t="s">
        <v>218</v>
      </c>
      <c r="M246" s="295" t="s">
        <v>328</v>
      </c>
      <c r="N246" s="295" t="s">
        <v>515</v>
      </c>
      <c r="O246" s="295" t="s">
        <v>457</v>
      </c>
      <c r="P246" s="295" t="s">
        <v>339</v>
      </c>
      <c r="Q246" s="295" t="s">
        <v>321</v>
      </c>
      <c r="R246" s="295" t="s">
        <v>201</v>
      </c>
      <c r="S246" s="295" t="s">
        <v>204</v>
      </c>
      <c r="T246" s="295" t="s">
        <v>201</v>
      </c>
      <c r="U246" s="295" t="s">
        <v>330</v>
      </c>
      <c r="V246" s="295" t="s">
        <v>318</v>
      </c>
      <c r="W246" s="295" t="s">
        <v>201</v>
      </c>
      <c r="X246" s="295" t="s">
        <v>331</v>
      </c>
      <c r="Y246" t="s">
        <v>514</v>
      </c>
    </row>
    <row r="247" spans="1:25" x14ac:dyDescent="0.35">
      <c r="A247" s="295" t="s">
        <v>192</v>
      </c>
      <c r="B247" s="295" t="s">
        <v>193</v>
      </c>
      <c r="C247" s="295" t="s">
        <v>421</v>
      </c>
      <c r="D247" s="295" t="s">
        <v>515</v>
      </c>
      <c r="E247" s="305">
        <v>1.24</v>
      </c>
      <c r="F247" s="305">
        <v>1.24</v>
      </c>
      <c r="G247" s="295" t="s">
        <v>196</v>
      </c>
      <c r="H247" s="417">
        <v>1</v>
      </c>
      <c r="I247" s="296">
        <v>43677</v>
      </c>
      <c r="J247" s="295">
        <v>27950</v>
      </c>
      <c r="K247" s="295">
        <v>8282</v>
      </c>
      <c r="L247" s="295" t="s">
        <v>218</v>
      </c>
      <c r="M247" s="295" t="s">
        <v>328</v>
      </c>
      <c r="N247" s="295" t="s">
        <v>515</v>
      </c>
      <c r="O247" s="295" t="s">
        <v>406</v>
      </c>
      <c r="P247" s="295" t="s">
        <v>339</v>
      </c>
      <c r="Q247" s="295" t="s">
        <v>321</v>
      </c>
      <c r="R247" s="295" t="s">
        <v>201</v>
      </c>
      <c r="S247" s="295" t="s">
        <v>204</v>
      </c>
      <c r="T247" s="295" t="s">
        <v>201</v>
      </c>
      <c r="U247" s="295" t="s">
        <v>330</v>
      </c>
      <c r="V247" s="295" t="s">
        <v>318</v>
      </c>
      <c r="W247" s="295" t="s">
        <v>201</v>
      </c>
      <c r="X247" s="295" t="s">
        <v>331</v>
      </c>
      <c r="Y247" t="s">
        <v>514</v>
      </c>
    </row>
    <row r="248" spans="1:25" x14ac:dyDescent="0.35">
      <c r="A248" s="295" t="s">
        <v>192</v>
      </c>
      <c r="B248" s="295" t="s">
        <v>193</v>
      </c>
      <c r="C248" s="295" t="s">
        <v>421</v>
      </c>
      <c r="D248" s="295" t="s">
        <v>515</v>
      </c>
      <c r="E248" s="305">
        <v>3.79</v>
      </c>
      <c r="F248" s="305">
        <v>3.79</v>
      </c>
      <c r="G248" s="295" t="s">
        <v>196</v>
      </c>
      <c r="H248" s="417">
        <v>1</v>
      </c>
      <c r="I248" s="296">
        <v>43677</v>
      </c>
      <c r="J248" s="295">
        <v>27950</v>
      </c>
      <c r="K248" s="295">
        <v>8311</v>
      </c>
      <c r="L248" s="295" t="s">
        <v>218</v>
      </c>
      <c r="M248" s="295" t="s">
        <v>328</v>
      </c>
      <c r="N248" s="295" t="s">
        <v>515</v>
      </c>
      <c r="O248" s="295" t="s">
        <v>221</v>
      </c>
      <c r="P248" s="295" t="s">
        <v>340</v>
      </c>
      <c r="Q248" s="295" t="s">
        <v>321</v>
      </c>
      <c r="R248" s="295" t="s">
        <v>201</v>
      </c>
      <c r="S248" s="295" t="s">
        <v>204</v>
      </c>
      <c r="T248" s="295" t="s">
        <v>201</v>
      </c>
      <c r="U248" s="295" t="s">
        <v>330</v>
      </c>
      <c r="V248" s="295" t="s">
        <v>318</v>
      </c>
      <c r="W248" s="295" t="s">
        <v>201</v>
      </c>
      <c r="X248" s="295" t="s">
        <v>94</v>
      </c>
      <c r="Y248" t="s">
        <v>514</v>
      </c>
    </row>
    <row r="249" spans="1:25" x14ac:dyDescent="0.35">
      <c r="A249" s="295" t="s">
        <v>192</v>
      </c>
      <c r="B249" s="295" t="s">
        <v>193</v>
      </c>
      <c r="C249" s="295" t="s">
        <v>421</v>
      </c>
      <c r="D249" s="295" t="s">
        <v>515</v>
      </c>
      <c r="E249" s="305">
        <v>26.14</v>
      </c>
      <c r="F249" s="305">
        <v>26.14</v>
      </c>
      <c r="G249" s="295" t="s">
        <v>196</v>
      </c>
      <c r="H249" s="417">
        <v>1</v>
      </c>
      <c r="I249" s="296">
        <v>43677</v>
      </c>
      <c r="J249" s="295">
        <v>27950</v>
      </c>
      <c r="K249" s="295">
        <v>8343</v>
      </c>
      <c r="L249" s="295" t="s">
        <v>218</v>
      </c>
      <c r="M249" s="295" t="s">
        <v>328</v>
      </c>
      <c r="N249" s="295" t="s">
        <v>515</v>
      </c>
      <c r="O249" s="295" t="s">
        <v>200</v>
      </c>
      <c r="P249" s="295" t="s">
        <v>340</v>
      </c>
      <c r="Q249" s="295" t="s">
        <v>321</v>
      </c>
      <c r="R249" s="295" t="s">
        <v>201</v>
      </c>
      <c r="S249" s="295" t="s">
        <v>204</v>
      </c>
      <c r="T249" s="295" t="s">
        <v>201</v>
      </c>
      <c r="U249" s="295" t="s">
        <v>330</v>
      </c>
      <c r="V249" s="295" t="s">
        <v>318</v>
      </c>
      <c r="W249" s="295" t="s">
        <v>201</v>
      </c>
      <c r="X249" s="295" t="s">
        <v>94</v>
      </c>
      <c r="Y249" t="s">
        <v>514</v>
      </c>
    </row>
    <row r="250" spans="1:25" x14ac:dyDescent="0.35">
      <c r="A250" s="295" t="s">
        <v>192</v>
      </c>
      <c r="B250" s="295" t="s">
        <v>193</v>
      </c>
      <c r="C250" s="295" t="s">
        <v>421</v>
      </c>
      <c r="D250" s="295" t="s">
        <v>515</v>
      </c>
      <c r="E250" s="305">
        <v>7.0000000000000007E-2</v>
      </c>
      <c r="F250" s="305">
        <v>7.0000000000000007E-2</v>
      </c>
      <c r="G250" s="295" t="s">
        <v>196</v>
      </c>
      <c r="H250" s="417">
        <v>1</v>
      </c>
      <c r="I250" s="296">
        <v>43677</v>
      </c>
      <c r="J250" s="295">
        <v>27950</v>
      </c>
      <c r="K250" s="295">
        <v>8402</v>
      </c>
      <c r="L250" s="295" t="s">
        <v>218</v>
      </c>
      <c r="M250" s="295" t="s">
        <v>328</v>
      </c>
      <c r="N250" s="295" t="s">
        <v>515</v>
      </c>
      <c r="O250" s="295" t="s">
        <v>457</v>
      </c>
      <c r="P250" s="295" t="s">
        <v>340</v>
      </c>
      <c r="Q250" s="295" t="s">
        <v>321</v>
      </c>
      <c r="R250" s="295" t="s">
        <v>201</v>
      </c>
      <c r="S250" s="295" t="s">
        <v>204</v>
      </c>
      <c r="T250" s="295" t="s">
        <v>201</v>
      </c>
      <c r="U250" s="295" t="s">
        <v>330</v>
      </c>
      <c r="V250" s="295" t="s">
        <v>318</v>
      </c>
      <c r="W250" s="295" t="s">
        <v>201</v>
      </c>
      <c r="X250" s="295" t="s">
        <v>94</v>
      </c>
      <c r="Y250" t="s">
        <v>514</v>
      </c>
    </row>
    <row r="251" spans="1:25" x14ac:dyDescent="0.35">
      <c r="A251" s="295" t="s">
        <v>192</v>
      </c>
      <c r="B251" s="295" t="s">
        <v>193</v>
      </c>
      <c r="C251" s="295" t="s">
        <v>421</v>
      </c>
      <c r="D251" s="295" t="s">
        <v>515</v>
      </c>
      <c r="E251" s="305">
        <v>0.98</v>
      </c>
      <c r="F251" s="305">
        <v>0.98</v>
      </c>
      <c r="G251" s="295" t="s">
        <v>196</v>
      </c>
      <c r="H251" s="417">
        <v>1</v>
      </c>
      <c r="I251" s="296">
        <v>43677</v>
      </c>
      <c r="J251" s="295">
        <v>27950</v>
      </c>
      <c r="K251" s="295">
        <v>8476</v>
      </c>
      <c r="L251" s="295" t="s">
        <v>218</v>
      </c>
      <c r="M251" s="295" t="s">
        <v>328</v>
      </c>
      <c r="N251" s="295" t="s">
        <v>515</v>
      </c>
      <c r="O251" s="295" t="s">
        <v>406</v>
      </c>
      <c r="P251" s="295" t="s">
        <v>340</v>
      </c>
      <c r="Q251" s="295" t="s">
        <v>321</v>
      </c>
      <c r="R251" s="295" t="s">
        <v>201</v>
      </c>
      <c r="S251" s="295" t="s">
        <v>204</v>
      </c>
      <c r="T251" s="295" t="s">
        <v>201</v>
      </c>
      <c r="U251" s="295" t="s">
        <v>330</v>
      </c>
      <c r="V251" s="295" t="s">
        <v>318</v>
      </c>
      <c r="W251" s="295" t="s">
        <v>201</v>
      </c>
      <c r="X251" s="295" t="s">
        <v>94</v>
      </c>
      <c r="Y251" t="s">
        <v>514</v>
      </c>
    </row>
    <row r="252" spans="1:25" x14ac:dyDescent="0.35">
      <c r="A252" s="295" t="s">
        <v>192</v>
      </c>
      <c r="B252" s="295" t="s">
        <v>193</v>
      </c>
      <c r="C252" s="295" t="s">
        <v>421</v>
      </c>
      <c r="D252" s="295" t="s">
        <v>515</v>
      </c>
      <c r="E252" s="305">
        <v>2.25</v>
      </c>
      <c r="F252" s="305">
        <v>2.25</v>
      </c>
      <c r="G252" s="295" t="s">
        <v>196</v>
      </c>
      <c r="H252" s="417">
        <v>1</v>
      </c>
      <c r="I252" s="296">
        <v>43677</v>
      </c>
      <c r="J252" s="295">
        <v>27950</v>
      </c>
      <c r="K252" s="295">
        <v>8505</v>
      </c>
      <c r="L252" s="295" t="s">
        <v>218</v>
      </c>
      <c r="M252" s="295" t="s">
        <v>328</v>
      </c>
      <c r="N252" s="295" t="s">
        <v>515</v>
      </c>
      <c r="O252" s="295" t="s">
        <v>221</v>
      </c>
      <c r="P252" s="295" t="s">
        <v>341</v>
      </c>
      <c r="Q252" s="295" t="s">
        <v>321</v>
      </c>
      <c r="R252" s="295" t="s">
        <v>201</v>
      </c>
      <c r="S252" s="295" t="s">
        <v>204</v>
      </c>
      <c r="T252" s="295" t="s">
        <v>201</v>
      </c>
      <c r="U252" s="295" t="s">
        <v>330</v>
      </c>
      <c r="V252" s="295" t="s">
        <v>318</v>
      </c>
      <c r="W252" s="295" t="s">
        <v>201</v>
      </c>
      <c r="X252" s="295" t="s">
        <v>342</v>
      </c>
      <c r="Y252" t="s">
        <v>514</v>
      </c>
    </row>
    <row r="253" spans="1:25" x14ac:dyDescent="0.35">
      <c r="A253" s="295" t="s">
        <v>192</v>
      </c>
      <c r="B253" s="295" t="s">
        <v>193</v>
      </c>
      <c r="C253" s="295" t="s">
        <v>421</v>
      </c>
      <c r="D253" s="295" t="s">
        <v>515</v>
      </c>
      <c r="E253" s="305">
        <v>15.56</v>
      </c>
      <c r="F253" s="305">
        <v>15.56</v>
      </c>
      <c r="G253" s="295" t="s">
        <v>196</v>
      </c>
      <c r="H253" s="417">
        <v>1</v>
      </c>
      <c r="I253" s="296">
        <v>43677</v>
      </c>
      <c r="J253" s="295">
        <v>27950</v>
      </c>
      <c r="K253" s="295">
        <v>8537</v>
      </c>
      <c r="L253" s="295" t="s">
        <v>218</v>
      </c>
      <c r="M253" s="295" t="s">
        <v>328</v>
      </c>
      <c r="N253" s="295" t="s">
        <v>515</v>
      </c>
      <c r="O253" s="295" t="s">
        <v>200</v>
      </c>
      <c r="P253" s="295" t="s">
        <v>341</v>
      </c>
      <c r="Q253" s="295" t="s">
        <v>321</v>
      </c>
      <c r="R253" s="295" t="s">
        <v>201</v>
      </c>
      <c r="S253" s="295" t="s">
        <v>204</v>
      </c>
      <c r="T253" s="295" t="s">
        <v>201</v>
      </c>
      <c r="U253" s="295" t="s">
        <v>330</v>
      </c>
      <c r="V253" s="295" t="s">
        <v>318</v>
      </c>
      <c r="W253" s="295" t="s">
        <v>201</v>
      </c>
      <c r="X253" s="295" t="s">
        <v>342</v>
      </c>
      <c r="Y253" t="s">
        <v>514</v>
      </c>
    </row>
    <row r="254" spans="1:25" x14ac:dyDescent="0.35">
      <c r="A254" s="295" t="s">
        <v>192</v>
      </c>
      <c r="B254" s="295" t="s">
        <v>193</v>
      </c>
      <c r="C254" s="295" t="s">
        <v>421</v>
      </c>
      <c r="D254" s="295" t="s">
        <v>515</v>
      </c>
      <c r="E254" s="305">
        <v>0.04</v>
      </c>
      <c r="F254" s="305">
        <v>0.04</v>
      </c>
      <c r="G254" s="295" t="s">
        <v>196</v>
      </c>
      <c r="H254" s="417">
        <v>1</v>
      </c>
      <c r="I254" s="296">
        <v>43677</v>
      </c>
      <c r="J254" s="295">
        <v>27950</v>
      </c>
      <c r="K254" s="295">
        <v>8596</v>
      </c>
      <c r="L254" s="295" t="s">
        <v>218</v>
      </c>
      <c r="M254" s="295" t="s">
        <v>328</v>
      </c>
      <c r="N254" s="295" t="s">
        <v>515</v>
      </c>
      <c r="O254" s="295" t="s">
        <v>457</v>
      </c>
      <c r="P254" s="295" t="s">
        <v>341</v>
      </c>
      <c r="Q254" s="295" t="s">
        <v>321</v>
      </c>
      <c r="R254" s="295" t="s">
        <v>201</v>
      </c>
      <c r="S254" s="295" t="s">
        <v>204</v>
      </c>
      <c r="T254" s="295" t="s">
        <v>201</v>
      </c>
      <c r="U254" s="295" t="s">
        <v>330</v>
      </c>
      <c r="V254" s="295" t="s">
        <v>318</v>
      </c>
      <c r="W254" s="295" t="s">
        <v>201</v>
      </c>
      <c r="X254" s="295" t="s">
        <v>342</v>
      </c>
      <c r="Y254" t="s">
        <v>514</v>
      </c>
    </row>
    <row r="255" spans="1:25" x14ac:dyDescent="0.35">
      <c r="A255" s="295" t="s">
        <v>192</v>
      </c>
      <c r="B255" s="295" t="s">
        <v>193</v>
      </c>
      <c r="C255" s="295" t="s">
        <v>421</v>
      </c>
      <c r="D255" s="295" t="s">
        <v>515</v>
      </c>
      <c r="E255" s="305">
        <v>0.57999999999999996</v>
      </c>
      <c r="F255" s="305">
        <v>0.57999999999999996</v>
      </c>
      <c r="G255" s="295" t="s">
        <v>196</v>
      </c>
      <c r="H255" s="417">
        <v>1</v>
      </c>
      <c r="I255" s="296">
        <v>43677</v>
      </c>
      <c r="J255" s="295">
        <v>27950</v>
      </c>
      <c r="K255" s="295">
        <v>8670</v>
      </c>
      <c r="L255" s="295" t="s">
        <v>218</v>
      </c>
      <c r="M255" s="295" t="s">
        <v>328</v>
      </c>
      <c r="N255" s="295" t="s">
        <v>515</v>
      </c>
      <c r="O255" s="295" t="s">
        <v>406</v>
      </c>
      <c r="P255" s="295" t="s">
        <v>341</v>
      </c>
      <c r="Q255" s="295" t="s">
        <v>321</v>
      </c>
      <c r="R255" s="295" t="s">
        <v>201</v>
      </c>
      <c r="S255" s="295" t="s">
        <v>204</v>
      </c>
      <c r="T255" s="295" t="s">
        <v>201</v>
      </c>
      <c r="U255" s="295" t="s">
        <v>330</v>
      </c>
      <c r="V255" s="295" t="s">
        <v>318</v>
      </c>
      <c r="W255" s="295" t="s">
        <v>201</v>
      </c>
      <c r="X255" s="295" t="s">
        <v>342</v>
      </c>
      <c r="Y255" t="s">
        <v>514</v>
      </c>
    </row>
    <row r="256" spans="1:25" x14ac:dyDescent="0.35">
      <c r="A256" s="295" t="s">
        <v>192</v>
      </c>
      <c r="B256" s="295" t="s">
        <v>193</v>
      </c>
      <c r="C256" s="295" t="s">
        <v>421</v>
      </c>
      <c r="D256" s="295" t="s">
        <v>515</v>
      </c>
      <c r="E256" s="305">
        <v>2.41</v>
      </c>
      <c r="F256" s="305">
        <v>2.41</v>
      </c>
      <c r="G256" s="295" t="s">
        <v>196</v>
      </c>
      <c r="H256" s="417">
        <v>1</v>
      </c>
      <c r="I256" s="296">
        <v>43677</v>
      </c>
      <c r="J256" s="295">
        <v>27950</v>
      </c>
      <c r="K256" s="295">
        <v>8699</v>
      </c>
      <c r="L256" s="295" t="s">
        <v>218</v>
      </c>
      <c r="M256" s="295" t="s">
        <v>328</v>
      </c>
      <c r="N256" s="295" t="s">
        <v>515</v>
      </c>
      <c r="O256" s="295" t="s">
        <v>221</v>
      </c>
      <c r="P256" s="295" t="s">
        <v>343</v>
      </c>
      <c r="Q256" s="295" t="s">
        <v>321</v>
      </c>
      <c r="R256" s="295" t="s">
        <v>201</v>
      </c>
      <c r="S256" s="295" t="s">
        <v>204</v>
      </c>
      <c r="T256" s="295" t="s">
        <v>201</v>
      </c>
      <c r="U256" s="295" t="s">
        <v>330</v>
      </c>
      <c r="V256" s="295" t="s">
        <v>318</v>
      </c>
      <c r="W256" s="295" t="s">
        <v>201</v>
      </c>
      <c r="X256" s="295" t="s">
        <v>342</v>
      </c>
      <c r="Y256" t="s">
        <v>514</v>
      </c>
    </row>
    <row r="257" spans="1:25" x14ac:dyDescent="0.35">
      <c r="A257" s="295" t="s">
        <v>192</v>
      </c>
      <c r="B257" s="295" t="s">
        <v>193</v>
      </c>
      <c r="C257" s="295" t="s">
        <v>421</v>
      </c>
      <c r="D257" s="295" t="s">
        <v>515</v>
      </c>
      <c r="E257" s="305">
        <v>16.649999999999999</v>
      </c>
      <c r="F257" s="305">
        <v>16.649999999999999</v>
      </c>
      <c r="G257" s="295" t="s">
        <v>196</v>
      </c>
      <c r="H257" s="417">
        <v>1</v>
      </c>
      <c r="I257" s="296">
        <v>43677</v>
      </c>
      <c r="J257" s="295">
        <v>27950</v>
      </c>
      <c r="K257" s="295">
        <v>8731</v>
      </c>
      <c r="L257" s="295" t="s">
        <v>218</v>
      </c>
      <c r="M257" s="295" t="s">
        <v>328</v>
      </c>
      <c r="N257" s="295" t="s">
        <v>515</v>
      </c>
      <c r="O257" s="295" t="s">
        <v>200</v>
      </c>
      <c r="P257" s="295" t="s">
        <v>343</v>
      </c>
      <c r="Q257" s="295" t="s">
        <v>321</v>
      </c>
      <c r="R257" s="295" t="s">
        <v>201</v>
      </c>
      <c r="S257" s="295" t="s">
        <v>204</v>
      </c>
      <c r="T257" s="295" t="s">
        <v>201</v>
      </c>
      <c r="U257" s="295" t="s">
        <v>330</v>
      </c>
      <c r="V257" s="295" t="s">
        <v>318</v>
      </c>
      <c r="W257" s="295" t="s">
        <v>201</v>
      </c>
      <c r="X257" s="295" t="s">
        <v>342</v>
      </c>
      <c r="Y257" t="s">
        <v>514</v>
      </c>
    </row>
    <row r="258" spans="1:25" x14ac:dyDescent="0.35">
      <c r="A258" s="295" t="s">
        <v>192</v>
      </c>
      <c r="B258" s="295" t="s">
        <v>193</v>
      </c>
      <c r="C258" s="295" t="s">
        <v>421</v>
      </c>
      <c r="D258" s="295" t="s">
        <v>515</v>
      </c>
      <c r="E258" s="305">
        <v>0.04</v>
      </c>
      <c r="F258" s="305">
        <v>0.04</v>
      </c>
      <c r="G258" s="295" t="s">
        <v>196</v>
      </c>
      <c r="H258" s="417">
        <v>1</v>
      </c>
      <c r="I258" s="296">
        <v>43677</v>
      </c>
      <c r="J258" s="295">
        <v>27950</v>
      </c>
      <c r="K258" s="295">
        <v>8790</v>
      </c>
      <c r="L258" s="295" t="s">
        <v>218</v>
      </c>
      <c r="M258" s="295" t="s">
        <v>328</v>
      </c>
      <c r="N258" s="295" t="s">
        <v>515</v>
      </c>
      <c r="O258" s="295" t="s">
        <v>457</v>
      </c>
      <c r="P258" s="295" t="s">
        <v>343</v>
      </c>
      <c r="Q258" s="295" t="s">
        <v>321</v>
      </c>
      <c r="R258" s="295" t="s">
        <v>201</v>
      </c>
      <c r="S258" s="295" t="s">
        <v>204</v>
      </c>
      <c r="T258" s="295" t="s">
        <v>201</v>
      </c>
      <c r="U258" s="295" t="s">
        <v>330</v>
      </c>
      <c r="V258" s="295" t="s">
        <v>318</v>
      </c>
      <c r="W258" s="295" t="s">
        <v>201</v>
      </c>
      <c r="X258" s="295" t="s">
        <v>342</v>
      </c>
      <c r="Y258" t="s">
        <v>514</v>
      </c>
    </row>
    <row r="259" spans="1:25" x14ac:dyDescent="0.35">
      <c r="A259" s="295" t="s">
        <v>192</v>
      </c>
      <c r="B259" s="295" t="s">
        <v>193</v>
      </c>
      <c r="C259" s="295" t="s">
        <v>421</v>
      </c>
      <c r="D259" s="295" t="s">
        <v>515</v>
      </c>
      <c r="E259" s="305">
        <v>0.63</v>
      </c>
      <c r="F259" s="305">
        <v>0.63</v>
      </c>
      <c r="G259" s="295" t="s">
        <v>196</v>
      </c>
      <c r="H259" s="417">
        <v>1</v>
      </c>
      <c r="I259" s="296">
        <v>43677</v>
      </c>
      <c r="J259" s="295">
        <v>27950</v>
      </c>
      <c r="K259" s="295">
        <v>8864</v>
      </c>
      <c r="L259" s="295" t="s">
        <v>218</v>
      </c>
      <c r="M259" s="295" t="s">
        <v>328</v>
      </c>
      <c r="N259" s="295" t="s">
        <v>515</v>
      </c>
      <c r="O259" s="295" t="s">
        <v>406</v>
      </c>
      <c r="P259" s="295" t="s">
        <v>343</v>
      </c>
      <c r="Q259" s="295" t="s">
        <v>321</v>
      </c>
      <c r="R259" s="295" t="s">
        <v>201</v>
      </c>
      <c r="S259" s="295" t="s">
        <v>204</v>
      </c>
      <c r="T259" s="295" t="s">
        <v>201</v>
      </c>
      <c r="U259" s="295" t="s">
        <v>330</v>
      </c>
      <c r="V259" s="295" t="s">
        <v>318</v>
      </c>
      <c r="W259" s="295" t="s">
        <v>201</v>
      </c>
      <c r="X259" s="295" t="s">
        <v>342</v>
      </c>
      <c r="Y259" t="s">
        <v>514</v>
      </c>
    </row>
    <row r="260" spans="1:25" x14ac:dyDescent="0.35">
      <c r="A260" s="295" t="s">
        <v>192</v>
      </c>
      <c r="B260" s="295" t="s">
        <v>193</v>
      </c>
      <c r="C260" s="295" t="s">
        <v>421</v>
      </c>
      <c r="D260" s="295" t="s">
        <v>515</v>
      </c>
      <c r="E260" s="305">
        <v>2.61</v>
      </c>
      <c r="F260" s="305">
        <v>2.61</v>
      </c>
      <c r="G260" s="295" t="s">
        <v>196</v>
      </c>
      <c r="H260" s="417">
        <v>1</v>
      </c>
      <c r="I260" s="296">
        <v>43677</v>
      </c>
      <c r="J260" s="295">
        <v>27950</v>
      </c>
      <c r="K260" s="295">
        <v>8893</v>
      </c>
      <c r="L260" s="295" t="s">
        <v>218</v>
      </c>
      <c r="M260" s="295" t="s">
        <v>328</v>
      </c>
      <c r="N260" s="295" t="s">
        <v>515</v>
      </c>
      <c r="O260" s="295" t="s">
        <v>221</v>
      </c>
      <c r="P260" s="295" t="s">
        <v>346</v>
      </c>
      <c r="Q260" s="295" t="s">
        <v>321</v>
      </c>
      <c r="R260" s="295" t="s">
        <v>201</v>
      </c>
      <c r="S260" s="295" t="s">
        <v>204</v>
      </c>
      <c r="T260" s="295" t="s">
        <v>201</v>
      </c>
      <c r="U260" s="295" t="s">
        <v>330</v>
      </c>
      <c r="V260" s="295" t="s">
        <v>318</v>
      </c>
      <c r="W260" s="295" t="s">
        <v>201</v>
      </c>
      <c r="X260" s="295" t="s">
        <v>331</v>
      </c>
      <c r="Y260" t="s">
        <v>514</v>
      </c>
    </row>
    <row r="261" spans="1:25" x14ac:dyDescent="0.35">
      <c r="A261" s="295" t="s">
        <v>192</v>
      </c>
      <c r="B261" s="295" t="s">
        <v>193</v>
      </c>
      <c r="C261" s="295" t="s">
        <v>421</v>
      </c>
      <c r="D261" s="295" t="s">
        <v>515</v>
      </c>
      <c r="E261" s="305">
        <v>18.010000000000002</v>
      </c>
      <c r="F261" s="305">
        <v>18.010000000000002</v>
      </c>
      <c r="G261" s="295" t="s">
        <v>196</v>
      </c>
      <c r="H261" s="417">
        <v>1</v>
      </c>
      <c r="I261" s="296">
        <v>43677</v>
      </c>
      <c r="J261" s="295">
        <v>27950</v>
      </c>
      <c r="K261" s="295">
        <v>8925</v>
      </c>
      <c r="L261" s="295" t="s">
        <v>218</v>
      </c>
      <c r="M261" s="295" t="s">
        <v>328</v>
      </c>
      <c r="N261" s="295" t="s">
        <v>515</v>
      </c>
      <c r="O261" s="295" t="s">
        <v>200</v>
      </c>
      <c r="P261" s="295" t="s">
        <v>346</v>
      </c>
      <c r="Q261" s="295" t="s">
        <v>321</v>
      </c>
      <c r="R261" s="295" t="s">
        <v>201</v>
      </c>
      <c r="S261" s="295" t="s">
        <v>204</v>
      </c>
      <c r="T261" s="295" t="s">
        <v>201</v>
      </c>
      <c r="U261" s="295" t="s">
        <v>330</v>
      </c>
      <c r="V261" s="295" t="s">
        <v>318</v>
      </c>
      <c r="W261" s="295" t="s">
        <v>201</v>
      </c>
      <c r="X261" s="295" t="s">
        <v>331</v>
      </c>
      <c r="Y261" t="s">
        <v>514</v>
      </c>
    </row>
    <row r="262" spans="1:25" x14ac:dyDescent="0.35">
      <c r="A262" s="295" t="s">
        <v>192</v>
      </c>
      <c r="B262" s="295" t="s">
        <v>193</v>
      </c>
      <c r="C262" s="295" t="s">
        <v>421</v>
      </c>
      <c r="D262" s="295" t="s">
        <v>515</v>
      </c>
      <c r="E262" s="305">
        <v>0.05</v>
      </c>
      <c r="F262" s="305">
        <v>0.05</v>
      </c>
      <c r="G262" s="295" t="s">
        <v>196</v>
      </c>
      <c r="H262" s="417">
        <v>1</v>
      </c>
      <c r="I262" s="296">
        <v>43677</v>
      </c>
      <c r="J262" s="295">
        <v>27950</v>
      </c>
      <c r="K262" s="295">
        <v>8984</v>
      </c>
      <c r="L262" s="295" t="s">
        <v>218</v>
      </c>
      <c r="M262" s="295" t="s">
        <v>328</v>
      </c>
      <c r="N262" s="295" t="s">
        <v>515</v>
      </c>
      <c r="O262" s="295" t="s">
        <v>457</v>
      </c>
      <c r="P262" s="295" t="s">
        <v>346</v>
      </c>
      <c r="Q262" s="295" t="s">
        <v>321</v>
      </c>
      <c r="R262" s="295" t="s">
        <v>201</v>
      </c>
      <c r="S262" s="295" t="s">
        <v>204</v>
      </c>
      <c r="T262" s="295" t="s">
        <v>201</v>
      </c>
      <c r="U262" s="295" t="s">
        <v>330</v>
      </c>
      <c r="V262" s="295" t="s">
        <v>318</v>
      </c>
      <c r="W262" s="295" t="s">
        <v>201</v>
      </c>
      <c r="X262" s="295" t="s">
        <v>331</v>
      </c>
      <c r="Y262" t="s">
        <v>514</v>
      </c>
    </row>
    <row r="263" spans="1:25" x14ac:dyDescent="0.35">
      <c r="A263" s="295" t="s">
        <v>192</v>
      </c>
      <c r="B263" s="295" t="s">
        <v>193</v>
      </c>
      <c r="C263" s="295" t="s">
        <v>421</v>
      </c>
      <c r="D263" s="295" t="s">
        <v>515</v>
      </c>
      <c r="E263" s="305">
        <v>0.68</v>
      </c>
      <c r="F263" s="305">
        <v>0.68</v>
      </c>
      <c r="G263" s="295" t="s">
        <v>196</v>
      </c>
      <c r="H263" s="417">
        <v>1</v>
      </c>
      <c r="I263" s="296">
        <v>43677</v>
      </c>
      <c r="J263" s="295">
        <v>27950</v>
      </c>
      <c r="K263" s="295">
        <v>9058</v>
      </c>
      <c r="L263" s="295" t="s">
        <v>218</v>
      </c>
      <c r="M263" s="295" t="s">
        <v>328</v>
      </c>
      <c r="N263" s="295" t="s">
        <v>515</v>
      </c>
      <c r="O263" s="295" t="s">
        <v>406</v>
      </c>
      <c r="P263" s="295" t="s">
        <v>346</v>
      </c>
      <c r="Q263" s="295" t="s">
        <v>321</v>
      </c>
      <c r="R263" s="295" t="s">
        <v>201</v>
      </c>
      <c r="S263" s="295" t="s">
        <v>204</v>
      </c>
      <c r="T263" s="295" t="s">
        <v>201</v>
      </c>
      <c r="U263" s="295" t="s">
        <v>330</v>
      </c>
      <c r="V263" s="295" t="s">
        <v>318</v>
      </c>
      <c r="W263" s="295" t="s">
        <v>201</v>
      </c>
      <c r="X263" s="295" t="s">
        <v>331</v>
      </c>
      <c r="Y263" t="s">
        <v>514</v>
      </c>
    </row>
    <row r="264" spans="1:25" x14ac:dyDescent="0.35">
      <c r="A264" s="295" t="s">
        <v>192</v>
      </c>
      <c r="B264" s="295" t="s">
        <v>193</v>
      </c>
      <c r="C264" s="295" t="s">
        <v>421</v>
      </c>
      <c r="D264" s="295" t="s">
        <v>515</v>
      </c>
      <c r="E264" s="305">
        <v>7.46</v>
      </c>
      <c r="F264" s="305">
        <v>7.46</v>
      </c>
      <c r="G264" s="295" t="s">
        <v>196</v>
      </c>
      <c r="H264" s="417">
        <v>1</v>
      </c>
      <c r="I264" s="296">
        <v>43677</v>
      </c>
      <c r="J264" s="295">
        <v>27950</v>
      </c>
      <c r="K264" s="295">
        <v>9087</v>
      </c>
      <c r="L264" s="295" t="s">
        <v>218</v>
      </c>
      <c r="M264" s="295" t="s">
        <v>328</v>
      </c>
      <c r="N264" s="295" t="s">
        <v>515</v>
      </c>
      <c r="O264" s="295" t="s">
        <v>221</v>
      </c>
      <c r="P264" s="295" t="s">
        <v>344</v>
      </c>
      <c r="Q264" s="295" t="s">
        <v>321</v>
      </c>
      <c r="R264" s="295" t="s">
        <v>201</v>
      </c>
      <c r="S264" s="295" t="s">
        <v>204</v>
      </c>
      <c r="T264" s="295" t="s">
        <v>201</v>
      </c>
      <c r="U264" s="295" t="s">
        <v>330</v>
      </c>
      <c r="V264" s="295" t="s">
        <v>318</v>
      </c>
      <c r="W264" s="295" t="s">
        <v>201</v>
      </c>
      <c r="X264" s="295" t="s">
        <v>342</v>
      </c>
      <c r="Y264" t="s">
        <v>514</v>
      </c>
    </row>
    <row r="265" spans="1:25" x14ac:dyDescent="0.35">
      <c r="A265" s="295" t="s">
        <v>192</v>
      </c>
      <c r="B265" s="295" t="s">
        <v>193</v>
      </c>
      <c r="C265" s="295" t="s">
        <v>421</v>
      </c>
      <c r="D265" s="295" t="s">
        <v>515</v>
      </c>
      <c r="E265" s="305">
        <v>51.51</v>
      </c>
      <c r="F265" s="305">
        <v>51.51</v>
      </c>
      <c r="G265" s="295" t="s">
        <v>196</v>
      </c>
      <c r="H265" s="417">
        <v>1</v>
      </c>
      <c r="I265" s="296">
        <v>43677</v>
      </c>
      <c r="J265" s="295">
        <v>27950</v>
      </c>
      <c r="K265" s="295">
        <v>9119</v>
      </c>
      <c r="L265" s="295" t="s">
        <v>218</v>
      </c>
      <c r="M265" s="295" t="s">
        <v>328</v>
      </c>
      <c r="N265" s="295" t="s">
        <v>515</v>
      </c>
      <c r="O265" s="295" t="s">
        <v>200</v>
      </c>
      <c r="P265" s="295" t="s">
        <v>344</v>
      </c>
      <c r="Q265" s="295" t="s">
        <v>321</v>
      </c>
      <c r="R265" s="295" t="s">
        <v>201</v>
      </c>
      <c r="S265" s="295" t="s">
        <v>204</v>
      </c>
      <c r="T265" s="295" t="s">
        <v>201</v>
      </c>
      <c r="U265" s="295" t="s">
        <v>330</v>
      </c>
      <c r="V265" s="295" t="s">
        <v>318</v>
      </c>
      <c r="W265" s="295" t="s">
        <v>201</v>
      </c>
      <c r="X265" s="295" t="s">
        <v>342</v>
      </c>
      <c r="Y265" t="s">
        <v>514</v>
      </c>
    </row>
    <row r="266" spans="1:25" x14ac:dyDescent="0.35">
      <c r="A266" s="295" t="s">
        <v>192</v>
      </c>
      <c r="B266" s="295" t="s">
        <v>193</v>
      </c>
      <c r="C266" s="295" t="s">
        <v>421</v>
      </c>
      <c r="D266" s="295" t="s">
        <v>515</v>
      </c>
      <c r="E266" s="305">
        <v>0.13</v>
      </c>
      <c r="F266" s="305">
        <v>0.13</v>
      </c>
      <c r="G266" s="295" t="s">
        <v>196</v>
      </c>
      <c r="H266" s="417">
        <v>1</v>
      </c>
      <c r="I266" s="296">
        <v>43677</v>
      </c>
      <c r="J266" s="295">
        <v>27950</v>
      </c>
      <c r="K266" s="295">
        <v>9178</v>
      </c>
      <c r="L266" s="295" t="s">
        <v>218</v>
      </c>
      <c r="M266" s="295" t="s">
        <v>328</v>
      </c>
      <c r="N266" s="295" t="s">
        <v>515</v>
      </c>
      <c r="O266" s="295" t="s">
        <v>457</v>
      </c>
      <c r="P266" s="295" t="s">
        <v>344</v>
      </c>
      <c r="Q266" s="295" t="s">
        <v>321</v>
      </c>
      <c r="R266" s="295" t="s">
        <v>201</v>
      </c>
      <c r="S266" s="295" t="s">
        <v>204</v>
      </c>
      <c r="T266" s="295" t="s">
        <v>201</v>
      </c>
      <c r="U266" s="295" t="s">
        <v>330</v>
      </c>
      <c r="V266" s="295" t="s">
        <v>318</v>
      </c>
      <c r="W266" s="295" t="s">
        <v>201</v>
      </c>
      <c r="X266" s="295" t="s">
        <v>342</v>
      </c>
      <c r="Y266" t="s">
        <v>514</v>
      </c>
    </row>
    <row r="267" spans="1:25" x14ac:dyDescent="0.35">
      <c r="A267" s="295" t="s">
        <v>192</v>
      </c>
      <c r="B267" s="295" t="s">
        <v>193</v>
      </c>
      <c r="C267" s="295" t="s">
        <v>421</v>
      </c>
      <c r="D267" s="295" t="s">
        <v>515</v>
      </c>
      <c r="E267" s="305">
        <v>1.94</v>
      </c>
      <c r="F267" s="305">
        <v>1.94</v>
      </c>
      <c r="G267" s="295" t="s">
        <v>196</v>
      </c>
      <c r="H267" s="417">
        <v>1</v>
      </c>
      <c r="I267" s="296">
        <v>43677</v>
      </c>
      <c r="J267" s="295">
        <v>27950</v>
      </c>
      <c r="K267" s="295">
        <v>9252</v>
      </c>
      <c r="L267" s="295" t="s">
        <v>218</v>
      </c>
      <c r="M267" s="295" t="s">
        <v>328</v>
      </c>
      <c r="N267" s="295" t="s">
        <v>515</v>
      </c>
      <c r="O267" s="295" t="s">
        <v>406</v>
      </c>
      <c r="P267" s="295" t="s">
        <v>344</v>
      </c>
      <c r="Q267" s="295" t="s">
        <v>321</v>
      </c>
      <c r="R267" s="295" t="s">
        <v>201</v>
      </c>
      <c r="S267" s="295" t="s">
        <v>204</v>
      </c>
      <c r="T267" s="295" t="s">
        <v>201</v>
      </c>
      <c r="U267" s="295" t="s">
        <v>330</v>
      </c>
      <c r="V267" s="295" t="s">
        <v>318</v>
      </c>
      <c r="W267" s="295" t="s">
        <v>201</v>
      </c>
      <c r="X267" s="295" t="s">
        <v>342</v>
      </c>
      <c r="Y267" t="s">
        <v>514</v>
      </c>
    </row>
    <row r="268" spans="1:25" x14ac:dyDescent="0.35">
      <c r="A268" s="295" t="s">
        <v>192</v>
      </c>
      <c r="B268" s="295" t="s">
        <v>193</v>
      </c>
      <c r="C268" s="295" t="s">
        <v>421</v>
      </c>
      <c r="D268" s="295" t="s">
        <v>515</v>
      </c>
      <c r="E268" s="305">
        <v>1.34</v>
      </c>
      <c r="F268" s="305">
        <v>1.34</v>
      </c>
      <c r="G268" s="295" t="s">
        <v>196</v>
      </c>
      <c r="H268" s="417">
        <v>1</v>
      </c>
      <c r="I268" s="296">
        <v>43677</v>
      </c>
      <c r="J268" s="295">
        <v>27950</v>
      </c>
      <c r="K268" s="295">
        <v>9281</v>
      </c>
      <c r="L268" s="295" t="s">
        <v>218</v>
      </c>
      <c r="M268" s="295" t="s">
        <v>328</v>
      </c>
      <c r="N268" s="295" t="s">
        <v>515</v>
      </c>
      <c r="O268" s="295" t="s">
        <v>221</v>
      </c>
      <c r="P268" s="295" t="s">
        <v>345</v>
      </c>
      <c r="Q268" s="295" t="s">
        <v>321</v>
      </c>
      <c r="R268" s="295" t="s">
        <v>201</v>
      </c>
      <c r="S268" s="295" t="s">
        <v>204</v>
      </c>
      <c r="T268" s="295" t="s">
        <v>201</v>
      </c>
      <c r="U268" s="295" t="s">
        <v>330</v>
      </c>
      <c r="V268" s="295" t="s">
        <v>318</v>
      </c>
      <c r="W268" s="295" t="s">
        <v>201</v>
      </c>
      <c r="X268" s="295" t="s">
        <v>331</v>
      </c>
      <c r="Y268" t="s">
        <v>514</v>
      </c>
    </row>
    <row r="269" spans="1:25" x14ac:dyDescent="0.35">
      <c r="A269" s="295" t="s">
        <v>192</v>
      </c>
      <c r="B269" s="295" t="s">
        <v>193</v>
      </c>
      <c r="C269" s="295" t="s">
        <v>421</v>
      </c>
      <c r="D269" s="295" t="s">
        <v>515</v>
      </c>
      <c r="E269" s="305">
        <v>9.25</v>
      </c>
      <c r="F269" s="305">
        <v>9.25</v>
      </c>
      <c r="G269" s="295" t="s">
        <v>196</v>
      </c>
      <c r="H269" s="417">
        <v>1</v>
      </c>
      <c r="I269" s="296">
        <v>43677</v>
      </c>
      <c r="J269" s="295">
        <v>27950</v>
      </c>
      <c r="K269" s="295">
        <v>9313</v>
      </c>
      <c r="L269" s="295" t="s">
        <v>218</v>
      </c>
      <c r="M269" s="295" t="s">
        <v>328</v>
      </c>
      <c r="N269" s="295" t="s">
        <v>515</v>
      </c>
      <c r="O269" s="295" t="s">
        <v>200</v>
      </c>
      <c r="P269" s="295" t="s">
        <v>345</v>
      </c>
      <c r="Q269" s="295" t="s">
        <v>321</v>
      </c>
      <c r="R269" s="295" t="s">
        <v>201</v>
      </c>
      <c r="S269" s="295" t="s">
        <v>204</v>
      </c>
      <c r="T269" s="295" t="s">
        <v>201</v>
      </c>
      <c r="U269" s="295" t="s">
        <v>330</v>
      </c>
      <c r="V269" s="295" t="s">
        <v>318</v>
      </c>
      <c r="W269" s="295" t="s">
        <v>201</v>
      </c>
      <c r="X269" s="295" t="s">
        <v>331</v>
      </c>
      <c r="Y269" t="s">
        <v>514</v>
      </c>
    </row>
    <row r="270" spans="1:25" x14ac:dyDescent="0.35">
      <c r="A270" s="295" t="s">
        <v>192</v>
      </c>
      <c r="B270" s="295" t="s">
        <v>193</v>
      </c>
      <c r="C270" s="295" t="s">
        <v>421</v>
      </c>
      <c r="D270" s="295" t="s">
        <v>515</v>
      </c>
      <c r="E270" s="305">
        <v>0.02</v>
      </c>
      <c r="F270" s="305">
        <v>0.02</v>
      </c>
      <c r="G270" s="295" t="s">
        <v>196</v>
      </c>
      <c r="H270" s="417">
        <v>1</v>
      </c>
      <c r="I270" s="296">
        <v>43677</v>
      </c>
      <c r="J270" s="295">
        <v>27950</v>
      </c>
      <c r="K270" s="295">
        <v>9370</v>
      </c>
      <c r="L270" s="295" t="s">
        <v>218</v>
      </c>
      <c r="M270" s="295" t="s">
        <v>328</v>
      </c>
      <c r="N270" s="295" t="s">
        <v>515</v>
      </c>
      <c r="O270" s="295" t="s">
        <v>457</v>
      </c>
      <c r="P270" s="295" t="s">
        <v>345</v>
      </c>
      <c r="Q270" s="295" t="s">
        <v>321</v>
      </c>
      <c r="R270" s="295" t="s">
        <v>201</v>
      </c>
      <c r="S270" s="295" t="s">
        <v>204</v>
      </c>
      <c r="T270" s="295" t="s">
        <v>201</v>
      </c>
      <c r="U270" s="295" t="s">
        <v>330</v>
      </c>
      <c r="V270" s="295" t="s">
        <v>318</v>
      </c>
      <c r="W270" s="295" t="s">
        <v>201</v>
      </c>
      <c r="X270" s="295" t="s">
        <v>331</v>
      </c>
      <c r="Y270" t="s">
        <v>514</v>
      </c>
    </row>
    <row r="271" spans="1:25" x14ac:dyDescent="0.35">
      <c r="A271" s="295" t="s">
        <v>192</v>
      </c>
      <c r="B271" s="295" t="s">
        <v>193</v>
      </c>
      <c r="C271" s="295" t="s">
        <v>421</v>
      </c>
      <c r="D271" s="295" t="s">
        <v>515</v>
      </c>
      <c r="E271" s="305">
        <v>0.35</v>
      </c>
      <c r="F271" s="305">
        <v>0.35</v>
      </c>
      <c r="G271" s="295" t="s">
        <v>196</v>
      </c>
      <c r="H271" s="417">
        <v>1</v>
      </c>
      <c r="I271" s="296">
        <v>43677</v>
      </c>
      <c r="J271" s="295">
        <v>27950</v>
      </c>
      <c r="K271" s="295">
        <v>9444</v>
      </c>
      <c r="L271" s="295" t="s">
        <v>218</v>
      </c>
      <c r="M271" s="295" t="s">
        <v>328</v>
      </c>
      <c r="N271" s="295" t="s">
        <v>515</v>
      </c>
      <c r="O271" s="295" t="s">
        <v>406</v>
      </c>
      <c r="P271" s="295" t="s">
        <v>345</v>
      </c>
      <c r="Q271" s="295" t="s">
        <v>321</v>
      </c>
      <c r="R271" s="295" t="s">
        <v>201</v>
      </c>
      <c r="S271" s="295" t="s">
        <v>204</v>
      </c>
      <c r="T271" s="295" t="s">
        <v>201</v>
      </c>
      <c r="U271" s="295" t="s">
        <v>330</v>
      </c>
      <c r="V271" s="295" t="s">
        <v>318</v>
      </c>
      <c r="W271" s="295" t="s">
        <v>201</v>
      </c>
      <c r="X271" s="295" t="s">
        <v>331</v>
      </c>
      <c r="Y271" t="s">
        <v>514</v>
      </c>
    </row>
    <row r="272" spans="1:25" x14ac:dyDescent="0.35">
      <c r="A272" s="295" t="s">
        <v>192</v>
      </c>
      <c r="B272" s="295" t="s">
        <v>193</v>
      </c>
      <c r="C272" s="295" t="s">
        <v>421</v>
      </c>
      <c r="D272" s="295" t="s">
        <v>515</v>
      </c>
      <c r="E272" s="305">
        <v>2.46</v>
      </c>
      <c r="F272" s="305">
        <v>2.46</v>
      </c>
      <c r="G272" s="295" t="s">
        <v>196</v>
      </c>
      <c r="H272" s="417">
        <v>1</v>
      </c>
      <c r="I272" s="296">
        <v>43677</v>
      </c>
      <c r="J272" s="295">
        <v>27950</v>
      </c>
      <c r="K272" s="295">
        <v>9473</v>
      </c>
      <c r="L272" s="295" t="s">
        <v>218</v>
      </c>
      <c r="M272" s="295" t="s">
        <v>328</v>
      </c>
      <c r="N272" s="295" t="s">
        <v>515</v>
      </c>
      <c r="O272" s="295" t="s">
        <v>221</v>
      </c>
      <c r="P272" s="295" t="s">
        <v>329</v>
      </c>
      <c r="Q272" s="295" t="s">
        <v>324</v>
      </c>
      <c r="R272" s="295" t="s">
        <v>201</v>
      </c>
      <c r="S272" s="295" t="s">
        <v>204</v>
      </c>
      <c r="T272" s="295" t="s">
        <v>201</v>
      </c>
      <c r="U272" s="295" t="s">
        <v>330</v>
      </c>
      <c r="V272" s="295" t="s">
        <v>318</v>
      </c>
      <c r="W272" s="295" t="s">
        <v>201</v>
      </c>
      <c r="X272" s="295" t="s">
        <v>331</v>
      </c>
      <c r="Y272" t="s">
        <v>514</v>
      </c>
    </row>
    <row r="273" spans="1:25" x14ac:dyDescent="0.35">
      <c r="A273" s="295" t="s">
        <v>192</v>
      </c>
      <c r="B273" s="295" t="s">
        <v>193</v>
      </c>
      <c r="C273" s="295" t="s">
        <v>421</v>
      </c>
      <c r="D273" s="295" t="s">
        <v>515</v>
      </c>
      <c r="E273" s="305">
        <v>16.98</v>
      </c>
      <c r="F273" s="305">
        <v>16.98</v>
      </c>
      <c r="G273" s="295" t="s">
        <v>196</v>
      </c>
      <c r="H273" s="417">
        <v>1</v>
      </c>
      <c r="I273" s="296">
        <v>43677</v>
      </c>
      <c r="J273" s="295">
        <v>27950</v>
      </c>
      <c r="K273" s="295">
        <v>9505</v>
      </c>
      <c r="L273" s="295" t="s">
        <v>218</v>
      </c>
      <c r="M273" s="295" t="s">
        <v>328</v>
      </c>
      <c r="N273" s="295" t="s">
        <v>515</v>
      </c>
      <c r="O273" s="295" t="s">
        <v>200</v>
      </c>
      <c r="P273" s="295" t="s">
        <v>329</v>
      </c>
      <c r="Q273" s="295" t="s">
        <v>324</v>
      </c>
      <c r="R273" s="295" t="s">
        <v>201</v>
      </c>
      <c r="S273" s="295" t="s">
        <v>204</v>
      </c>
      <c r="T273" s="295" t="s">
        <v>201</v>
      </c>
      <c r="U273" s="295" t="s">
        <v>330</v>
      </c>
      <c r="V273" s="295" t="s">
        <v>318</v>
      </c>
      <c r="W273" s="295" t="s">
        <v>201</v>
      </c>
      <c r="X273" s="295" t="s">
        <v>331</v>
      </c>
      <c r="Y273" t="s">
        <v>514</v>
      </c>
    </row>
    <row r="274" spans="1:25" x14ac:dyDescent="0.35">
      <c r="A274" s="295" t="s">
        <v>192</v>
      </c>
      <c r="B274" s="295" t="s">
        <v>193</v>
      </c>
      <c r="C274" s="295" t="s">
        <v>421</v>
      </c>
      <c r="D274" s="295" t="s">
        <v>515</v>
      </c>
      <c r="E274" s="305">
        <v>0.04</v>
      </c>
      <c r="F274" s="305">
        <v>0.04</v>
      </c>
      <c r="G274" s="295" t="s">
        <v>196</v>
      </c>
      <c r="H274" s="417">
        <v>1</v>
      </c>
      <c r="I274" s="296">
        <v>43677</v>
      </c>
      <c r="J274" s="295">
        <v>27950</v>
      </c>
      <c r="K274" s="295">
        <v>9564</v>
      </c>
      <c r="L274" s="295" t="s">
        <v>218</v>
      </c>
      <c r="M274" s="295" t="s">
        <v>328</v>
      </c>
      <c r="N274" s="295" t="s">
        <v>515</v>
      </c>
      <c r="O274" s="295" t="s">
        <v>457</v>
      </c>
      <c r="P274" s="295" t="s">
        <v>329</v>
      </c>
      <c r="Q274" s="295" t="s">
        <v>324</v>
      </c>
      <c r="R274" s="295" t="s">
        <v>201</v>
      </c>
      <c r="S274" s="295" t="s">
        <v>204</v>
      </c>
      <c r="T274" s="295" t="s">
        <v>201</v>
      </c>
      <c r="U274" s="295" t="s">
        <v>330</v>
      </c>
      <c r="V274" s="295" t="s">
        <v>318</v>
      </c>
      <c r="W274" s="295" t="s">
        <v>201</v>
      </c>
      <c r="X274" s="295" t="s">
        <v>331</v>
      </c>
      <c r="Y274" t="s">
        <v>514</v>
      </c>
    </row>
    <row r="275" spans="1:25" x14ac:dyDescent="0.35">
      <c r="A275" s="295" t="s">
        <v>192</v>
      </c>
      <c r="B275" s="295" t="s">
        <v>193</v>
      </c>
      <c r="C275" s="295" t="s">
        <v>421</v>
      </c>
      <c r="D275" s="295" t="s">
        <v>515</v>
      </c>
      <c r="E275" s="305">
        <v>0.64</v>
      </c>
      <c r="F275" s="305">
        <v>0.64</v>
      </c>
      <c r="G275" s="295" t="s">
        <v>196</v>
      </c>
      <c r="H275" s="417">
        <v>1</v>
      </c>
      <c r="I275" s="296">
        <v>43677</v>
      </c>
      <c r="J275" s="295">
        <v>27950</v>
      </c>
      <c r="K275" s="295">
        <v>9638</v>
      </c>
      <c r="L275" s="295" t="s">
        <v>218</v>
      </c>
      <c r="M275" s="295" t="s">
        <v>328</v>
      </c>
      <c r="N275" s="295" t="s">
        <v>515</v>
      </c>
      <c r="O275" s="295" t="s">
        <v>406</v>
      </c>
      <c r="P275" s="295" t="s">
        <v>329</v>
      </c>
      <c r="Q275" s="295" t="s">
        <v>324</v>
      </c>
      <c r="R275" s="295" t="s">
        <v>201</v>
      </c>
      <c r="S275" s="295" t="s">
        <v>204</v>
      </c>
      <c r="T275" s="295" t="s">
        <v>201</v>
      </c>
      <c r="U275" s="295" t="s">
        <v>330</v>
      </c>
      <c r="V275" s="295" t="s">
        <v>318</v>
      </c>
      <c r="W275" s="295" t="s">
        <v>201</v>
      </c>
      <c r="X275" s="295" t="s">
        <v>331</v>
      </c>
      <c r="Y275" t="s">
        <v>514</v>
      </c>
    </row>
    <row r="276" spans="1:25" x14ac:dyDescent="0.35">
      <c r="A276" s="295" t="s">
        <v>192</v>
      </c>
      <c r="B276" s="295" t="s">
        <v>193</v>
      </c>
      <c r="C276" s="295" t="s">
        <v>421</v>
      </c>
      <c r="D276" s="295" t="s">
        <v>515</v>
      </c>
      <c r="E276" s="305">
        <v>0.67</v>
      </c>
      <c r="F276" s="305">
        <v>0.67</v>
      </c>
      <c r="G276" s="295" t="s">
        <v>196</v>
      </c>
      <c r="H276" s="417">
        <v>1</v>
      </c>
      <c r="I276" s="296">
        <v>43677</v>
      </c>
      <c r="J276" s="295">
        <v>27950</v>
      </c>
      <c r="K276" s="295">
        <v>9667</v>
      </c>
      <c r="L276" s="295" t="s">
        <v>218</v>
      </c>
      <c r="M276" s="295" t="s">
        <v>328</v>
      </c>
      <c r="N276" s="295" t="s">
        <v>515</v>
      </c>
      <c r="O276" s="295" t="s">
        <v>221</v>
      </c>
      <c r="P276" s="295" t="s">
        <v>333</v>
      </c>
      <c r="Q276" s="295" t="s">
        <v>324</v>
      </c>
      <c r="R276" s="295" t="s">
        <v>201</v>
      </c>
      <c r="S276" s="295" t="s">
        <v>204</v>
      </c>
      <c r="T276" s="295" t="s">
        <v>201</v>
      </c>
      <c r="U276" s="295" t="s">
        <v>330</v>
      </c>
      <c r="V276" s="295" t="s">
        <v>318</v>
      </c>
      <c r="W276" s="295" t="s">
        <v>201</v>
      </c>
      <c r="X276" s="295" t="s">
        <v>331</v>
      </c>
      <c r="Y276" t="s">
        <v>514</v>
      </c>
    </row>
    <row r="277" spans="1:25" x14ac:dyDescent="0.35">
      <c r="A277" s="295" t="s">
        <v>192</v>
      </c>
      <c r="B277" s="295" t="s">
        <v>193</v>
      </c>
      <c r="C277" s="295" t="s">
        <v>421</v>
      </c>
      <c r="D277" s="295" t="s">
        <v>515</v>
      </c>
      <c r="E277" s="305">
        <v>4.5999999999999996</v>
      </c>
      <c r="F277" s="305">
        <v>4.5999999999999996</v>
      </c>
      <c r="G277" s="295" t="s">
        <v>196</v>
      </c>
      <c r="H277" s="417">
        <v>1</v>
      </c>
      <c r="I277" s="296">
        <v>43677</v>
      </c>
      <c r="J277" s="295">
        <v>27950</v>
      </c>
      <c r="K277" s="295">
        <v>9699</v>
      </c>
      <c r="L277" s="295" t="s">
        <v>218</v>
      </c>
      <c r="M277" s="295" t="s">
        <v>328</v>
      </c>
      <c r="N277" s="295" t="s">
        <v>515</v>
      </c>
      <c r="O277" s="295" t="s">
        <v>200</v>
      </c>
      <c r="P277" s="295" t="s">
        <v>333</v>
      </c>
      <c r="Q277" s="295" t="s">
        <v>324</v>
      </c>
      <c r="R277" s="295" t="s">
        <v>201</v>
      </c>
      <c r="S277" s="295" t="s">
        <v>204</v>
      </c>
      <c r="T277" s="295" t="s">
        <v>201</v>
      </c>
      <c r="U277" s="295" t="s">
        <v>330</v>
      </c>
      <c r="V277" s="295" t="s">
        <v>318</v>
      </c>
      <c r="W277" s="295" t="s">
        <v>201</v>
      </c>
      <c r="X277" s="295" t="s">
        <v>331</v>
      </c>
      <c r="Y277" t="s">
        <v>514</v>
      </c>
    </row>
    <row r="278" spans="1:25" x14ac:dyDescent="0.35">
      <c r="A278" s="295" t="s">
        <v>192</v>
      </c>
      <c r="B278" s="295" t="s">
        <v>193</v>
      </c>
      <c r="C278" s="295" t="s">
        <v>421</v>
      </c>
      <c r="D278" s="295" t="s">
        <v>515</v>
      </c>
      <c r="E278" s="305">
        <v>0.01</v>
      </c>
      <c r="F278" s="305">
        <v>0.01</v>
      </c>
      <c r="G278" s="295" t="s">
        <v>196</v>
      </c>
      <c r="H278" s="417">
        <v>1</v>
      </c>
      <c r="I278" s="296">
        <v>43677</v>
      </c>
      <c r="J278" s="295">
        <v>27950</v>
      </c>
      <c r="K278" s="295">
        <v>9756</v>
      </c>
      <c r="L278" s="295" t="s">
        <v>218</v>
      </c>
      <c r="M278" s="295" t="s">
        <v>328</v>
      </c>
      <c r="N278" s="295" t="s">
        <v>515</v>
      </c>
      <c r="O278" s="295" t="s">
        <v>457</v>
      </c>
      <c r="P278" s="295" t="s">
        <v>333</v>
      </c>
      <c r="Q278" s="295" t="s">
        <v>324</v>
      </c>
      <c r="R278" s="295" t="s">
        <v>201</v>
      </c>
      <c r="S278" s="295" t="s">
        <v>204</v>
      </c>
      <c r="T278" s="295" t="s">
        <v>201</v>
      </c>
      <c r="U278" s="295" t="s">
        <v>330</v>
      </c>
      <c r="V278" s="295" t="s">
        <v>318</v>
      </c>
      <c r="W278" s="295" t="s">
        <v>201</v>
      </c>
      <c r="X278" s="295" t="s">
        <v>331</v>
      </c>
      <c r="Y278" t="s">
        <v>514</v>
      </c>
    </row>
    <row r="279" spans="1:25" x14ac:dyDescent="0.35">
      <c r="A279" s="295" t="s">
        <v>192</v>
      </c>
      <c r="B279" s="295" t="s">
        <v>193</v>
      </c>
      <c r="C279" s="295" t="s">
        <v>421</v>
      </c>
      <c r="D279" s="295" t="s">
        <v>515</v>
      </c>
      <c r="E279" s="305">
        <v>0.17</v>
      </c>
      <c r="F279" s="305">
        <v>0.17</v>
      </c>
      <c r="G279" s="295" t="s">
        <v>196</v>
      </c>
      <c r="H279" s="417">
        <v>1</v>
      </c>
      <c r="I279" s="296">
        <v>43677</v>
      </c>
      <c r="J279" s="295">
        <v>27950</v>
      </c>
      <c r="K279" s="295">
        <v>9826</v>
      </c>
      <c r="L279" s="295" t="s">
        <v>218</v>
      </c>
      <c r="M279" s="295" t="s">
        <v>328</v>
      </c>
      <c r="N279" s="295" t="s">
        <v>515</v>
      </c>
      <c r="O279" s="295" t="s">
        <v>406</v>
      </c>
      <c r="P279" s="295" t="s">
        <v>333</v>
      </c>
      <c r="Q279" s="295" t="s">
        <v>324</v>
      </c>
      <c r="R279" s="295" t="s">
        <v>201</v>
      </c>
      <c r="S279" s="295" t="s">
        <v>204</v>
      </c>
      <c r="T279" s="295" t="s">
        <v>201</v>
      </c>
      <c r="U279" s="295" t="s">
        <v>330</v>
      </c>
      <c r="V279" s="295" t="s">
        <v>318</v>
      </c>
      <c r="W279" s="295" t="s">
        <v>201</v>
      </c>
      <c r="X279" s="295" t="s">
        <v>331</v>
      </c>
      <c r="Y279" t="s">
        <v>514</v>
      </c>
    </row>
    <row r="280" spans="1:25" x14ac:dyDescent="0.35">
      <c r="A280" s="295" t="s">
        <v>192</v>
      </c>
      <c r="B280" s="295" t="s">
        <v>193</v>
      </c>
      <c r="C280" s="295" t="s">
        <v>421</v>
      </c>
      <c r="D280" s="295" t="s">
        <v>515</v>
      </c>
      <c r="E280" s="305">
        <v>0.38</v>
      </c>
      <c r="F280" s="305">
        <v>0.38</v>
      </c>
      <c r="G280" s="295" t="s">
        <v>196</v>
      </c>
      <c r="H280" s="417">
        <v>1</v>
      </c>
      <c r="I280" s="296">
        <v>43677</v>
      </c>
      <c r="J280" s="295">
        <v>27950</v>
      </c>
      <c r="K280" s="295">
        <v>9855</v>
      </c>
      <c r="L280" s="295" t="s">
        <v>218</v>
      </c>
      <c r="M280" s="295" t="s">
        <v>328</v>
      </c>
      <c r="N280" s="295" t="s">
        <v>515</v>
      </c>
      <c r="O280" s="295" t="s">
        <v>221</v>
      </c>
      <c r="P280" s="295" t="s">
        <v>334</v>
      </c>
      <c r="Q280" s="295" t="s">
        <v>324</v>
      </c>
      <c r="R280" s="295" t="s">
        <v>201</v>
      </c>
      <c r="S280" s="295" t="s">
        <v>204</v>
      </c>
      <c r="T280" s="295" t="s">
        <v>201</v>
      </c>
      <c r="U280" s="295" t="s">
        <v>330</v>
      </c>
      <c r="V280" s="295" t="s">
        <v>318</v>
      </c>
      <c r="W280" s="295" t="s">
        <v>201</v>
      </c>
      <c r="X280" s="295" t="s">
        <v>331</v>
      </c>
      <c r="Y280" t="s">
        <v>514</v>
      </c>
    </row>
    <row r="281" spans="1:25" x14ac:dyDescent="0.35">
      <c r="A281" s="295" t="s">
        <v>192</v>
      </c>
      <c r="B281" s="295" t="s">
        <v>193</v>
      </c>
      <c r="C281" s="295" t="s">
        <v>421</v>
      </c>
      <c r="D281" s="295" t="s">
        <v>515</v>
      </c>
      <c r="E281" s="305">
        <v>2.61</v>
      </c>
      <c r="F281" s="305">
        <v>2.61</v>
      </c>
      <c r="G281" s="295" t="s">
        <v>196</v>
      </c>
      <c r="H281" s="417">
        <v>1</v>
      </c>
      <c r="I281" s="296">
        <v>43677</v>
      </c>
      <c r="J281" s="295">
        <v>27950</v>
      </c>
      <c r="K281" s="295">
        <v>9886</v>
      </c>
      <c r="L281" s="295" t="s">
        <v>218</v>
      </c>
      <c r="M281" s="295" t="s">
        <v>328</v>
      </c>
      <c r="N281" s="295" t="s">
        <v>515</v>
      </c>
      <c r="O281" s="295" t="s">
        <v>200</v>
      </c>
      <c r="P281" s="295" t="s">
        <v>334</v>
      </c>
      <c r="Q281" s="295" t="s">
        <v>324</v>
      </c>
      <c r="R281" s="295" t="s">
        <v>201</v>
      </c>
      <c r="S281" s="295" t="s">
        <v>204</v>
      </c>
      <c r="T281" s="295" t="s">
        <v>201</v>
      </c>
      <c r="U281" s="295" t="s">
        <v>330</v>
      </c>
      <c r="V281" s="295" t="s">
        <v>318</v>
      </c>
      <c r="W281" s="295" t="s">
        <v>201</v>
      </c>
      <c r="X281" s="295" t="s">
        <v>331</v>
      </c>
      <c r="Y281" t="s">
        <v>514</v>
      </c>
    </row>
    <row r="282" spans="1:25" x14ac:dyDescent="0.35">
      <c r="A282" s="295" t="s">
        <v>192</v>
      </c>
      <c r="B282" s="295" t="s">
        <v>193</v>
      </c>
      <c r="C282" s="295" t="s">
        <v>421</v>
      </c>
      <c r="D282" s="295" t="s">
        <v>515</v>
      </c>
      <c r="E282" s="305">
        <v>0.01</v>
      </c>
      <c r="F282" s="305">
        <v>0.01</v>
      </c>
      <c r="G282" s="295" t="s">
        <v>196</v>
      </c>
      <c r="H282" s="417">
        <v>1</v>
      </c>
      <c r="I282" s="296">
        <v>43677</v>
      </c>
      <c r="J282" s="295">
        <v>27950</v>
      </c>
      <c r="K282" s="295">
        <v>9940</v>
      </c>
      <c r="L282" s="295" t="s">
        <v>218</v>
      </c>
      <c r="M282" s="295" t="s">
        <v>328</v>
      </c>
      <c r="N282" s="295" t="s">
        <v>515</v>
      </c>
      <c r="O282" s="295" t="s">
        <v>457</v>
      </c>
      <c r="P282" s="295" t="s">
        <v>334</v>
      </c>
      <c r="Q282" s="295" t="s">
        <v>324</v>
      </c>
      <c r="R282" s="295" t="s">
        <v>201</v>
      </c>
      <c r="S282" s="295" t="s">
        <v>204</v>
      </c>
      <c r="T282" s="295" t="s">
        <v>201</v>
      </c>
      <c r="U282" s="295" t="s">
        <v>330</v>
      </c>
      <c r="V282" s="295" t="s">
        <v>318</v>
      </c>
      <c r="W282" s="295" t="s">
        <v>201</v>
      </c>
      <c r="X282" s="295" t="s">
        <v>331</v>
      </c>
      <c r="Y282" t="s">
        <v>514</v>
      </c>
    </row>
    <row r="283" spans="1:25" x14ac:dyDescent="0.35">
      <c r="A283" s="295" t="s">
        <v>192</v>
      </c>
      <c r="B283" s="295" t="s">
        <v>193</v>
      </c>
      <c r="C283" s="295" t="s">
        <v>421</v>
      </c>
      <c r="D283" s="295" t="s">
        <v>515</v>
      </c>
      <c r="E283" s="305">
        <v>0.1</v>
      </c>
      <c r="F283" s="305">
        <v>0.1</v>
      </c>
      <c r="G283" s="295" t="s">
        <v>196</v>
      </c>
      <c r="H283" s="417">
        <v>1</v>
      </c>
      <c r="I283" s="296">
        <v>43677</v>
      </c>
      <c r="J283" s="295">
        <v>27950</v>
      </c>
      <c r="K283" s="295">
        <v>10008</v>
      </c>
      <c r="L283" s="295" t="s">
        <v>218</v>
      </c>
      <c r="M283" s="295" t="s">
        <v>328</v>
      </c>
      <c r="N283" s="295" t="s">
        <v>515</v>
      </c>
      <c r="O283" s="295" t="s">
        <v>406</v>
      </c>
      <c r="P283" s="295" t="s">
        <v>334</v>
      </c>
      <c r="Q283" s="295" t="s">
        <v>324</v>
      </c>
      <c r="R283" s="295" t="s">
        <v>201</v>
      </c>
      <c r="S283" s="295" t="s">
        <v>204</v>
      </c>
      <c r="T283" s="295" t="s">
        <v>201</v>
      </c>
      <c r="U283" s="295" t="s">
        <v>330</v>
      </c>
      <c r="V283" s="295" t="s">
        <v>318</v>
      </c>
      <c r="W283" s="295" t="s">
        <v>201</v>
      </c>
      <c r="X283" s="295" t="s">
        <v>331</v>
      </c>
      <c r="Y283" t="s">
        <v>514</v>
      </c>
    </row>
    <row r="284" spans="1:25" x14ac:dyDescent="0.35">
      <c r="A284" s="295" t="s">
        <v>192</v>
      </c>
      <c r="B284" s="295" t="s">
        <v>193</v>
      </c>
      <c r="C284" s="295" t="s">
        <v>421</v>
      </c>
      <c r="D284" s="295" t="s">
        <v>515</v>
      </c>
      <c r="E284" s="305">
        <v>1.1000000000000001</v>
      </c>
      <c r="F284" s="305">
        <v>1.1000000000000001</v>
      </c>
      <c r="G284" s="295" t="s">
        <v>196</v>
      </c>
      <c r="H284" s="417">
        <v>1</v>
      </c>
      <c r="I284" s="296">
        <v>43677</v>
      </c>
      <c r="J284" s="295">
        <v>27950</v>
      </c>
      <c r="K284" s="295">
        <v>10037</v>
      </c>
      <c r="L284" s="295" t="s">
        <v>218</v>
      </c>
      <c r="M284" s="295" t="s">
        <v>328</v>
      </c>
      <c r="N284" s="295" t="s">
        <v>515</v>
      </c>
      <c r="O284" s="295" t="s">
        <v>221</v>
      </c>
      <c r="P284" s="295" t="s">
        <v>335</v>
      </c>
      <c r="Q284" s="295" t="s">
        <v>324</v>
      </c>
      <c r="R284" s="295" t="s">
        <v>201</v>
      </c>
      <c r="S284" s="295" t="s">
        <v>204</v>
      </c>
      <c r="T284" s="295" t="s">
        <v>201</v>
      </c>
      <c r="U284" s="295" t="s">
        <v>330</v>
      </c>
      <c r="V284" s="295" t="s">
        <v>318</v>
      </c>
      <c r="W284" s="295" t="s">
        <v>201</v>
      </c>
      <c r="X284" s="295" t="s">
        <v>331</v>
      </c>
      <c r="Y284" t="s">
        <v>514</v>
      </c>
    </row>
    <row r="285" spans="1:25" x14ac:dyDescent="0.35">
      <c r="A285" s="295" t="s">
        <v>192</v>
      </c>
      <c r="B285" s="295" t="s">
        <v>193</v>
      </c>
      <c r="C285" s="295" t="s">
        <v>421</v>
      </c>
      <c r="D285" s="295" t="s">
        <v>515</v>
      </c>
      <c r="E285" s="305">
        <v>7.6</v>
      </c>
      <c r="F285" s="305">
        <v>7.6</v>
      </c>
      <c r="G285" s="295" t="s">
        <v>196</v>
      </c>
      <c r="H285" s="417">
        <v>1</v>
      </c>
      <c r="I285" s="296">
        <v>43677</v>
      </c>
      <c r="J285" s="295">
        <v>27950</v>
      </c>
      <c r="K285" s="295">
        <v>10069</v>
      </c>
      <c r="L285" s="295" t="s">
        <v>218</v>
      </c>
      <c r="M285" s="295" t="s">
        <v>328</v>
      </c>
      <c r="N285" s="295" t="s">
        <v>515</v>
      </c>
      <c r="O285" s="295" t="s">
        <v>200</v>
      </c>
      <c r="P285" s="295" t="s">
        <v>335</v>
      </c>
      <c r="Q285" s="295" t="s">
        <v>324</v>
      </c>
      <c r="R285" s="295" t="s">
        <v>201</v>
      </c>
      <c r="S285" s="295" t="s">
        <v>204</v>
      </c>
      <c r="T285" s="295" t="s">
        <v>201</v>
      </c>
      <c r="U285" s="295" t="s">
        <v>330</v>
      </c>
      <c r="V285" s="295" t="s">
        <v>318</v>
      </c>
      <c r="W285" s="295" t="s">
        <v>201</v>
      </c>
      <c r="X285" s="295" t="s">
        <v>331</v>
      </c>
      <c r="Y285" t="s">
        <v>514</v>
      </c>
    </row>
    <row r="286" spans="1:25" x14ac:dyDescent="0.35">
      <c r="A286" s="295" t="s">
        <v>192</v>
      </c>
      <c r="B286" s="295" t="s">
        <v>193</v>
      </c>
      <c r="C286" s="295" t="s">
        <v>421</v>
      </c>
      <c r="D286" s="295" t="s">
        <v>515</v>
      </c>
      <c r="E286" s="305">
        <v>0.02</v>
      </c>
      <c r="F286" s="305">
        <v>0.02</v>
      </c>
      <c r="G286" s="295" t="s">
        <v>196</v>
      </c>
      <c r="H286" s="417">
        <v>1</v>
      </c>
      <c r="I286" s="296">
        <v>43677</v>
      </c>
      <c r="J286" s="295">
        <v>27950</v>
      </c>
      <c r="K286" s="295">
        <v>10126</v>
      </c>
      <c r="L286" s="295" t="s">
        <v>218</v>
      </c>
      <c r="M286" s="295" t="s">
        <v>328</v>
      </c>
      <c r="N286" s="295" t="s">
        <v>515</v>
      </c>
      <c r="O286" s="295" t="s">
        <v>457</v>
      </c>
      <c r="P286" s="295" t="s">
        <v>335</v>
      </c>
      <c r="Q286" s="295" t="s">
        <v>324</v>
      </c>
      <c r="R286" s="295" t="s">
        <v>201</v>
      </c>
      <c r="S286" s="295" t="s">
        <v>204</v>
      </c>
      <c r="T286" s="295" t="s">
        <v>201</v>
      </c>
      <c r="U286" s="295" t="s">
        <v>330</v>
      </c>
      <c r="V286" s="295" t="s">
        <v>318</v>
      </c>
      <c r="W286" s="295" t="s">
        <v>201</v>
      </c>
      <c r="X286" s="295" t="s">
        <v>331</v>
      </c>
      <c r="Y286" t="s">
        <v>514</v>
      </c>
    </row>
    <row r="287" spans="1:25" x14ac:dyDescent="0.35">
      <c r="A287" s="295" t="s">
        <v>192</v>
      </c>
      <c r="B287" s="295" t="s">
        <v>193</v>
      </c>
      <c r="C287" s="295" t="s">
        <v>421</v>
      </c>
      <c r="D287" s="295" t="s">
        <v>515</v>
      </c>
      <c r="E287" s="305">
        <v>0.28999999999999998</v>
      </c>
      <c r="F287" s="305">
        <v>0.28999999999999998</v>
      </c>
      <c r="G287" s="295" t="s">
        <v>196</v>
      </c>
      <c r="H287" s="417">
        <v>1</v>
      </c>
      <c r="I287" s="296">
        <v>43677</v>
      </c>
      <c r="J287" s="295">
        <v>27950</v>
      </c>
      <c r="K287" s="295">
        <v>10198</v>
      </c>
      <c r="L287" s="295" t="s">
        <v>218</v>
      </c>
      <c r="M287" s="295" t="s">
        <v>328</v>
      </c>
      <c r="N287" s="295" t="s">
        <v>515</v>
      </c>
      <c r="O287" s="295" t="s">
        <v>406</v>
      </c>
      <c r="P287" s="295" t="s">
        <v>335</v>
      </c>
      <c r="Q287" s="295" t="s">
        <v>324</v>
      </c>
      <c r="R287" s="295" t="s">
        <v>201</v>
      </c>
      <c r="S287" s="295" t="s">
        <v>204</v>
      </c>
      <c r="T287" s="295" t="s">
        <v>201</v>
      </c>
      <c r="U287" s="295" t="s">
        <v>330</v>
      </c>
      <c r="V287" s="295" t="s">
        <v>318</v>
      </c>
      <c r="W287" s="295" t="s">
        <v>201</v>
      </c>
      <c r="X287" s="295" t="s">
        <v>331</v>
      </c>
      <c r="Y287" t="s">
        <v>514</v>
      </c>
    </row>
    <row r="288" spans="1:25" x14ac:dyDescent="0.35">
      <c r="A288" s="295" t="s">
        <v>192</v>
      </c>
      <c r="B288" s="295" t="s">
        <v>193</v>
      </c>
      <c r="C288" s="295" t="s">
        <v>421</v>
      </c>
      <c r="D288" s="295" t="s">
        <v>515</v>
      </c>
      <c r="E288" s="305">
        <v>0.88</v>
      </c>
      <c r="F288" s="305">
        <v>0.88</v>
      </c>
      <c r="G288" s="295" t="s">
        <v>196</v>
      </c>
      <c r="H288" s="417">
        <v>1</v>
      </c>
      <c r="I288" s="296">
        <v>43677</v>
      </c>
      <c r="J288" s="295">
        <v>27950</v>
      </c>
      <c r="K288" s="295">
        <v>10227</v>
      </c>
      <c r="L288" s="295" t="s">
        <v>218</v>
      </c>
      <c r="M288" s="295" t="s">
        <v>328</v>
      </c>
      <c r="N288" s="295" t="s">
        <v>515</v>
      </c>
      <c r="O288" s="295" t="s">
        <v>221</v>
      </c>
      <c r="P288" s="295" t="s">
        <v>336</v>
      </c>
      <c r="Q288" s="295" t="s">
        <v>324</v>
      </c>
      <c r="R288" s="295" t="s">
        <v>201</v>
      </c>
      <c r="S288" s="295" t="s">
        <v>204</v>
      </c>
      <c r="T288" s="295" t="s">
        <v>201</v>
      </c>
      <c r="U288" s="295" t="s">
        <v>330</v>
      </c>
      <c r="V288" s="295" t="s">
        <v>318</v>
      </c>
      <c r="W288" s="295" t="s">
        <v>201</v>
      </c>
      <c r="X288" s="295" t="s">
        <v>331</v>
      </c>
      <c r="Y288" t="s">
        <v>514</v>
      </c>
    </row>
    <row r="289" spans="1:25" x14ac:dyDescent="0.35">
      <c r="A289" s="295" t="s">
        <v>192</v>
      </c>
      <c r="B289" s="295" t="s">
        <v>193</v>
      </c>
      <c r="C289" s="295" t="s">
        <v>421</v>
      </c>
      <c r="D289" s="295" t="s">
        <v>515</v>
      </c>
      <c r="E289" s="305">
        <v>6.08</v>
      </c>
      <c r="F289" s="305">
        <v>6.08</v>
      </c>
      <c r="G289" s="295" t="s">
        <v>196</v>
      </c>
      <c r="H289" s="417">
        <v>1</v>
      </c>
      <c r="I289" s="296">
        <v>43677</v>
      </c>
      <c r="J289" s="295">
        <v>27950</v>
      </c>
      <c r="K289" s="295">
        <v>10259</v>
      </c>
      <c r="L289" s="295" t="s">
        <v>218</v>
      </c>
      <c r="M289" s="295" t="s">
        <v>328</v>
      </c>
      <c r="N289" s="295" t="s">
        <v>515</v>
      </c>
      <c r="O289" s="295" t="s">
        <v>200</v>
      </c>
      <c r="P289" s="295" t="s">
        <v>336</v>
      </c>
      <c r="Q289" s="295" t="s">
        <v>324</v>
      </c>
      <c r="R289" s="295" t="s">
        <v>201</v>
      </c>
      <c r="S289" s="295" t="s">
        <v>204</v>
      </c>
      <c r="T289" s="295" t="s">
        <v>201</v>
      </c>
      <c r="U289" s="295" t="s">
        <v>330</v>
      </c>
      <c r="V289" s="295" t="s">
        <v>318</v>
      </c>
      <c r="W289" s="295" t="s">
        <v>201</v>
      </c>
      <c r="X289" s="295" t="s">
        <v>331</v>
      </c>
      <c r="Y289" t="s">
        <v>514</v>
      </c>
    </row>
    <row r="290" spans="1:25" x14ac:dyDescent="0.35">
      <c r="A290" s="295" t="s">
        <v>192</v>
      </c>
      <c r="B290" s="295" t="s">
        <v>193</v>
      </c>
      <c r="C290" s="295" t="s">
        <v>421</v>
      </c>
      <c r="D290" s="295" t="s">
        <v>515</v>
      </c>
      <c r="E290" s="305">
        <v>0.02</v>
      </c>
      <c r="F290" s="305">
        <v>0.02</v>
      </c>
      <c r="G290" s="295" t="s">
        <v>196</v>
      </c>
      <c r="H290" s="417">
        <v>1</v>
      </c>
      <c r="I290" s="296">
        <v>43677</v>
      </c>
      <c r="J290" s="295">
        <v>27950</v>
      </c>
      <c r="K290" s="295">
        <v>10316</v>
      </c>
      <c r="L290" s="295" t="s">
        <v>218</v>
      </c>
      <c r="M290" s="295" t="s">
        <v>328</v>
      </c>
      <c r="N290" s="295" t="s">
        <v>515</v>
      </c>
      <c r="O290" s="295" t="s">
        <v>457</v>
      </c>
      <c r="P290" s="295" t="s">
        <v>336</v>
      </c>
      <c r="Q290" s="295" t="s">
        <v>324</v>
      </c>
      <c r="R290" s="295" t="s">
        <v>201</v>
      </c>
      <c r="S290" s="295" t="s">
        <v>204</v>
      </c>
      <c r="T290" s="295" t="s">
        <v>201</v>
      </c>
      <c r="U290" s="295" t="s">
        <v>330</v>
      </c>
      <c r="V290" s="295" t="s">
        <v>318</v>
      </c>
      <c r="W290" s="295" t="s">
        <v>201</v>
      </c>
      <c r="X290" s="295" t="s">
        <v>331</v>
      </c>
      <c r="Y290" t="s">
        <v>514</v>
      </c>
    </row>
    <row r="291" spans="1:25" x14ac:dyDescent="0.35">
      <c r="A291" s="295" t="s">
        <v>192</v>
      </c>
      <c r="B291" s="295" t="s">
        <v>193</v>
      </c>
      <c r="C291" s="295" t="s">
        <v>421</v>
      </c>
      <c r="D291" s="295" t="s">
        <v>515</v>
      </c>
      <c r="E291" s="305">
        <v>0.23</v>
      </c>
      <c r="F291" s="305">
        <v>0.23</v>
      </c>
      <c r="G291" s="295" t="s">
        <v>196</v>
      </c>
      <c r="H291" s="417">
        <v>1</v>
      </c>
      <c r="I291" s="296">
        <v>43677</v>
      </c>
      <c r="J291" s="295">
        <v>27950</v>
      </c>
      <c r="K291" s="295">
        <v>10387</v>
      </c>
      <c r="L291" s="295" t="s">
        <v>218</v>
      </c>
      <c r="M291" s="295" t="s">
        <v>328</v>
      </c>
      <c r="N291" s="295" t="s">
        <v>515</v>
      </c>
      <c r="O291" s="295" t="s">
        <v>406</v>
      </c>
      <c r="P291" s="295" t="s">
        <v>336</v>
      </c>
      <c r="Q291" s="295" t="s">
        <v>324</v>
      </c>
      <c r="R291" s="295" t="s">
        <v>201</v>
      </c>
      <c r="S291" s="295" t="s">
        <v>204</v>
      </c>
      <c r="T291" s="295" t="s">
        <v>201</v>
      </c>
      <c r="U291" s="295" t="s">
        <v>330</v>
      </c>
      <c r="V291" s="295" t="s">
        <v>318</v>
      </c>
      <c r="W291" s="295" t="s">
        <v>201</v>
      </c>
      <c r="X291" s="295" t="s">
        <v>331</v>
      </c>
      <c r="Y291" t="s">
        <v>514</v>
      </c>
    </row>
    <row r="292" spans="1:25" x14ac:dyDescent="0.35">
      <c r="A292" s="295" t="s">
        <v>192</v>
      </c>
      <c r="B292" s="295" t="s">
        <v>193</v>
      </c>
      <c r="C292" s="295" t="s">
        <v>421</v>
      </c>
      <c r="D292" s="295" t="s">
        <v>515</v>
      </c>
      <c r="E292" s="305">
        <v>0.93</v>
      </c>
      <c r="F292" s="305">
        <v>0.93</v>
      </c>
      <c r="G292" s="295" t="s">
        <v>196</v>
      </c>
      <c r="H292" s="417">
        <v>1</v>
      </c>
      <c r="I292" s="296">
        <v>43677</v>
      </c>
      <c r="J292" s="295">
        <v>27950</v>
      </c>
      <c r="K292" s="295">
        <v>10416</v>
      </c>
      <c r="L292" s="295" t="s">
        <v>218</v>
      </c>
      <c r="M292" s="295" t="s">
        <v>328</v>
      </c>
      <c r="N292" s="295" t="s">
        <v>515</v>
      </c>
      <c r="O292" s="295" t="s">
        <v>221</v>
      </c>
      <c r="P292" s="295" t="s">
        <v>337</v>
      </c>
      <c r="Q292" s="295" t="s">
        <v>324</v>
      </c>
      <c r="R292" s="295" t="s">
        <v>201</v>
      </c>
      <c r="S292" s="295" t="s">
        <v>204</v>
      </c>
      <c r="T292" s="295" t="s">
        <v>201</v>
      </c>
      <c r="U292" s="295" t="s">
        <v>330</v>
      </c>
      <c r="V292" s="295" t="s">
        <v>318</v>
      </c>
      <c r="W292" s="295" t="s">
        <v>201</v>
      </c>
      <c r="X292" s="295" t="s">
        <v>331</v>
      </c>
      <c r="Y292" t="s">
        <v>514</v>
      </c>
    </row>
    <row r="293" spans="1:25" x14ac:dyDescent="0.35">
      <c r="A293" s="295" t="s">
        <v>192</v>
      </c>
      <c r="B293" s="295" t="s">
        <v>193</v>
      </c>
      <c r="C293" s="295" t="s">
        <v>421</v>
      </c>
      <c r="D293" s="295" t="s">
        <v>515</v>
      </c>
      <c r="E293" s="305">
        <v>6.41</v>
      </c>
      <c r="F293" s="305">
        <v>6.41</v>
      </c>
      <c r="G293" s="295" t="s">
        <v>196</v>
      </c>
      <c r="H293" s="417">
        <v>1</v>
      </c>
      <c r="I293" s="296">
        <v>43677</v>
      </c>
      <c r="J293" s="295">
        <v>27950</v>
      </c>
      <c r="K293" s="295">
        <v>10448</v>
      </c>
      <c r="L293" s="295" t="s">
        <v>218</v>
      </c>
      <c r="M293" s="295" t="s">
        <v>328</v>
      </c>
      <c r="N293" s="295" t="s">
        <v>515</v>
      </c>
      <c r="O293" s="295" t="s">
        <v>200</v>
      </c>
      <c r="P293" s="295" t="s">
        <v>337</v>
      </c>
      <c r="Q293" s="295" t="s">
        <v>324</v>
      </c>
      <c r="R293" s="295" t="s">
        <v>201</v>
      </c>
      <c r="S293" s="295" t="s">
        <v>204</v>
      </c>
      <c r="T293" s="295" t="s">
        <v>201</v>
      </c>
      <c r="U293" s="295" t="s">
        <v>330</v>
      </c>
      <c r="V293" s="295" t="s">
        <v>318</v>
      </c>
      <c r="W293" s="295" t="s">
        <v>201</v>
      </c>
      <c r="X293" s="295" t="s">
        <v>331</v>
      </c>
      <c r="Y293" t="s">
        <v>514</v>
      </c>
    </row>
    <row r="294" spans="1:25" x14ac:dyDescent="0.35">
      <c r="A294" s="295" t="s">
        <v>192</v>
      </c>
      <c r="B294" s="295" t="s">
        <v>193</v>
      </c>
      <c r="C294" s="295" t="s">
        <v>421</v>
      </c>
      <c r="D294" s="295" t="s">
        <v>515</v>
      </c>
      <c r="E294" s="305">
        <v>0.02</v>
      </c>
      <c r="F294" s="305">
        <v>0.02</v>
      </c>
      <c r="G294" s="295" t="s">
        <v>196</v>
      </c>
      <c r="H294" s="417">
        <v>1</v>
      </c>
      <c r="I294" s="296">
        <v>43677</v>
      </c>
      <c r="J294" s="295">
        <v>27950</v>
      </c>
      <c r="K294" s="295">
        <v>10505</v>
      </c>
      <c r="L294" s="295" t="s">
        <v>218</v>
      </c>
      <c r="M294" s="295" t="s">
        <v>328</v>
      </c>
      <c r="N294" s="295" t="s">
        <v>515</v>
      </c>
      <c r="O294" s="295" t="s">
        <v>457</v>
      </c>
      <c r="P294" s="295" t="s">
        <v>337</v>
      </c>
      <c r="Q294" s="295" t="s">
        <v>324</v>
      </c>
      <c r="R294" s="295" t="s">
        <v>201</v>
      </c>
      <c r="S294" s="295" t="s">
        <v>204</v>
      </c>
      <c r="T294" s="295" t="s">
        <v>201</v>
      </c>
      <c r="U294" s="295" t="s">
        <v>330</v>
      </c>
      <c r="V294" s="295" t="s">
        <v>318</v>
      </c>
      <c r="W294" s="295" t="s">
        <v>201</v>
      </c>
      <c r="X294" s="295" t="s">
        <v>331</v>
      </c>
      <c r="Y294" t="s">
        <v>514</v>
      </c>
    </row>
    <row r="295" spans="1:25" x14ac:dyDescent="0.35">
      <c r="A295" s="295" t="s">
        <v>192</v>
      </c>
      <c r="B295" s="295" t="s">
        <v>193</v>
      </c>
      <c r="C295" s="295" t="s">
        <v>421</v>
      </c>
      <c r="D295" s="295" t="s">
        <v>515</v>
      </c>
      <c r="E295" s="305">
        <v>0.24</v>
      </c>
      <c r="F295" s="305">
        <v>0.24</v>
      </c>
      <c r="G295" s="295" t="s">
        <v>196</v>
      </c>
      <c r="H295" s="417">
        <v>1</v>
      </c>
      <c r="I295" s="296">
        <v>43677</v>
      </c>
      <c r="J295" s="295">
        <v>27950</v>
      </c>
      <c r="K295" s="295">
        <v>10576</v>
      </c>
      <c r="L295" s="295" t="s">
        <v>218</v>
      </c>
      <c r="M295" s="295" t="s">
        <v>328</v>
      </c>
      <c r="N295" s="295" t="s">
        <v>515</v>
      </c>
      <c r="O295" s="295" t="s">
        <v>406</v>
      </c>
      <c r="P295" s="295" t="s">
        <v>337</v>
      </c>
      <c r="Q295" s="295" t="s">
        <v>324</v>
      </c>
      <c r="R295" s="295" t="s">
        <v>201</v>
      </c>
      <c r="S295" s="295" t="s">
        <v>204</v>
      </c>
      <c r="T295" s="295" t="s">
        <v>201</v>
      </c>
      <c r="U295" s="295" t="s">
        <v>330</v>
      </c>
      <c r="V295" s="295" t="s">
        <v>318</v>
      </c>
      <c r="W295" s="295" t="s">
        <v>201</v>
      </c>
      <c r="X295" s="295" t="s">
        <v>331</v>
      </c>
      <c r="Y295" t="s">
        <v>514</v>
      </c>
    </row>
    <row r="296" spans="1:25" x14ac:dyDescent="0.35">
      <c r="A296" s="295" t="s">
        <v>192</v>
      </c>
      <c r="B296" s="295" t="s">
        <v>193</v>
      </c>
      <c r="C296" s="295" t="s">
        <v>421</v>
      </c>
      <c r="D296" s="295" t="s">
        <v>515</v>
      </c>
      <c r="E296" s="305">
        <v>1.86</v>
      </c>
      <c r="F296" s="305">
        <v>1.86</v>
      </c>
      <c r="G296" s="295" t="s">
        <v>196</v>
      </c>
      <c r="H296" s="417">
        <v>1</v>
      </c>
      <c r="I296" s="296">
        <v>43677</v>
      </c>
      <c r="J296" s="295">
        <v>27950</v>
      </c>
      <c r="K296" s="295">
        <v>10605</v>
      </c>
      <c r="L296" s="295" t="s">
        <v>218</v>
      </c>
      <c r="M296" s="295" t="s">
        <v>328</v>
      </c>
      <c r="N296" s="295" t="s">
        <v>515</v>
      </c>
      <c r="O296" s="295" t="s">
        <v>221</v>
      </c>
      <c r="P296" s="295" t="s">
        <v>338</v>
      </c>
      <c r="Q296" s="295" t="s">
        <v>324</v>
      </c>
      <c r="R296" s="295" t="s">
        <v>201</v>
      </c>
      <c r="S296" s="295" t="s">
        <v>204</v>
      </c>
      <c r="T296" s="295" t="s">
        <v>201</v>
      </c>
      <c r="U296" s="295" t="s">
        <v>330</v>
      </c>
      <c r="V296" s="295" t="s">
        <v>318</v>
      </c>
      <c r="W296" s="295" t="s">
        <v>201</v>
      </c>
      <c r="X296" s="295" t="s">
        <v>331</v>
      </c>
      <c r="Y296" t="s">
        <v>514</v>
      </c>
    </row>
    <row r="297" spans="1:25" x14ac:dyDescent="0.35">
      <c r="A297" s="295" t="s">
        <v>192</v>
      </c>
      <c r="B297" s="295" t="s">
        <v>193</v>
      </c>
      <c r="C297" s="295" t="s">
        <v>421</v>
      </c>
      <c r="D297" s="295" t="s">
        <v>515</v>
      </c>
      <c r="E297" s="305">
        <v>12.82</v>
      </c>
      <c r="F297" s="305">
        <v>12.82</v>
      </c>
      <c r="G297" s="295" t="s">
        <v>196</v>
      </c>
      <c r="H297" s="417">
        <v>1</v>
      </c>
      <c r="I297" s="296">
        <v>43677</v>
      </c>
      <c r="J297" s="295">
        <v>27950</v>
      </c>
      <c r="K297" s="295">
        <v>10637</v>
      </c>
      <c r="L297" s="295" t="s">
        <v>218</v>
      </c>
      <c r="M297" s="295" t="s">
        <v>328</v>
      </c>
      <c r="N297" s="295" t="s">
        <v>515</v>
      </c>
      <c r="O297" s="295" t="s">
        <v>200</v>
      </c>
      <c r="P297" s="295" t="s">
        <v>338</v>
      </c>
      <c r="Q297" s="295" t="s">
        <v>324</v>
      </c>
      <c r="R297" s="295" t="s">
        <v>201</v>
      </c>
      <c r="S297" s="295" t="s">
        <v>204</v>
      </c>
      <c r="T297" s="295" t="s">
        <v>201</v>
      </c>
      <c r="U297" s="295" t="s">
        <v>330</v>
      </c>
      <c r="V297" s="295" t="s">
        <v>318</v>
      </c>
      <c r="W297" s="295" t="s">
        <v>201</v>
      </c>
      <c r="X297" s="295" t="s">
        <v>331</v>
      </c>
      <c r="Y297" t="s">
        <v>514</v>
      </c>
    </row>
    <row r="298" spans="1:25" x14ac:dyDescent="0.35">
      <c r="A298" s="295" t="s">
        <v>192</v>
      </c>
      <c r="B298" s="295" t="s">
        <v>193</v>
      </c>
      <c r="C298" s="295" t="s">
        <v>421</v>
      </c>
      <c r="D298" s="295" t="s">
        <v>515</v>
      </c>
      <c r="E298" s="305">
        <v>0.03</v>
      </c>
      <c r="F298" s="305">
        <v>0.03</v>
      </c>
      <c r="G298" s="295" t="s">
        <v>196</v>
      </c>
      <c r="H298" s="417">
        <v>1</v>
      </c>
      <c r="I298" s="296">
        <v>43677</v>
      </c>
      <c r="J298" s="295">
        <v>27950</v>
      </c>
      <c r="K298" s="295">
        <v>10695</v>
      </c>
      <c r="L298" s="295" t="s">
        <v>218</v>
      </c>
      <c r="M298" s="295" t="s">
        <v>328</v>
      </c>
      <c r="N298" s="295" t="s">
        <v>515</v>
      </c>
      <c r="O298" s="295" t="s">
        <v>457</v>
      </c>
      <c r="P298" s="295" t="s">
        <v>338</v>
      </c>
      <c r="Q298" s="295" t="s">
        <v>324</v>
      </c>
      <c r="R298" s="295" t="s">
        <v>201</v>
      </c>
      <c r="S298" s="295" t="s">
        <v>204</v>
      </c>
      <c r="T298" s="295" t="s">
        <v>201</v>
      </c>
      <c r="U298" s="295" t="s">
        <v>330</v>
      </c>
      <c r="V298" s="295" t="s">
        <v>318</v>
      </c>
      <c r="W298" s="295" t="s">
        <v>201</v>
      </c>
      <c r="X298" s="295" t="s">
        <v>331</v>
      </c>
      <c r="Y298" t="s">
        <v>514</v>
      </c>
    </row>
    <row r="299" spans="1:25" x14ac:dyDescent="0.35">
      <c r="A299" s="295" t="s">
        <v>192</v>
      </c>
      <c r="B299" s="295" t="s">
        <v>193</v>
      </c>
      <c r="C299" s="295" t="s">
        <v>421</v>
      </c>
      <c r="D299" s="295" t="s">
        <v>515</v>
      </c>
      <c r="E299" s="305">
        <v>0.48</v>
      </c>
      <c r="F299" s="305">
        <v>0.48</v>
      </c>
      <c r="G299" s="295" t="s">
        <v>196</v>
      </c>
      <c r="H299" s="417">
        <v>1</v>
      </c>
      <c r="I299" s="296">
        <v>43677</v>
      </c>
      <c r="J299" s="295">
        <v>27950</v>
      </c>
      <c r="K299" s="295">
        <v>10769</v>
      </c>
      <c r="L299" s="295" t="s">
        <v>218</v>
      </c>
      <c r="M299" s="295" t="s">
        <v>328</v>
      </c>
      <c r="N299" s="295" t="s">
        <v>515</v>
      </c>
      <c r="O299" s="295" t="s">
        <v>406</v>
      </c>
      <c r="P299" s="295" t="s">
        <v>338</v>
      </c>
      <c r="Q299" s="295" t="s">
        <v>324</v>
      </c>
      <c r="R299" s="295" t="s">
        <v>201</v>
      </c>
      <c r="S299" s="295" t="s">
        <v>204</v>
      </c>
      <c r="T299" s="295" t="s">
        <v>201</v>
      </c>
      <c r="U299" s="295" t="s">
        <v>330</v>
      </c>
      <c r="V299" s="295" t="s">
        <v>318</v>
      </c>
      <c r="W299" s="295" t="s">
        <v>201</v>
      </c>
      <c r="X299" s="295" t="s">
        <v>331</v>
      </c>
      <c r="Y299" t="s">
        <v>514</v>
      </c>
    </row>
    <row r="300" spans="1:25" x14ac:dyDescent="0.35">
      <c r="A300" s="295" t="s">
        <v>192</v>
      </c>
      <c r="B300" s="295" t="s">
        <v>193</v>
      </c>
      <c r="C300" s="295" t="s">
        <v>421</v>
      </c>
      <c r="D300" s="295" t="s">
        <v>515</v>
      </c>
      <c r="E300" s="305">
        <v>1.28</v>
      </c>
      <c r="F300" s="305">
        <v>1.28</v>
      </c>
      <c r="G300" s="295" t="s">
        <v>196</v>
      </c>
      <c r="H300" s="417">
        <v>1</v>
      </c>
      <c r="I300" s="296">
        <v>43677</v>
      </c>
      <c r="J300" s="295">
        <v>27950</v>
      </c>
      <c r="K300" s="295">
        <v>10798</v>
      </c>
      <c r="L300" s="295" t="s">
        <v>218</v>
      </c>
      <c r="M300" s="295" t="s">
        <v>328</v>
      </c>
      <c r="N300" s="295" t="s">
        <v>515</v>
      </c>
      <c r="O300" s="295" t="s">
        <v>221</v>
      </c>
      <c r="P300" s="295" t="s">
        <v>340</v>
      </c>
      <c r="Q300" s="295" t="s">
        <v>324</v>
      </c>
      <c r="R300" s="295" t="s">
        <v>201</v>
      </c>
      <c r="S300" s="295" t="s">
        <v>204</v>
      </c>
      <c r="T300" s="295" t="s">
        <v>201</v>
      </c>
      <c r="U300" s="295" t="s">
        <v>330</v>
      </c>
      <c r="V300" s="295" t="s">
        <v>318</v>
      </c>
      <c r="W300" s="295" t="s">
        <v>201</v>
      </c>
      <c r="X300" s="295" t="s">
        <v>94</v>
      </c>
      <c r="Y300" t="s">
        <v>514</v>
      </c>
    </row>
    <row r="301" spans="1:25" x14ac:dyDescent="0.35">
      <c r="A301" s="295" t="s">
        <v>192</v>
      </c>
      <c r="B301" s="295" t="s">
        <v>193</v>
      </c>
      <c r="C301" s="295" t="s">
        <v>421</v>
      </c>
      <c r="D301" s="295" t="s">
        <v>515</v>
      </c>
      <c r="E301" s="305">
        <v>8.81</v>
      </c>
      <c r="F301" s="305">
        <v>8.81</v>
      </c>
      <c r="G301" s="295" t="s">
        <v>196</v>
      </c>
      <c r="H301" s="417">
        <v>1</v>
      </c>
      <c r="I301" s="296">
        <v>43677</v>
      </c>
      <c r="J301" s="295">
        <v>27950</v>
      </c>
      <c r="K301" s="295">
        <v>10830</v>
      </c>
      <c r="L301" s="295" t="s">
        <v>218</v>
      </c>
      <c r="M301" s="295" t="s">
        <v>328</v>
      </c>
      <c r="N301" s="295" t="s">
        <v>515</v>
      </c>
      <c r="O301" s="295" t="s">
        <v>200</v>
      </c>
      <c r="P301" s="295" t="s">
        <v>340</v>
      </c>
      <c r="Q301" s="295" t="s">
        <v>324</v>
      </c>
      <c r="R301" s="295" t="s">
        <v>201</v>
      </c>
      <c r="S301" s="295" t="s">
        <v>204</v>
      </c>
      <c r="T301" s="295" t="s">
        <v>201</v>
      </c>
      <c r="U301" s="295" t="s">
        <v>330</v>
      </c>
      <c r="V301" s="295" t="s">
        <v>318</v>
      </c>
      <c r="W301" s="295" t="s">
        <v>201</v>
      </c>
      <c r="X301" s="295" t="s">
        <v>94</v>
      </c>
      <c r="Y301" t="s">
        <v>514</v>
      </c>
    </row>
    <row r="302" spans="1:25" x14ac:dyDescent="0.35">
      <c r="A302" s="295" t="s">
        <v>192</v>
      </c>
      <c r="B302" s="295" t="s">
        <v>193</v>
      </c>
      <c r="C302" s="295" t="s">
        <v>421</v>
      </c>
      <c r="D302" s="295" t="s">
        <v>515</v>
      </c>
      <c r="E302" s="305">
        <v>0.02</v>
      </c>
      <c r="F302" s="305">
        <v>0.02</v>
      </c>
      <c r="G302" s="295" t="s">
        <v>196</v>
      </c>
      <c r="H302" s="417">
        <v>1</v>
      </c>
      <c r="I302" s="296">
        <v>43677</v>
      </c>
      <c r="J302" s="295">
        <v>27950</v>
      </c>
      <c r="K302" s="295">
        <v>10887</v>
      </c>
      <c r="L302" s="295" t="s">
        <v>218</v>
      </c>
      <c r="M302" s="295" t="s">
        <v>328</v>
      </c>
      <c r="N302" s="295" t="s">
        <v>515</v>
      </c>
      <c r="O302" s="295" t="s">
        <v>457</v>
      </c>
      <c r="P302" s="295" t="s">
        <v>340</v>
      </c>
      <c r="Q302" s="295" t="s">
        <v>324</v>
      </c>
      <c r="R302" s="295" t="s">
        <v>201</v>
      </c>
      <c r="S302" s="295" t="s">
        <v>204</v>
      </c>
      <c r="T302" s="295" t="s">
        <v>201</v>
      </c>
      <c r="U302" s="295" t="s">
        <v>330</v>
      </c>
      <c r="V302" s="295" t="s">
        <v>318</v>
      </c>
      <c r="W302" s="295" t="s">
        <v>201</v>
      </c>
      <c r="X302" s="295" t="s">
        <v>94</v>
      </c>
      <c r="Y302" t="s">
        <v>514</v>
      </c>
    </row>
    <row r="303" spans="1:25" x14ac:dyDescent="0.35">
      <c r="A303" s="295" t="s">
        <v>192</v>
      </c>
      <c r="B303" s="295" t="s">
        <v>193</v>
      </c>
      <c r="C303" s="295" t="s">
        <v>421</v>
      </c>
      <c r="D303" s="295" t="s">
        <v>515</v>
      </c>
      <c r="E303" s="305">
        <v>0.33</v>
      </c>
      <c r="F303" s="305">
        <v>0.33</v>
      </c>
      <c r="G303" s="295" t="s">
        <v>196</v>
      </c>
      <c r="H303" s="417">
        <v>1</v>
      </c>
      <c r="I303" s="296">
        <v>43677</v>
      </c>
      <c r="J303" s="295">
        <v>27950</v>
      </c>
      <c r="K303" s="295">
        <v>10961</v>
      </c>
      <c r="L303" s="295" t="s">
        <v>218</v>
      </c>
      <c r="M303" s="295" t="s">
        <v>328</v>
      </c>
      <c r="N303" s="295" t="s">
        <v>515</v>
      </c>
      <c r="O303" s="295" t="s">
        <v>406</v>
      </c>
      <c r="P303" s="295" t="s">
        <v>340</v>
      </c>
      <c r="Q303" s="295" t="s">
        <v>324</v>
      </c>
      <c r="R303" s="295" t="s">
        <v>201</v>
      </c>
      <c r="S303" s="295" t="s">
        <v>204</v>
      </c>
      <c r="T303" s="295" t="s">
        <v>201</v>
      </c>
      <c r="U303" s="295" t="s">
        <v>330</v>
      </c>
      <c r="V303" s="295" t="s">
        <v>318</v>
      </c>
      <c r="W303" s="295" t="s">
        <v>201</v>
      </c>
      <c r="X303" s="295" t="s">
        <v>94</v>
      </c>
      <c r="Y303" t="s">
        <v>514</v>
      </c>
    </row>
    <row r="304" spans="1:25" x14ac:dyDescent="0.35">
      <c r="A304" s="295" t="s">
        <v>192</v>
      </c>
      <c r="B304" s="295" t="s">
        <v>193</v>
      </c>
      <c r="C304" s="295" t="s">
        <v>421</v>
      </c>
      <c r="D304" s="295" t="s">
        <v>515</v>
      </c>
      <c r="E304" s="305">
        <v>0.27</v>
      </c>
      <c r="F304" s="305">
        <v>0.27</v>
      </c>
      <c r="G304" s="295" t="s">
        <v>196</v>
      </c>
      <c r="H304" s="417">
        <v>1</v>
      </c>
      <c r="I304" s="296">
        <v>43677</v>
      </c>
      <c r="J304" s="295">
        <v>27950</v>
      </c>
      <c r="K304" s="295">
        <v>10989</v>
      </c>
      <c r="L304" s="295" t="s">
        <v>218</v>
      </c>
      <c r="M304" s="295" t="s">
        <v>328</v>
      </c>
      <c r="N304" s="295" t="s">
        <v>515</v>
      </c>
      <c r="O304" s="295" t="s">
        <v>221</v>
      </c>
      <c r="P304" s="295" t="s">
        <v>343</v>
      </c>
      <c r="Q304" s="295" t="s">
        <v>324</v>
      </c>
      <c r="R304" s="295" t="s">
        <v>201</v>
      </c>
      <c r="S304" s="295" t="s">
        <v>204</v>
      </c>
      <c r="T304" s="295" t="s">
        <v>201</v>
      </c>
      <c r="U304" s="295" t="s">
        <v>330</v>
      </c>
      <c r="V304" s="295" t="s">
        <v>318</v>
      </c>
      <c r="W304" s="295" t="s">
        <v>201</v>
      </c>
      <c r="X304" s="295" t="s">
        <v>342</v>
      </c>
      <c r="Y304" t="s">
        <v>514</v>
      </c>
    </row>
    <row r="305" spans="1:25" x14ac:dyDescent="0.35">
      <c r="A305" s="295" t="s">
        <v>192</v>
      </c>
      <c r="B305" s="295" t="s">
        <v>193</v>
      </c>
      <c r="C305" s="295" t="s">
        <v>421</v>
      </c>
      <c r="D305" s="295" t="s">
        <v>515</v>
      </c>
      <c r="E305" s="305">
        <v>1.83</v>
      </c>
      <c r="F305" s="305">
        <v>1.83</v>
      </c>
      <c r="G305" s="295" t="s">
        <v>196</v>
      </c>
      <c r="H305" s="417">
        <v>1</v>
      </c>
      <c r="I305" s="296">
        <v>43677</v>
      </c>
      <c r="J305" s="295">
        <v>27950</v>
      </c>
      <c r="K305" s="295">
        <v>11020</v>
      </c>
      <c r="L305" s="295" t="s">
        <v>218</v>
      </c>
      <c r="M305" s="295" t="s">
        <v>328</v>
      </c>
      <c r="N305" s="295" t="s">
        <v>515</v>
      </c>
      <c r="O305" s="295" t="s">
        <v>200</v>
      </c>
      <c r="P305" s="295" t="s">
        <v>343</v>
      </c>
      <c r="Q305" s="295" t="s">
        <v>324</v>
      </c>
      <c r="R305" s="295" t="s">
        <v>201</v>
      </c>
      <c r="S305" s="295" t="s">
        <v>204</v>
      </c>
      <c r="T305" s="295" t="s">
        <v>201</v>
      </c>
      <c r="U305" s="295" t="s">
        <v>330</v>
      </c>
      <c r="V305" s="295" t="s">
        <v>318</v>
      </c>
      <c r="W305" s="295" t="s">
        <v>201</v>
      </c>
      <c r="X305" s="295" t="s">
        <v>342</v>
      </c>
      <c r="Y305" t="s">
        <v>514</v>
      </c>
    </row>
    <row r="306" spans="1:25" x14ac:dyDescent="0.35">
      <c r="A306" s="295" t="s">
        <v>192</v>
      </c>
      <c r="B306" s="295" t="s">
        <v>193</v>
      </c>
      <c r="C306" s="295" t="s">
        <v>421</v>
      </c>
      <c r="D306" s="295" t="s">
        <v>515</v>
      </c>
      <c r="E306" s="305">
        <v>7.0000000000000007E-2</v>
      </c>
      <c r="F306" s="305">
        <v>7.0000000000000007E-2</v>
      </c>
      <c r="G306" s="295" t="s">
        <v>196</v>
      </c>
      <c r="H306" s="417">
        <v>1</v>
      </c>
      <c r="I306" s="296">
        <v>43677</v>
      </c>
      <c r="J306" s="295">
        <v>27950</v>
      </c>
      <c r="K306" s="295">
        <v>11141</v>
      </c>
      <c r="L306" s="295" t="s">
        <v>218</v>
      </c>
      <c r="M306" s="295" t="s">
        <v>328</v>
      </c>
      <c r="N306" s="295" t="s">
        <v>515</v>
      </c>
      <c r="O306" s="295" t="s">
        <v>406</v>
      </c>
      <c r="P306" s="295" t="s">
        <v>343</v>
      </c>
      <c r="Q306" s="295" t="s">
        <v>324</v>
      </c>
      <c r="R306" s="295" t="s">
        <v>201</v>
      </c>
      <c r="S306" s="295" t="s">
        <v>204</v>
      </c>
      <c r="T306" s="295" t="s">
        <v>201</v>
      </c>
      <c r="U306" s="295" t="s">
        <v>330</v>
      </c>
      <c r="V306" s="295" t="s">
        <v>318</v>
      </c>
      <c r="W306" s="295" t="s">
        <v>201</v>
      </c>
      <c r="X306" s="295" t="s">
        <v>342</v>
      </c>
      <c r="Y306" t="s">
        <v>514</v>
      </c>
    </row>
    <row r="307" spans="1:25" x14ac:dyDescent="0.35">
      <c r="A307" s="295" t="s">
        <v>192</v>
      </c>
      <c r="B307" s="295" t="s">
        <v>193</v>
      </c>
      <c r="C307" s="295" t="s">
        <v>421</v>
      </c>
      <c r="D307" s="295" t="s">
        <v>515</v>
      </c>
      <c r="E307" s="305">
        <v>0.93</v>
      </c>
      <c r="F307" s="305">
        <v>0.93</v>
      </c>
      <c r="G307" s="295" t="s">
        <v>196</v>
      </c>
      <c r="H307" s="417">
        <v>1</v>
      </c>
      <c r="I307" s="296">
        <v>43677</v>
      </c>
      <c r="J307" s="295">
        <v>27950</v>
      </c>
      <c r="K307" s="295">
        <v>11170</v>
      </c>
      <c r="L307" s="295" t="s">
        <v>218</v>
      </c>
      <c r="M307" s="295" t="s">
        <v>328</v>
      </c>
      <c r="N307" s="295" t="s">
        <v>515</v>
      </c>
      <c r="O307" s="295" t="s">
        <v>221</v>
      </c>
      <c r="P307" s="295" t="s">
        <v>344</v>
      </c>
      <c r="Q307" s="295" t="s">
        <v>324</v>
      </c>
      <c r="R307" s="295" t="s">
        <v>201</v>
      </c>
      <c r="S307" s="295" t="s">
        <v>204</v>
      </c>
      <c r="T307" s="295" t="s">
        <v>201</v>
      </c>
      <c r="U307" s="295" t="s">
        <v>330</v>
      </c>
      <c r="V307" s="295" t="s">
        <v>318</v>
      </c>
      <c r="W307" s="295" t="s">
        <v>201</v>
      </c>
      <c r="X307" s="295" t="s">
        <v>342</v>
      </c>
      <c r="Y307" t="s">
        <v>514</v>
      </c>
    </row>
    <row r="308" spans="1:25" x14ac:dyDescent="0.35">
      <c r="A308" s="295" t="s">
        <v>192</v>
      </c>
      <c r="B308" s="295" t="s">
        <v>193</v>
      </c>
      <c r="C308" s="295" t="s">
        <v>421</v>
      </c>
      <c r="D308" s="295" t="s">
        <v>515</v>
      </c>
      <c r="E308" s="305">
        <v>6.45</v>
      </c>
      <c r="F308" s="305">
        <v>6.45</v>
      </c>
      <c r="G308" s="295" t="s">
        <v>196</v>
      </c>
      <c r="H308" s="417">
        <v>1</v>
      </c>
      <c r="I308" s="296">
        <v>43677</v>
      </c>
      <c r="J308" s="295">
        <v>27950</v>
      </c>
      <c r="K308" s="295">
        <v>11202</v>
      </c>
      <c r="L308" s="295" t="s">
        <v>218</v>
      </c>
      <c r="M308" s="295" t="s">
        <v>328</v>
      </c>
      <c r="N308" s="295" t="s">
        <v>515</v>
      </c>
      <c r="O308" s="295" t="s">
        <v>200</v>
      </c>
      <c r="P308" s="295" t="s">
        <v>344</v>
      </c>
      <c r="Q308" s="295" t="s">
        <v>324</v>
      </c>
      <c r="R308" s="295" t="s">
        <v>201</v>
      </c>
      <c r="S308" s="295" t="s">
        <v>204</v>
      </c>
      <c r="T308" s="295" t="s">
        <v>201</v>
      </c>
      <c r="U308" s="295" t="s">
        <v>330</v>
      </c>
      <c r="V308" s="295" t="s">
        <v>318</v>
      </c>
      <c r="W308" s="295" t="s">
        <v>201</v>
      </c>
      <c r="X308" s="295" t="s">
        <v>342</v>
      </c>
      <c r="Y308" t="s">
        <v>514</v>
      </c>
    </row>
    <row r="309" spans="1:25" x14ac:dyDescent="0.35">
      <c r="A309" s="295" t="s">
        <v>192</v>
      </c>
      <c r="B309" s="295" t="s">
        <v>193</v>
      </c>
      <c r="C309" s="295" t="s">
        <v>421</v>
      </c>
      <c r="D309" s="295" t="s">
        <v>515</v>
      </c>
      <c r="E309" s="305">
        <v>0.02</v>
      </c>
      <c r="F309" s="305">
        <v>0.02</v>
      </c>
      <c r="G309" s="295" t="s">
        <v>196</v>
      </c>
      <c r="H309" s="417">
        <v>1</v>
      </c>
      <c r="I309" s="296">
        <v>43677</v>
      </c>
      <c r="J309" s="295">
        <v>27950</v>
      </c>
      <c r="K309" s="295">
        <v>11259</v>
      </c>
      <c r="L309" s="295" t="s">
        <v>218</v>
      </c>
      <c r="M309" s="295" t="s">
        <v>328</v>
      </c>
      <c r="N309" s="295" t="s">
        <v>515</v>
      </c>
      <c r="O309" s="295" t="s">
        <v>457</v>
      </c>
      <c r="P309" s="295" t="s">
        <v>344</v>
      </c>
      <c r="Q309" s="295" t="s">
        <v>324</v>
      </c>
      <c r="R309" s="295" t="s">
        <v>201</v>
      </c>
      <c r="S309" s="295" t="s">
        <v>204</v>
      </c>
      <c r="T309" s="295" t="s">
        <v>201</v>
      </c>
      <c r="U309" s="295" t="s">
        <v>330</v>
      </c>
      <c r="V309" s="295" t="s">
        <v>318</v>
      </c>
      <c r="W309" s="295" t="s">
        <v>201</v>
      </c>
      <c r="X309" s="295" t="s">
        <v>342</v>
      </c>
      <c r="Y309" t="s">
        <v>514</v>
      </c>
    </row>
    <row r="310" spans="1:25" x14ac:dyDescent="0.35">
      <c r="A310" s="295" t="s">
        <v>192</v>
      </c>
      <c r="B310" s="295" t="s">
        <v>193</v>
      </c>
      <c r="C310" s="295" t="s">
        <v>421</v>
      </c>
      <c r="D310" s="295" t="s">
        <v>515</v>
      </c>
      <c r="E310" s="305">
        <v>0.24</v>
      </c>
      <c r="F310" s="305">
        <v>0.24</v>
      </c>
      <c r="G310" s="295" t="s">
        <v>196</v>
      </c>
      <c r="H310" s="417">
        <v>1</v>
      </c>
      <c r="I310" s="296">
        <v>43677</v>
      </c>
      <c r="J310" s="295">
        <v>27950</v>
      </c>
      <c r="K310" s="295">
        <v>11330</v>
      </c>
      <c r="L310" s="295" t="s">
        <v>218</v>
      </c>
      <c r="M310" s="295" t="s">
        <v>328</v>
      </c>
      <c r="N310" s="295" t="s">
        <v>515</v>
      </c>
      <c r="O310" s="295" t="s">
        <v>406</v>
      </c>
      <c r="P310" s="295" t="s">
        <v>344</v>
      </c>
      <c r="Q310" s="295" t="s">
        <v>324</v>
      </c>
      <c r="R310" s="295" t="s">
        <v>201</v>
      </c>
      <c r="S310" s="295" t="s">
        <v>204</v>
      </c>
      <c r="T310" s="295" t="s">
        <v>201</v>
      </c>
      <c r="U310" s="295" t="s">
        <v>330</v>
      </c>
      <c r="V310" s="295" t="s">
        <v>318</v>
      </c>
      <c r="W310" s="295" t="s">
        <v>201</v>
      </c>
      <c r="X310" s="295" t="s">
        <v>342</v>
      </c>
      <c r="Y310" t="s">
        <v>514</v>
      </c>
    </row>
    <row r="311" spans="1:25" x14ac:dyDescent="0.35">
      <c r="A311" s="295" t="s">
        <v>192</v>
      </c>
      <c r="B311" s="295" t="s">
        <v>193</v>
      </c>
      <c r="C311" s="295" t="s">
        <v>421</v>
      </c>
      <c r="D311" s="295" t="s">
        <v>515</v>
      </c>
      <c r="E311" s="305">
        <v>0.32</v>
      </c>
      <c r="F311" s="305">
        <v>0.32</v>
      </c>
      <c r="G311" s="295" t="s">
        <v>196</v>
      </c>
      <c r="H311" s="417">
        <v>1</v>
      </c>
      <c r="I311" s="296">
        <v>43677</v>
      </c>
      <c r="J311" s="295">
        <v>27950</v>
      </c>
      <c r="K311" s="295">
        <v>11358</v>
      </c>
      <c r="L311" s="295" t="s">
        <v>218</v>
      </c>
      <c r="M311" s="295" t="s">
        <v>328</v>
      </c>
      <c r="N311" s="295" t="s">
        <v>515</v>
      </c>
      <c r="O311" s="295" t="s">
        <v>221</v>
      </c>
      <c r="P311" s="295" t="s">
        <v>329</v>
      </c>
      <c r="Q311" s="295" t="s">
        <v>325</v>
      </c>
      <c r="R311" s="295" t="s">
        <v>201</v>
      </c>
      <c r="S311" s="295" t="s">
        <v>204</v>
      </c>
      <c r="T311" s="295" t="s">
        <v>201</v>
      </c>
      <c r="U311" s="295" t="s">
        <v>330</v>
      </c>
      <c r="V311" s="295" t="s">
        <v>318</v>
      </c>
      <c r="W311" s="295" t="s">
        <v>201</v>
      </c>
      <c r="X311" s="295" t="s">
        <v>331</v>
      </c>
      <c r="Y311" t="s">
        <v>514</v>
      </c>
    </row>
    <row r="312" spans="1:25" x14ac:dyDescent="0.35">
      <c r="A312" s="295" t="s">
        <v>192</v>
      </c>
      <c r="B312" s="295" t="s">
        <v>193</v>
      </c>
      <c r="C312" s="295" t="s">
        <v>421</v>
      </c>
      <c r="D312" s="295" t="s">
        <v>515</v>
      </c>
      <c r="E312" s="305">
        <v>2.23</v>
      </c>
      <c r="F312" s="305">
        <v>2.23</v>
      </c>
      <c r="G312" s="295" t="s">
        <v>196</v>
      </c>
      <c r="H312" s="417">
        <v>1</v>
      </c>
      <c r="I312" s="296">
        <v>43677</v>
      </c>
      <c r="J312" s="295">
        <v>27950</v>
      </c>
      <c r="K312" s="295">
        <v>11389</v>
      </c>
      <c r="L312" s="295" t="s">
        <v>218</v>
      </c>
      <c r="M312" s="295" t="s">
        <v>328</v>
      </c>
      <c r="N312" s="295" t="s">
        <v>515</v>
      </c>
      <c r="O312" s="295" t="s">
        <v>200</v>
      </c>
      <c r="P312" s="295" t="s">
        <v>329</v>
      </c>
      <c r="Q312" s="295" t="s">
        <v>325</v>
      </c>
      <c r="R312" s="295" t="s">
        <v>201</v>
      </c>
      <c r="S312" s="295" t="s">
        <v>204</v>
      </c>
      <c r="T312" s="295" t="s">
        <v>201</v>
      </c>
      <c r="U312" s="295" t="s">
        <v>330</v>
      </c>
      <c r="V312" s="295" t="s">
        <v>318</v>
      </c>
      <c r="W312" s="295" t="s">
        <v>201</v>
      </c>
      <c r="X312" s="295" t="s">
        <v>331</v>
      </c>
      <c r="Y312" t="s">
        <v>514</v>
      </c>
    </row>
    <row r="313" spans="1:25" x14ac:dyDescent="0.35">
      <c r="A313" s="295" t="s">
        <v>192</v>
      </c>
      <c r="B313" s="295" t="s">
        <v>193</v>
      </c>
      <c r="C313" s="295" t="s">
        <v>421</v>
      </c>
      <c r="D313" s="295" t="s">
        <v>515</v>
      </c>
      <c r="E313" s="305">
        <v>0.01</v>
      </c>
      <c r="F313" s="305">
        <v>0.01</v>
      </c>
      <c r="G313" s="295" t="s">
        <v>196</v>
      </c>
      <c r="H313" s="417">
        <v>1</v>
      </c>
      <c r="I313" s="296">
        <v>43677</v>
      </c>
      <c r="J313" s="295">
        <v>27950</v>
      </c>
      <c r="K313" s="295">
        <v>11443</v>
      </c>
      <c r="L313" s="295" t="s">
        <v>218</v>
      </c>
      <c r="M313" s="295" t="s">
        <v>328</v>
      </c>
      <c r="N313" s="295" t="s">
        <v>515</v>
      </c>
      <c r="O313" s="295" t="s">
        <v>457</v>
      </c>
      <c r="P313" s="295" t="s">
        <v>329</v>
      </c>
      <c r="Q313" s="295" t="s">
        <v>325</v>
      </c>
      <c r="R313" s="295" t="s">
        <v>201</v>
      </c>
      <c r="S313" s="295" t="s">
        <v>204</v>
      </c>
      <c r="T313" s="295" t="s">
        <v>201</v>
      </c>
      <c r="U313" s="295" t="s">
        <v>330</v>
      </c>
      <c r="V313" s="295" t="s">
        <v>318</v>
      </c>
      <c r="W313" s="295" t="s">
        <v>201</v>
      </c>
      <c r="X313" s="295" t="s">
        <v>331</v>
      </c>
      <c r="Y313" t="s">
        <v>514</v>
      </c>
    </row>
    <row r="314" spans="1:25" x14ac:dyDescent="0.35">
      <c r="A314" s="295" t="s">
        <v>192</v>
      </c>
      <c r="B314" s="295" t="s">
        <v>193</v>
      </c>
      <c r="C314" s="295" t="s">
        <v>421</v>
      </c>
      <c r="D314" s="295" t="s">
        <v>515</v>
      </c>
      <c r="E314" s="305">
        <v>0.08</v>
      </c>
      <c r="F314" s="305">
        <v>0.08</v>
      </c>
      <c r="G314" s="295" t="s">
        <v>196</v>
      </c>
      <c r="H314" s="417">
        <v>1</v>
      </c>
      <c r="I314" s="296">
        <v>43677</v>
      </c>
      <c r="J314" s="295">
        <v>27950</v>
      </c>
      <c r="K314" s="295">
        <v>11511</v>
      </c>
      <c r="L314" s="295" t="s">
        <v>218</v>
      </c>
      <c r="M314" s="295" t="s">
        <v>328</v>
      </c>
      <c r="N314" s="295" t="s">
        <v>515</v>
      </c>
      <c r="O314" s="295" t="s">
        <v>406</v>
      </c>
      <c r="P314" s="295" t="s">
        <v>329</v>
      </c>
      <c r="Q314" s="295" t="s">
        <v>325</v>
      </c>
      <c r="R314" s="295" t="s">
        <v>201</v>
      </c>
      <c r="S314" s="295" t="s">
        <v>204</v>
      </c>
      <c r="T314" s="295" t="s">
        <v>201</v>
      </c>
      <c r="U314" s="295" t="s">
        <v>330</v>
      </c>
      <c r="V314" s="295" t="s">
        <v>318</v>
      </c>
      <c r="W314" s="295" t="s">
        <v>201</v>
      </c>
      <c r="X314" s="295" t="s">
        <v>331</v>
      </c>
      <c r="Y314" t="s">
        <v>514</v>
      </c>
    </row>
    <row r="315" spans="1:25" x14ac:dyDescent="0.35">
      <c r="A315" s="295" t="s">
        <v>192</v>
      </c>
      <c r="B315" s="295" t="s">
        <v>193</v>
      </c>
      <c r="C315" s="295" t="s">
        <v>421</v>
      </c>
      <c r="D315" s="295" t="s">
        <v>515</v>
      </c>
      <c r="E315" s="305">
        <v>0.4</v>
      </c>
      <c r="F315" s="305">
        <v>0.4</v>
      </c>
      <c r="G315" s="295" t="s">
        <v>196</v>
      </c>
      <c r="H315" s="417">
        <v>1</v>
      </c>
      <c r="I315" s="296">
        <v>43677</v>
      </c>
      <c r="J315" s="295">
        <v>27950</v>
      </c>
      <c r="K315" s="295">
        <v>11540</v>
      </c>
      <c r="L315" s="295" t="s">
        <v>218</v>
      </c>
      <c r="M315" s="295" t="s">
        <v>328</v>
      </c>
      <c r="N315" s="295" t="s">
        <v>515</v>
      </c>
      <c r="O315" s="295" t="s">
        <v>221</v>
      </c>
      <c r="P315" s="295" t="s">
        <v>332</v>
      </c>
      <c r="Q315" s="295" t="s">
        <v>325</v>
      </c>
      <c r="R315" s="295" t="s">
        <v>201</v>
      </c>
      <c r="S315" s="295" t="s">
        <v>204</v>
      </c>
      <c r="T315" s="295" t="s">
        <v>201</v>
      </c>
      <c r="U315" s="295" t="s">
        <v>330</v>
      </c>
      <c r="V315" s="295" t="s">
        <v>318</v>
      </c>
      <c r="W315" s="295" t="s">
        <v>201</v>
      </c>
      <c r="X315" s="295" t="s">
        <v>331</v>
      </c>
      <c r="Y315" t="s">
        <v>514</v>
      </c>
    </row>
    <row r="316" spans="1:25" x14ac:dyDescent="0.35">
      <c r="A316" s="295" t="s">
        <v>192</v>
      </c>
      <c r="B316" s="295" t="s">
        <v>193</v>
      </c>
      <c r="C316" s="295" t="s">
        <v>421</v>
      </c>
      <c r="D316" s="295" t="s">
        <v>515</v>
      </c>
      <c r="E316" s="305">
        <v>2.77</v>
      </c>
      <c r="F316" s="305">
        <v>2.77</v>
      </c>
      <c r="G316" s="295" t="s">
        <v>196</v>
      </c>
      <c r="H316" s="417">
        <v>1</v>
      </c>
      <c r="I316" s="296">
        <v>43677</v>
      </c>
      <c r="J316" s="295">
        <v>27950</v>
      </c>
      <c r="K316" s="295">
        <v>11571</v>
      </c>
      <c r="L316" s="295" t="s">
        <v>218</v>
      </c>
      <c r="M316" s="295" t="s">
        <v>328</v>
      </c>
      <c r="N316" s="295" t="s">
        <v>515</v>
      </c>
      <c r="O316" s="295" t="s">
        <v>200</v>
      </c>
      <c r="P316" s="295" t="s">
        <v>332</v>
      </c>
      <c r="Q316" s="295" t="s">
        <v>325</v>
      </c>
      <c r="R316" s="295" t="s">
        <v>201</v>
      </c>
      <c r="S316" s="295" t="s">
        <v>204</v>
      </c>
      <c r="T316" s="295" t="s">
        <v>201</v>
      </c>
      <c r="U316" s="295" t="s">
        <v>330</v>
      </c>
      <c r="V316" s="295" t="s">
        <v>318</v>
      </c>
      <c r="W316" s="295" t="s">
        <v>201</v>
      </c>
      <c r="X316" s="295" t="s">
        <v>331</v>
      </c>
      <c r="Y316" t="s">
        <v>514</v>
      </c>
    </row>
    <row r="317" spans="1:25" x14ac:dyDescent="0.35">
      <c r="A317" s="295" t="s">
        <v>192</v>
      </c>
      <c r="B317" s="295" t="s">
        <v>193</v>
      </c>
      <c r="C317" s="295" t="s">
        <v>421</v>
      </c>
      <c r="D317" s="295" t="s">
        <v>515</v>
      </c>
      <c r="E317" s="305">
        <v>0.01</v>
      </c>
      <c r="F317" s="305">
        <v>0.01</v>
      </c>
      <c r="G317" s="295" t="s">
        <v>196</v>
      </c>
      <c r="H317" s="417">
        <v>1</v>
      </c>
      <c r="I317" s="296">
        <v>43677</v>
      </c>
      <c r="J317" s="295">
        <v>27950</v>
      </c>
      <c r="K317" s="295">
        <v>11625</v>
      </c>
      <c r="L317" s="295" t="s">
        <v>218</v>
      </c>
      <c r="M317" s="295" t="s">
        <v>328</v>
      </c>
      <c r="N317" s="295" t="s">
        <v>515</v>
      </c>
      <c r="O317" s="295" t="s">
        <v>457</v>
      </c>
      <c r="P317" s="295" t="s">
        <v>332</v>
      </c>
      <c r="Q317" s="295" t="s">
        <v>325</v>
      </c>
      <c r="R317" s="295" t="s">
        <v>201</v>
      </c>
      <c r="S317" s="295" t="s">
        <v>204</v>
      </c>
      <c r="T317" s="295" t="s">
        <v>201</v>
      </c>
      <c r="U317" s="295" t="s">
        <v>330</v>
      </c>
      <c r="V317" s="295" t="s">
        <v>318</v>
      </c>
      <c r="W317" s="295" t="s">
        <v>201</v>
      </c>
      <c r="X317" s="295" t="s">
        <v>331</v>
      </c>
      <c r="Y317" t="s">
        <v>514</v>
      </c>
    </row>
    <row r="318" spans="1:25" x14ac:dyDescent="0.35">
      <c r="A318" s="295" t="s">
        <v>192</v>
      </c>
      <c r="B318" s="295" t="s">
        <v>193</v>
      </c>
      <c r="C318" s="295" t="s">
        <v>421</v>
      </c>
      <c r="D318" s="295" t="s">
        <v>515</v>
      </c>
      <c r="E318" s="305">
        <v>0.1</v>
      </c>
      <c r="F318" s="305">
        <v>0.1</v>
      </c>
      <c r="G318" s="295" t="s">
        <v>196</v>
      </c>
      <c r="H318" s="417">
        <v>1</v>
      </c>
      <c r="I318" s="296">
        <v>43677</v>
      </c>
      <c r="J318" s="295">
        <v>27950</v>
      </c>
      <c r="K318" s="295">
        <v>11693</v>
      </c>
      <c r="L318" s="295" t="s">
        <v>218</v>
      </c>
      <c r="M318" s="295" t="s">
        <v>328</v>
      </c>
      <c r="N318" s="295" t="s">
        <v>515</v>
      </c>
      <c r="O318" s="295" t="s">
        <v>406</v>
      </c>
      <c r="P318" s="295" t="s">
        <v>332</v>
      </c>
      <c r="Q318" s="295" t="s">
        <v>325</v>
      </c>
      <c r="R318" s="295" t="s">
        <v>201</v>
      </c>
      <c r="S318" s="295" t="s">
        <v>204</v>
      </c>
      <c r="T318" s="295" t="s">
        <v>201</v>
      </c>
      <c r="U318" s="295" t="s">
        <v>330</v>
      </c>
      <c r="V318" s="295" t="s">
        <v>318</v>
      </c>
      <c r="W318" s="295" t="s">
        <v>201</v>
      </c>
      <c r="X318" s="295" t="s">
        <v>331</v>
      </c>
      <c r="Y318" t="s">
        <v>514</v>
      </c>
    </row>
    <row r="319" spans="1:25" x14ac:dyDescent="0.35">
      <c r="A319" s="295" t="s">
        <v>192</v>
      </c>
      <c r="B319" s="295" t="s">
        <v>193</v>
      </c>
      <c r="C319" s="295" t="s">
        <v>421</v>
      </c>
      <c r="D319" s="295" t="s">
        <v>515</v>
      </c>
      <c r="E319" s="305">
        <v>0.87</v>
      </c>
      <c r="F319" s="305">
        <v>0.87</v>
      </c>
      <c r="G319" s="295" t="s">
        <v>196</v>
      </c>
      <c r="H319" s="417">
        <v>1</v>
      </c>
      <c r="I319" s="296">
        <v>43677</v>
      </c>
      <c r="J319" s="295">
        <v>27950</v>
      </c>
      <c r="K319" s="295">
        <v>11722</v>
      </c>
      <c r="L319" s="295" t="s">
        <v>218</v>
      </c>
      <c r="M319" s="295" t="s">
        <v>328</v>
      </c>
      <c r="N319" s="295" t="s">
        <v>515</v>
      </c>
      <c r="O319" s="295" t="s">
        <v>221</v>
      </c>
      <c r="P319" s="295" t="s">
        <v>333</v>
      </c>
      <c r="Q319" s="295" t="s">
        <v>325</v>
      </c>
      <c r="R319" s="295" t="s">
        <v>201</v>
      </c>
      <c r="S319" s="295" t="s">
        <v>204</v>
      </c>
      <c r="T319" s="295" t="s">
        <v>201</v>
      </c>
      <c r="U319" s="295" t="s">
        <v>330</v>
      </c>
      <c r="V319" s="295" t="s">
        <v>318</v>
      </c>
      <c r="W319" s="295" t="s">
        <v>201</v>
      </c>
      <c r="X319" s="295" t="s">
        <v>331</v>
      </c>
      <c r="Y319" t="s">
        <v>514</v>
      </c>
    </row>
    <row r="320" spans="1:25" x14ac:dyDescent="0.35">
      <c r="A320" s="295" t="s">
        <v>192</v>
      </c>
      <c r="B320" s="295" t="s">
        <v>193</v>
      </c>
      <c r="C320" s="295" t="s">
        <v>421</v>
      </c>
      <c r="D320" s="295" t="s">
        <v>515</v>
      </c>
      <c r="E320" s="305">
        <v>6.01</v>
      </c>
      <c r="F320" s="305">
        <v>6.01</v>
      </c>
      <c r="G320" s="295" t="s">
        <v>196</v>
      </c>
      <c r="H320" s="417">
        <v>1</v>
      </c>
      <c r="I320" s="296">
        <v>43677</v>
      </c>
      <c r="J320" s="295">
        <v>27950</v>
      </c>
      <c r="K320" s="295">
        <v>11754</v>
      </c>
      <c r="L320" s="295" t="s">
        <v>218</v>
      </c>
      <c r="M320" s="295" t="s">
        <v>328</v>
      </c>
      <c r="N320" s="295" t="s">
        <v>515</v>
      </c>
      <c r="O320" s="295" t="s">
        <v>200</v>
      </c>
      <c r="P320" s="295" t="s">
        <v>333</v>
      </c>
      <c r="Q320" s="295" t="s">
        <v>325</v>
      </c>
      <c r="R320" s="295" t="s">
        <v>201</v>
      </c>
      <c r="S320" s="295" t="s">
        <v>204</v>
      </c>
      <c r="T320" s="295" t="s">
        <v>201</v>
      </c>
      <c r="U320" s="295" t="s">
        <v>330</v>
      </c>
      <c r="V320" s="295" t="s">
        <v>318</v>
      </c>
      <c r="W320" s="295" t="s">
        <v>201</v>
      </c>
      <c r="X320" s="295" t="s">
        <v>331</v>
      </c>
      <c r="Y320" t="s">
        <v>514</v>
      </c>
    </row>
    <row r="321" spans="1:25" x14ac:dyDescent="0.35">
      <c r="A321" s="295" t="s">
        <v>192</v>
      </c>
      <c r="B321" s="295" t="s">
        <v>193</v>
      </c>
      <c r="C321" s="295" t="s">
        <v>421</v>
      </c>
      <c r="D321" s="295" t="s">
        <v>515</v>
      </c>
      <c r="E321" s="305">
        <v>0.02</v>
      </c>
      <c r="F321" s="305">
        <v>0.02</v>
      </c>
      <c r="G321" s="295" t="s">
        <v>196</v>
      </c>
      <c r="H321" s="417">
        <v>1</v>
      </c>
      <c r="I321" s="296">
        <v>43677</v>
      </c>
      <c r="J321" s="295">
        <v>27950</v>
      </c>
      <c r="K321" s="295">
        <v>11811</v>
      </c>
      <c r="L321" s="295" t="s">
        <v>218</v>
      </c>
      <c r="M321" s="295" t="s">
        <v>328</v>
      </c>
      <c r="N321" s="295" t="s">
        <v>515</v>
      </c>
      <c r="O321" s="295" t="s">
        <v>457</v>
      </c>
      <c r="P321" s="295" t="s">
        <v>333</v>
      </c>
      <c r="Q321" s="295" t="s">
        <v>325</v>
      </c>
      <c r="R321" s="295" t="s">
        <v>201</v>
      </c>
      <c r="S321" s="295" t="s">
        <v>204</v>
      </c>
      <c r="T321" s="295" t="s">
        <v>201</v>
      </c>
      <c r="U321" s="295" t="s">
        <v>330</v>
      </c>
      <c r="V321" s="295" t="s">
        <v>318</v>
      </c>
      <c r="W321" s="295" t="s">
        <v>201</v>
      </c>
      <c r="X321" s="295" t="s">
        <v>331</v>
      </c>
      <c r="Y321" t="s">
        <v>514</v>
      </c>
    </row>
    <row r="322" spans="1:25" x14ac:dyDescent="0.35">
      <c r="A322" s="295" t="s">
        <v>192</v>
      </c>
      <c r="B322" s="295" t="s">
        <v>193</v>
      </c>
      <c r="C322" s="295" t="s">
        <v>421</v>
      </c>
      <c r="D322" s="295" t="s">
        <v>515</v>
      </c>
      <c r="E322" s="305">
        <v>0.23</v>
      </c>
      <c r="F322" s="305">
        <v>0.23</v>
      </c>
      <c r="G322" s="295" t="s">
        <v>196</v>
      </c>
      <c r="H322" s="417">
        <v>1</v>
      </c>
      <c r="I322" s="296">
        <v>43677</v>
      </c>
      <c r="J322" s="295">
        <v>27950</v>
      </c>
      <c r="K322" s="295">
        <v>11882</v>
      </c>
      <c r="L322" s="295" t="s">
        <v>218</v>
      </c>
      <c r="M322" s="295" t="s">
        <v>328</v>
      </c>
      <c r="N322" s="295" t="s">
        <v>515</v>
      </c>
      <c r="O322" s="295" t="s">
        <v>406</v>
      </c>
      <c r="P322" s="295" t="s">
        <v>333</v>
      </c>
      <c r="Q322" s="295" t="s">
        <v>325</v>
      </c>
      <c r="R322" s="295" t="s">
        <v>201</v>
      </c>
      <c r="S322" s="295" t="s">
        <v>204</v>
      </c>
      <c r="T322" s="295" t="s">
        <v>201</v>
      </c>
      <c r="U322" s="295" t="s">
        <v>330</v>
      </c>
      <c r="V322" s="295" t="s">
        <v>318</v>
      </c>
      <c r="W322" s="295" t="s">
        <v>201</v>
      </c>
      <c r="X322" s="295" t="s">
        <v>331</v>
      </c>
      <c r="Y322" t="s">
        <v>514</v>
      </c>
    </row>
    <row r="323" spans="1:25" x14ac:dyDescent="0.35">
      <c r="A323" s="295" t="s">
        <v>192</v>
      </c>
      <c r="B323" s="295" t="s">
        <v>193</v>
      </c>
      <c r="C323" s="295" t="s">
        <v>421</v>
      </c>
      <c r="D323" s="295" t="s">
        <v>515</v>
      </c>
      <c r="E323" s="305">
        <v>0.27</v>
      </c>
      <c r="F323" s="305">
        <v>0.27</v>
      </c>
      <c r="G323" s="295" t="s">
        <v>196</v>
      </c>
      <c r="H323" s="417">
        <v>1</v>
      </c>
      <c r="I323" s="296">
        <v>43677</v>
      </c>
      <c r="J323" s="295">
        <v>27950</v>
      </c>
      <c r="K323" s="295">
        <v>11910</v>
      </c>
      <c r="L323" s="295" t="s">
        <v>218</v>
      </c>
      <c r="M323" s="295" t="s">
        <v>328</v>
      </c>
      <c r="N323" s="295" t="s">
        <v>515</v>
      </c>
      <c r="O323" s="295" t="s">
        <v>221</v>
      </c>
      <c r="P323" s="295" t="s">
        <v>334</v>
      </c>
      <c r="Q323" s="295" t="s">
        <v>325</v>
      </c>
      <c r="R323" s="295" t="s">
        <v>201</v>
      </c>
      <c r="S323" s="295" t="s">
        <v>204</v>
      </c>
      <c r="T323" s="295" t="s">
        <v>201</v>
      </c>
      <c r="U323" s="295" t="s">
        <v>330</v>
      </c>
      <c r="V323" s="295" t="s">
        <v>318</v>
      </c>
      <c r="W323" s="295" t="s">
        <v>201</v>
      </c>
      <c r="X323" s="295" t="s">
        <v>331</v>
      </c>
      <c r="Y323" t="s">
        <v>514</v>
      </c>
    </row>
    <row r="324" spans="1:25" x14ac:dyDescent="0.35">
      <c r="A324" s="295" t="s">
        <v>192</v>
      </c>
      <c r="B324" s="295" t="s">
        <v>193</v>
      </c>
      <c r="C324" s="295" t="s">
        <v>421</v>
      </c>
      <c r="D324" s="295" t="s">
        <v>515</v>
      </c>
      <c r="E324" s="305">
        <v>1.89</v>
      </c>
      <c r="F324" s="305">
        <v>1.89</v>
      </c>
      <c r="G324" s="295" t="s">
        <v>196</v>
      </c>
      <c r="H324" s="417">
        <v>1</v>
      </c>
      <c r="I324" s="296">
        <v>43677</v>
      </c>
      <c r="J324" s="295">
        <v>27950</v>
      </c>
      <c r="K324" s="295">
        <v>11941</v>
      </c>
      <c r="L324" s="295" t="s">
        <v>218</v>
      </c>
      <c r="M324" s="295" t="s">
        <v>328</v>
      </c>
      <c r="N324" s="295" t="s">
        <v>515</v>
      </c>
      <c r="O324" s="295" t="s">
        <v>200</v>
      </c>
      <c r="P324" s="295" t="s">
        <v>334</v>
      </c>
      <c r="Q324" s="295" t="s">
        <v>325</v>
      </c>
      <c r="R324" s="295" t="s">
        <v>201</v>
      </c>
      <c r="S324" s="295" t="s">
        <v>204</v>
      </c>
      <c r="T324" s="295" t="s">
        <v>201</v>
      </c>
      <c r="U324" s="295" t="s">
        <v>330</v>
      </c>
      <c r="V324" s="295" t="s">
        <v>318</v>
      </c>
      <c r="W324" s="295" t="s">
        <v>201</v>
      </c>
      <c r="X324" s="295" t="s">
        <v>331</v>
      </c>
      <c r="Y324" t="s">
        <v>514</v>
      </c>
    </row>
    <row r="325" spans="1:25" x14ac:dyDescent="0.35">
      <c r="A325" s="295" t="s">
        <v>192</v>
      </c>
      <c r="B325" s="295" t="s">
        <v>193</v>
      </c>
      <c r="C325" s="295" t="s">
        <v>421</v>
      </c>
      <c r="D325" s="295" t="s">
        <v>515</v>
      </c>
      <c r="E325" s="305">
        <v>7.0000000000000007E-2</v>
      </c>
      <c r="F325" s="305">
        <v>7.0000000000000007E-2</v>
      </c>
      <c r="G325" s="295" t="s">
        <v>196</v>
      </c>
      <c r="H325" s="417">
        <v>1</v>
      </c>
      <c r="I325" s="296">
        <v>43677</v>
      </c>
      <c r="J325" s="295">
        <v>27950</v>
      </c>
      <c r="K325" s="295">
        <v>12062</v>
      </c>
      <c r="L325" s="295" t="s">
        <v>218</v>
      </c>
      <c r="M325" s="295" t="s">
        <v>328</v>
      </c>
      <c r="N325" s="295" t="s">
        <v>515</v>
      </c>
      <c r="O325" s="295" t="s">
        <v>406</v>
      </c>
      <c r="P325" s="295" t="s">
        <v>334</v>
      </c>
      <c r="Q325" s="295" t="s">
        <v>325</v>
      </c>
      <c r="R325" s="295" t="s">
        <v>201</v>
      </c>
      <c r="S325" s="295" t="s">
        <v>204</v>
      </c>
      <c r="T325" s="295" t="s">
        <v>201</v>
      </c>
      <c r="U325" s="295" t="s">
        <v>330</v>
      </c>
      <c r="V325" s="295" t="s">
        <v>318</v>
      </c>
      <c r="W325" s="295" t="s">
        <v>201</v>
      </c>
      <c r="X325" s="295" t="s">
        <v>331</v>
      </c>
      <c r="Y325" t="s">
        <v>514</v>
      </c>
    </row>
    <row r="326" spans="1:25" x14ac:dyDescent="0.35">
      <c r="A326" s="295" t="s">
        <v>192</v>
      </c>
      <c r="B326" s="295" t="s">
        <v>193</v>
      </c>
      <c r="C326" s="295" t="s">
        <v>421</v>
      </c>
      <c r="D326" s="295" t="s">
        <v>515</v>
      </c>
      <c r="E326" s="305">
        <v>0.59</v>
      </c>
      <c r="F326" s="305">
        <v>0.59</v>
      </c>
      <c r="G326" s="295" t="s">
        <v>196</v>
      </c>
      <c r="H326" s="417">
        <v>1</v>
      </c>
      <c r="I326" s="296">
        <v>43677</v>
      </c>
      <c r="J326" s="295">
        <v>27950</v>
      </c>
      <c r="K326" s="295">
        <v>12091</v>
      </c>
      <c r="L326" s="295" t="s">
        <v>218</v>
      </c>
      <c r="M326" s="295" t="s">
        <v>328</v>
      </c>
      <c r="N326" s="295" t="s">
        <v>515</v>
      </c>
      <c r="O326" s="295" t="s">
        <v>221</v>
      </c>
      <c r="P326" s="295" t="s">
        <v>335</v>
      </c>
      <c r="Q326" s="295" t="s">
        <v>325</v>
      </c>
      <c r="R326" s="295" t="s">
        <v>201</v>
      </c>
      <c r="S326" s="295" t="s">
        <v>204</v>
      </c>
      <c r="T326" s="295" t="s">
        <v>201</v>
      </c>
      <c r="U326" s="295" t="s">
        <v>330</v>
      </c>
      <c r="V326" s="295" t="s">
        <v>318</v>
      </c>
      <c r="W326" s="295" t="s">
        <v>201</v>
      </c>
      <c r="X326" s="295" t="s">
        <v>331</v>
      </c>
      <c r="Y326" t="s">
        <v>514</v>
      </c>
    </row>
    <row r="327" spans="1:25" x14ac:dyDescent="0.35">
      <c r="A327" s="295" t="s">
        <v>192</v>
      </c>
      <c r="B327" s="295" t="s">
        <v>193</v>
      </c>
      <c r="C327" s="295" t="s">
        <v>421</v>
      </c>
      <c r="D327" s="295" t="s">
        <v>515</v>
      </c>
      <c r="E327" s="305">
        <v>4.07</v>
      </c>
      <c r="F327" s="305">
        <v>4.07</v>
      </c>
      <c r="G327" s="295" t="s">
        <v>196</v>
      </c>
      <c r="H327" s="417">
        <v>1</v>
      </c>
      <c r="I327" s="296">
        <v>43677</v>
      </c>
      <c r="J327" s="295">
        <v>27950</v>
      </c>
      <c r="K327" s="295">
        <v>12123</v>
      </c>
      <c r="L327" s="295" t="s">
        <v>218</v>
      </c>
      <c r="M327" s="295" t="s">
        <v>328</v>
      </c>
      <c r="N327" s="295" t="s">
        <v>515</v>
      </c>
      <c r="O327" s="295" t="s">
        <v>200</v>
      </c>
      <c r="P327" s="295" t="s">
        <v>335</v>
      </c>
      <c r="Q327" s="295" t="s">
        <v>325</v>
      </c>
      <c r="R327" s="295" t="s">
        <v>201</v>
      </c>
      <c r="S327" s="295" t="s">
        <v>204</v>
      </c>
      <c r="T327" s="295" t="s">
        <v>201</v>
      </c>
      <c r="U327" s="295" t="s">
        <v>330</v>
      </c>
      <c r="V327" s="295" t="s">
        <v>318</v>
      </c>
      <c r="W327" s="295" t="s">
        <v>201</v>
      </c>
      <c r="X327" s="295" t="s">
        <v>331</v>
      </c>
      <c r="Y327" t="s">
        <v>514</v>
      </c>
    </row>
    <row r="328" spans="1:25" x14ac:dyDescent="0.35">
      <c r="A328" s="295" t="s">
        <v>192</v>
      </c>
      <c r="B328" s="295" t="s">
        <v>193</v>
      </c>
      <c r="C328" s="295" t="s">
        <v>421</v>
      </c>
      <c r="D328" s="295" t="s">
        <v>515</v>
      </c>
      <c r="E328" s="305">
        <v>0.01</v>
      </c>
      <c r="F328" s="305">
        <v>0.01</v>
      </c>
      <c r="G328" s="295" t="s">
        <v>196</v>
      </c>
      <c r="H328" s="417">
        <v>1</v>
      </c>
      <c r="I328" s="296">
        <v>43677</v>
      </c>
      <c r="J328" s="295">
        <v>27950</v>
      </c>
      <c r="K328" s="295">
        <v>12180</v>
      </c>
      <c r="L328" s="295" t="s">
        <v>218</v>
      </c>
      <c r="M328" s="295" t="s">
        <v>328</v>
      </c>
      <c r="N328" s="295" t="s">
        <v>515</v>
      </c>
      <c r="O328" s="295" t="s">
        <v>457</v>
      </c>
      <c r="P328" s="295" t="s">
        <v>335</v>
      </c>
      <c r="Q328" s="295" t="s">
        <v>325</v>
      </c>
      <c r="R328" s="295" t="s">
        <v>201</v>
      </c>
      <c r="S328" s="295" t="s">
        <v>204</v>
      </c>
      <c r="T328" s="295" t="s">
        <v>201</v>
      </c>
      <c r="U328" s="295" t="s">
        <v>330</v>
      </c>
      <c r="V328" s="295" t="s">
        <v>318</v>
      </c>
      <c r="W328" s="295" t="s">
        <v>201</v>
      </c>
      <c r="X328" s="295" t="s">
        <v>331</v>
      </c>
      <c r="Y328" t="s">
        <v>514</v>
      </c>
    </row>
    <row r="329" spans="1:25" x14ac:dyDescent="0.35">
      <c r="A329" s="295" t="s">
        <v>192</v>
      </c>
      <c r="B329" s="295" t="s">
        <v>193</v>
      </c>
      <c r="C329" s="295" t="s">
        <v>421</v>
      </c>
      <c r="D329" s="295" t="s">
        <v>515</v>
      </c>
      <c r="E329" s="305">
        <v>0.15</v>
      </c>
      <c r="F329" s="305">
        <v>0.15</v>
      </c>
      <c r="G329" s="295" t="s">
        <v>196</v>
      </c>
      <c r="H329" s="417">
        <v>1</v>
      </c>
      <c r="I329" s="296">
        <v>43677</v>
      </c>
      <c r="J329" s="295">
        <v>27950</v>
      </c>
      <c r="K329" s="295">
        <v>12249</v>
      </c>
      <c r="L329" s="295" t="s">
        <v>218</v>
      </c>
      <c r="M329" s="295" t="s">
        <v>328</v>
      </c>
      <c r="N329" s="295" t="s">
        <v>515</v>
      </c>
      <c r="O329" s="295" t="s">
        <v>406</v>
      </c>
      <c r="P329" s="295" t="s">
        <v>335</v>
      </c>
      <c r="Q329" s="295" t="s">
        <v>325</v>
      </c>
      <c r="R329" s="295" t="s">
        <v>201</v>
      </c>
      <c r="S329" s="295" t="s">
        <v>204</v>
      </c>
      <c r="T329" s="295" t="s">
        <v>201</v>
      </c>
      <c r="U329" s="295" t="s">
        <v>330</v>
      </c>
      <c r="V329" s="295" t="s">
        <v>318</v>
      </c>
      <c r="W329" s="295" t="s">
        <v>201</v>
      </c>
      <c r="X329" s="295" t="s">
        <v>331</v>
      </c>
      <c r="Y329" t="s">
        <v>514</v>
      </c>
    </row>
    <row r="330" spans="1:25" x14ac:dyDescent="0.35">
      <c r="A330" s="295" t="s">
        <v>192</v>
      </c>
      <c r="B330" s="295" t="s">
        <v>193</v>
      </c>
      <c r="C330" s="295" t="s">
        <v>421</v>
      </c>
      <c r="D330" s="295" t="s">
        <v>515</v>
      </c>
      <c r="E330" s="305">
        <v>0.37</v>
      </c>
      <c r="F330" s="305">
        <v>0.37</v>
      </c>
      <c r="G330" s="295" t="s">
        <v>196</v>
      </c>
      <c r="H330" s="417">
        <v>1</v>
      </c>
      <c r="I330" s="296">
        <v>43677</v>
      </c>
      <c r="J330" s="295">
        <v>27950</v>
      </c>
      <c r="K330" s="295">
        <v>12278</v>
      </c>
      <c r="L330" s="295" t="s">
        <v>218</v>
      </c>
      <c r="M330" s="295" t="s">
        <v>328</v>
      </c>
      <c r="N330" s="295" t="s">
        <v>515</v>
      </c>
      <c r="O330" s="295" t="s">
        <v>221</v>
      </c>
      <c r="P330" s="295" t="s">
        <v>336</v>
      </c>
      <c r="Q330" s="295" t="s">
        <v>325</v>
      </c>
      <c r="R330" s="295" t="s">
        <v>201</v>
      </c>
      <c r="S330" s="295" t="s">
        <v>204</v>
      </c>
      <c r="T330" s="295" t="s">
        <v>201</v>
      </c>
      <c r="U330" s="295" t="s">
        <v>330</v>
      </c>
      <c r="V330" s="295" t="s">
        <v>318</v>
      </c>
      <c r="W330" s="295" t="s">
        <v>201</v>
      </c>
      <c r="X330" s="295" t="s">
        <v>331</v>
      </c>
      <c r="Y330" t="s">
        <v>514</v>
      </c>
    </row>
    <row r="331" spans="1:25" x14ac:dyDescent="0.35">
      <c r="A331" s="295" t="s">
        <v>192</v>
      </c>
      <c r="B331" s="295" t="s">
        <v>193</v>
      </c>
      <c r="C331" s="295" t="s">
        <v>421</v>
      </c>
      <c r="D331" s="295" t="s">
        <v>515</v>
      </c>
      <c r="E331" s="305">
        <v>2.52</v>
      </c>
      <c r="F331" s="305">
        <v>2.52</v>
      </c>
      <c r="G331" s="295" t="s">
        <v>196</v>
      </c>
      <c r="H331" s="417">
        <v>1</v>
      </c>
      <c r="I331" s="296">
        <v>43677</v>
      </c>
      <c r="J331" s="295">
        <v>27950</v>
      </c>
      <c r="K331" s="295">
        <v>12309</v>
      </c>
      <c r="L331" s="295" t="s">
        <v>218</v>
      </c>
      <c r="M331" s="295" t="s">
        <v>328</v>
      </c>
      <c r="N331" s="295" t="s">
        <v>515</v>
      </c>
      <c r="O331" s="295" t="s">
        <v>200</v>
      </c>
      <c r="P331" s="295" t="s">
        <v>336</v>
      </c>
      <c r="Q331" s="295" t="s">
        <v>325</v>
      </c>
      <c r="R331" s="295" t="s">
        <v>201</v>
      </c>
      <c r="S331" s="295" t="s">
        <v>204</v>
      </c>
      <c r="T331" s="295" t="s">
        <v>201</v>
      </c>
      <c r="U331" s="295" t="s">
        <v>330</v>
      </c>
      <c r="V331" s="295" t="s">
        <v>318</v>
      </c>
      <c r="W331" s="295" t="s">
        <v>201</v>
      </c>
      <c r="X331" s="295" t="s">
        <v>331</v>
      </c>
      <c r="Y331" t="s">
        <v>514</v>
      </c>
    </row>
    <row r="332" spans="1:25" x14ac:dyDescent="0.35">
      <c r="A332" s="295" t="s">
        <v>192</v>
      </c>
      <c r="B332" s="295" t="s">
        <v>193</v>
      </c>
      <c r="C332" s="295" t="s">
        <v>421</v>
      </c>
      <c r="D332" s="295" t="s">
        <v>515</v>
      </c>
      <c r="E332" s="305">
        <v>0.01</v>
      </c>
      <c r="F332" s="305">
        <v>0.01</v>
      </c>
      <c r="G332" s="295" t="s">
        <v>196</v>
      </c>
      <c r="H332" s="417">
        <v>1</v>
      </c>
      <c r="I332" s="296">
        <v>43677</v>
      </c>
      <c r="J332" s="295">
        <v>27950</v>
      </c>
      <c r="K332" s="295">
        <v>12363</v>
      </c>
      <c r="L332" s="295" t="s">
        <v>218</v>
      </c>
      <c r="M332" s="295" t="s">
        <v>328</v>
      </c>
      <c r="N332" s="295" t="s">
        <v>515</v>
      </c>
      <c r="O332" s="295" t="s">
        <v>457</v>
      </c>
      <c r="P332" s="295" t="s">
        <v>336</v>
      </c>
      <c r="Q332" s="295" t="s">
        <v>325</v>
      </c>
      <c r="R332" s="295" t="s">
        <v>201</v>
      </c>
      <c r="S332" s="295" t="s">
        <v>204</v>
      </c>
      <c r="T332" s="295" t="s">
        <v>201</v>
      </c>
      <c r="U332" s="295" t="s">
        <v>330</v>
      </c>
      <c r="V332" s="295" t="s">
        <v>318</v>
      </c>
      <c r="W332" s="295" t="s">
        <v>201</v>
      </c>
      <c r="X332" s="295" t="s">
        <v>331</v>
      </c>
      <c r="Y332" t="s">
        <v>514</v>
      </c>
    </row>
    <row r="333" spans="1:25" x14ac:dyDescent="0.35">
      <c r="A333" s="295" t="s">
        <v>192</v>
      </c>
      <c r="B333" s="295" t="s">
        <v>193</v>
      </c>
      <c r="C333" s="295" t="s">
        <v>421</v>
      </c>
      <c r="D333" s="295" t="s">
        <v>515</v>
      </c>
      <c r="E333" s="305">
        <v>0.09</v>
      </c>
      <c r="F333" s="305">
        <v>0.09</v>
      </c>
      <c r="G333" s="295" t="s">
        <v>196</v>
      </c>
      <c r="H333" s="417">
        <v>1</v>
      </c>
      <c r="I333" s="296">
        <v>43677</v>
      </c>
      <c r="J333" s="295">
        <v>27950</v>
      </c>
      <c r="K333" s="295">
        <v>12431</v>
      </c>
      <c r="L333" s="295" t="s">
        <v>218</v>
      </c>
      <c r="M333" s="295" t="s">
        <v>328</v>
      </c>
      <c r="N333" s="295" t="s">
        <v>515</v>
      </c>
      <c r="O333" s="295" t="s">
        <v>406</v>
      </c>
      <c r="P333" s="295" t="s">
        <v>336</v>
      </c>
      <c r="Q333" s="295" t="s">
        <v>325</v>
      </c>
      <c r="R333" s="295" t="s">
        <v>201</v>
      </c>
      <c r="S333" s="295" t="s">
        <v>204</v>
      </c>
      <c r="T333" s="295" t="s">
        <v>201</v>
      </c>
      <c r="U333" s="295" t="s">
        <v>330</v>
      </c>
      <c r="V333" s="295" t="s">
        <v>318</v>
      </c>
      <c r="W333" s="295" t="s">
        <v>201</v>
      </c>
      <c r="X333" s="295" t="s">
        <v>331</v>
      </c>
      <c r="Y333" t="s">
        <v>514</v>
      </c>
    </row>
    <row r="334" spans="1:25" x14ac:dyDescent="0.35">
      <c r="A334" s="295" t="s">
        <v>192</v>
      </c>
      <c r="B334" s="295" t="s">
        <v>193</v>
      </c>
      <c r="C334" s="295" t="s">
        <v>421</v>
      </c>
      <c r="D334" s="295" t="s">
        <v>515</v>
      </c>
      <c r="E334" s="305">
        <v>0.22</v>
      </c>
      <c r="F334" s="305">
        <v>0.22</v>
      </c>
      <c r="G334" s="295" t="s">
        <v>196</v>
      </c>
      <c r="H334" s="417">
        <v>1</v>
      </c>
      <c r="I334" s="296">
        <v>43677</v>
      </c>
      <c r="J334" s="295">
        <v>27950</v>
      </c>
      <c r="K334" s="295">
        <v>12458</v>
      </c>
      <c r="L334" s="295" t="s">
        <v>218</v>
      </c>
      <c r="M334" s="295" t="s">
        <v>328</v>
      </c>
      <c r="N334" s="295" t="s">
        <v>515</v>
      </c>
      <c r="O334" s="295" t="s">
        <v>221</v>
      </c>
      <c r="P334" s="295" t="s">
        <v>337</v>
      </c>
      <c r="Q334" s="295" t="s">
        <v>325</v>
      </c>
      <c r="R334" s="295" t="s">
        <v>201</v>
      </c>
      <c r="S334" s="295" t="s">
        <v>204</v>
      </c>
      <c r="T334" s="295" t="s">
        <v>201</v>
      </c>
      <c r="U334" s="295" t="s">
        <v>330</v>
      </c>
      <c r="V334" s="295" t="s">
        <v>318</v>
      </c>
      <c r="W334" s="295" t="s">
        <v>201</v>
      </c>
      <c r="X334" s="295" t="s">
        <v>331</v>
      </c>
      <c r="Y334" t="s">
        <v>514</v>
      </c>
    </row>
    <row r="335" spans="1:25" x14ac:dyDescent="0.35">
      <c r="A335" s="295" t="s">
        <v>192</v>
      </c>
      <c r="B335" s="295" t="s">
        <v>193</v>
      </c>
      <c r="C335" s="295" t="s">
        <v>421</v>
      </c>
      <c r="D335" s="295" t="s">
        <v>515</v>
      </c>
      <c r="E335" s="305">
        <v>1.54</v>
      </c>
      <c r="F335" s="305">
        <v>1.54</v>
      </c>
      <c r="G335" s="295" t="s">
        <v>196</v>
      </c>
      <c r="H335" s="417">
        <v>1</v>
      </c>
      <c r="I335" s="296">
        <v>43677</v>
      </c>
      <c r="J335" s="295">
        <v>27950</v>
      </c>
      <c r="K335" s="295">
        <v>12489</v>
      </c>
      <c r="L335" s="295" t="s">
        <v>218</v>
      </c>
      <c r="M335" s="295" t="s">
        <v>328</v>
      </c>
      <c r="N335" s="295" t="s">
        <v>515</v>
      </c>
      <c r="O335" s="295" t="s">
        <v>200</v>
      </c>
      <c r="P335" s="295" t="s">
        <v>337</v>
      </c>
      <c r="Q335" s="295" t="s">
        <v>325</v>
      </c>
      <c r="R335" s="295" t="s">
        <v>201</v>
      </c>
      <c r="S335" s="295" t="s">
        <v>204</v>
      </c>
      <c r="T335" s="295" t="s">
        <v>201</v>
      </c>
      <c r="U335" s="295" t="s">
        <v>330</v>
      </c>
      <c r="V335" s="295" t="s">
        <v>318</v>
      </c>
      <c r="W335" s="295" t="s">
        <v>201</v>
      </c>
      <c r="X335" s="295" t="s">
        <v>331</v>
      </c>
      <c r="Y335" t="s">
        <v>514</v>
      </c>
    </row>
    <row r="336" spans="1:25" x14ac:dyDescent="0.35">
      <c r="A336" s="295" t="s">
        <v>192</v>
      </c>
      <c r="B336" s="295" t="s">
        <v>193</v>
      </c>
      <c r="C336" s="295" t="s">
        <v>421</v>
      </c>
      <c r="D336" s="295" t="s">
        <v>515</v>
      </c>
      <c r="E336" s="305">
        <v>0.06</v>
      </c>
      <c r="F336" s="305">
        <v>0.06</v>
      </c>
      <c r="G336" s="295" t="s">
        <v>196</v>
      </c>
      <c r="H336" s="417">
        <v>1</v>
      </c>
      <c r="I336" s="296">
        <v>43677</v>
      </c>
      <c r="J336" s="295">
        <v>27950</v>
      </c>
      <c r="K336" s="295">
        <v>12609</v>
      </c>
      <c r="L336" s="295" t="s">
        <v>218</v>
      </c>
      <c r="M336" s="295" t="s">
        <v>328</v>
      </c>
      <c r="N336" s="295" t="s">
        <v>515</v>
      </c>
      <c r="O336" s="295" t="s">
        <v>406</v>
      </c>
      <c r="P336" s="295" t="s">
        <v>337</v>
      </c>
      <c r="Q336" s="295" t="s">
        <v>325</v>
      </c>
      <c r="R336" s="295" t="s">
        <v>201</v>
      </c>
      <c r="S336" s="295" t="s">
        <v>204</v>
      </c>
      <c r="T336" s="295" t="s">
        <v>201</v>
      </c>
      <c r="U336" s="295" t="s">
        <v>330</v>
      </c>
      <c r="V336" s="295" t="s">
        <v>318</v>
      </c>
      <c r="W336" s="295" t="s">
        <v>201</v>
      </c>
      <c r="X336" s="295" t="s">
        <v>331</v>
      </c>
      <c r="Y336" t="s">
        <v>514</v>
      </c>
    </row>
    <row r="337" spans="1:25" x14ac:dyDescent="0.35">
      <c r="A337" s="295" t="s">
        <v>192</v>
      </c>
      <c r="B337" s="295" t="s">
        <v>193</v>
      </c>
      <c r="C337" s="295" t="s">
        <v>421</v>
      </c>
      <c r="D337" s="295" t="s">
        <v>515</v>
      </c>
      <c r="E337" s="305">
        <v>0.56999999999999995</v>
      </c>
      <c r="F337" s="305">
        <v>0.56999999999999995</v>
      </c>
      <c r="G337" s="295" t="s">
        <v>196</v>
      </c>
      <c r="H337" s="417">
        <v>1</v>
      </c>
      <c r="I337" s="296">
        <v>43677</v>
      </c>
      <c r="J337" s="295">
        <v>27950</v>
      </c>
      <c r="K337" s="295">
        <v>12638</v>
      </c>
      <c r="L337" s="295" t="s">
        <v>218</v>
      </c>
      <c r="M337" s="295" t="s">
        <v>328</v>
      </c>
      <c r="N337" s="295" t="s">
        <v>515</v>
      </c>
      <c r="O337" s="295" t="s">
        <v>221</v>
      </c>
      <c r="P337" s="295" t="s">
        <v>338</v>
      </c>
      <c r="Q337" s="295" t="s">
        <v>325</v>
      </c>
      <c r="R337" s="295" t="s">
        <v>201</v>
      </c>
      <c r="S337" s="295" t="s">
        <v>204</v>
      </c>
      <c r="T337" s="295" t="s">
        <v>201</v>
      </c>
      <c r="U337" s="295" t="s">
        <v>330</v>
      </c>
      <c r="V337" s="295" t="s">
        <v>318</v>
      </c>
      <c r="W337" s="295" t="s">
        <v>201</v>
      </c>
      <c r="X337" s="295" t="s">
        <v>331</v>
      </c>
      <c r="Y337" t="s">
        <v>514</v>
      </c>
    </row>
    <row r="338" spans="1:25" x14ac:dyDescent="0.35">
      <c r="A338" s="295" t="s">
        <v>192</v>
      </c>
      <c r="B338" s="295" t="s">
        <v>193</v>
      </c>
      <c r="C338" s="295" t="s">
        <v>421</v>
      </c>
      <c r="D338" s="295" t="s">
        <v>515</v>
      </c>
      <c r="E338" s="305">
        <v>3.97</v>
      </c>
      <c r="F338" s="305">
        <v>3.97</v>
      </c>
      <c r="G338" s="295" t="s">
        <v>196</v>
      </c>
      <c r="H338" s="417">
        <v>1</v>
      </c>
      <c r="I338" s="296">
        <v>43677</v>
      </c>
      <c r="J338" s="295">
        <v>27950</v>
      </c>
      <c r="K338" s="295">
        <v>12670</v>
      </c>
      <c r="L338" s="295" t="s">
        <v>218</v>
      </c>
      <c r="M338" s="295" t="s">
        <v>328</v>
      </c>
      <c r="N338" s="295" t="s">
        <v>515</v>
      </c>
      <c r="O338" s="295" t="s">
        <v>200</v>
      </c>
      <c r="P338" s="295" t="s">
        <v>338</v>
      </c>
      <c r="Q338" s="295" t="s">
        <v>325</v>
      </c>
      <c r="R338" s="295" t="s">
        <v>201</v>
      </c>
      <c r="S338" s="295" t="s">
        <v>204</v>
      </c>
      <c r="T338" s="295" t="s">
        <v>201</v>
      </c>
      <c r="U338" s="295" t="s">
        <v>330</v>
      </c>
      <c r="V338" s="295" t="s">
        <v>318</v>
      </c>
      <c r="W338" s="295" t="s">
        <v>201</v>
      </c>
      <c r="X338" s="295" t="s">
        <v>331</v>
      </c>
      <c r="Y338" t="s">
        <v>514</v>
      </c>
    </row>
    <row r="339" spans="1:25" x14ac:dyDescent="0.35">
      <c r="A339" s="295" t="s">
        <v>192</v>
      </c>
      <c r="B339" s="295" t="s">
        <v>193</v>
      </c>
      <c r="C339" s="295" t="s">
        <v>421</v>
      </c>
      <c r="D339" s="295" t="s">
        <v>515</v>
      </c>
      <c r="E339" s="305">
        <v>0.01</v>
      </c>
      <c r="F339" s="305">
        <v>0.01</v>
      </c>
      <c r="G339" s="295" t="s">
        <v>196</v>
      </c>
      <c r="H339" s="417">
        <v>1</v>
      </c>
      <c r="I339" s="296">
        <v>43677</v>
      </c>
      <c r="J339" s="295">
        <v>27950</v>
      </c>
      <c r="K339" s="295">
        <v>12727</v>
      </c>
      <c r="L339" s="295" t="s">
        <v>218</v>
      </c>
      <c r="M339" s="295" t="s">
        <v>328</v>
      </c>
      <c r="N339" s="295" t="s">
        <v>515</v>
      </c>
      <c r="O339" s="295" t="s">
        <v>457</v>
      </c>
      <c r="P339" s="295" t="s">
        <v>338</v>
      </c>
      <c r="Q339" s="295" t="s">
        <v>325</v>
      </c>
      <c r="R339" s="295" t="s">
        <v>201</v>
      </c>
      <c r="S339" s="295" t="s">
        <v>204</v>
      </c>
      <c r="T339" s="295" t="s">
        <v>201</v>
      </c>
      <c r="U339" s="295" t="s">
        <v>330</v>
      </c>
      <c r="V339" s="295" t="s">
        <v>318</v>
      </c>
      <c r="W339" s="295" t="s">
        <v>201</v>
      </c>
      <c r="X339" s="295" t="s">
        <v>331</v>
      </c>
      <c r="Y339" t="s">
        <v>514</v>
      </c>
    </row>
    <row r="340" spans="1:25" x14ac:dyDescent="0.35">
      <c r="A340" s="295" t="s">
        <v>192</v>
      </c>
      <c r="B340" s="295" t="s">
        <v>193</v>
      </c>
      <c r="C340" s="295" t="s">
        <v>421</v>
      </c>
      <c r="D340" s="295" t="s">
        <v>515</v>
      </c>
      <c r="E340" s="305">
        <v>0.15</v>
      </c>
      <c r="F340" s="305">
        <v>0.15</v>
      </c>
      <c r="G340" s="295" t="s">
        <v>196</v>
      </c>
      <c r="H340" s="417">
        <v>1</v>
      </c>
      <c r="I340" s="296">
        <v>43677</v>
      </c>
      <c r="J340" s="295">
        <v>27950</v>
      </c>
      <c r="K340" s="295">
        <v>12796</v>
      </c>
      <c r="L340" s="295" t="s">
        <v>218</v>
      </c>
      <c r="M340" s="295" t="s">
        <v>328</v>
      </c>
      <c r="N340" s="295" t="s">
        <v>515</v>
      </c>
      <c r="O340" s="295" t="s">
        <v>406</v>
      </c>
      <c r="P340" s="295" t="s">
        <v>338</v>
      </c>
      <c r="Q340" s="295" t="s">
        <v>325</v>
      </c>
      <c r="R340" s="295" t="s">
        <v>201</v>
      </c>
      <c r="S340" s="295" t="s">
        <v>204</v>
      </c>
      <c r="T340" s="295" t="s">
        <v>201</v>
      </c>
      <c r="U340" s="295" t="s">
        <v>330</v>
      </c>
      <c r="V340" s="295" t="s">
        <v>318</v>
      </c>
      <c r="W340" s="295" t="s">
        <v>201</v>
      </c>
      <c r="X340" s="295" t="s">
        <v>331</v>
      </c>
      <c r="Y340" t="s">
        <v>514</v>
      </c>
    </row>
    <row r="341" spans="1:25" x14ac:dyDescent="0.35">
      <c r="A341" s="295" t="s">
        <v>192</v>
      </c>
      <c r="B341" s="295" t="s">
        <v>193</v>
      </c>
      <c r="C341" s="295" t="s">
        <v>421</v>
      </c>
      <c r="D341" s="295" t="s">
        <v>515</v>
      </c>
      <c r="E341" s="305">
        <v>0.35</v>
      </c>
      <c r="F341" s="305">
        <v>0.35</v>
      </c>
      <c r="G341" s="295" t="s">
        <v>196</v>
      </c>
      <c r="H341" s="417">
        <v>1</v>
      </c>
      <c r="I341" s="296">
        <v>43677</v>
      </c>
      <c r="J341" s="295">
        <v>27950</v>
      </c>
      <c r="K341" s="295">
        <v>12824</v>
      </c>
      <c r="L341" s="295" t="s">
        <v>218</v>
      </c>
      <c r="M341" s="295" t="s">
        <v>328</v>
      </c>
      <c r="N341" s="295" t="s">
        <v>515</v>
      </c>
      <c r="O341" s="295" t="s">
        <v>221</v>
      </c>
      <c r="P341" s="295" t="s">
        <v>339</v>
      </c>
      <c r="Q341" s="295" t="s">
        <v>325</v>
      </c>
      <c r="R341" s="295" t="s">
        <v>201</v>
      </c>
      <c r="S341" s="295" t="s">
        <v>204</v>
      </c>
      <c r="T341" s="295" t="s">
        <v>201</v>
      </c>
      <c r="U341" s="295" t="s">
        <v>330</v>
      </c>
      <c r="V341" s="295" t="s">
        <v>318</v>
      </c>
      <c r="W341" s="295" t="s">
        <v>201</v>
      </c>
      <c r="X341" s="295" t="s">
        <v>331</v>
      </c>
      <c r="Y341" t="s">
        <v>514</v>
      </c>
    </row>
    <row r="342" spans="1:25" x14ac:dyDescent="0.35">
      <c r="A342" s="295" t="s">
        <v>192</v>
      </c>
      <c r="B342" s="295" t="s">
        <v>193</v>
      </c>
      <c r="C342" s="295" t="s">
        <v>421</v>
      </c>
      <c r="D342" s="295" t="s">
        <v>515</v>
      </c>
      <c r="E342" s="305">
        <v>2.41</v>
      </c>
      <c r="F342" s="305">
        <v>2.41</v>
      </c>
      <c r="G342" s="295" t="s">
        <v>196</v>
      </c>
      <c r="H342" s="417">
        <v>1</v>
      </c>
      <c r="I342" s="296">
        <v>43677</v>
      </c>
      <c r="J342" s="295">
        <v>27950</v>
      </c>
      <c r="K342" s="295">
        <v>12855</v>
      </c>
      <c r="L342" s="295" t="s">
        <v>218</v>
      </c>
      <c r="M342" s="295" t="s">
        <v>328</v>
      </c>
      <c r="N342" s="295" t="s">
        <v>515</v>
      </c>
      <c r="O342" s="295" t="s">
        <v>200</v>
      </c>
      <c r="P342" s="295" t="s">
        <v>339</v>
      </c>
      <c r="Q342" s="295" t="s">
        <v>325</v>
      </c>
      <c r="R342" s="295" t="s">
        <v>201</v>
      </c>
      <c r="S342" s="295" t="s">
        <v>204</v>
      </c>
      <c r="T342" s="295" t="s">
        <v>201</v>
      </c>
      <c r="U342" s="295" t="s">
        <v>330</v>
      </c>
      <c r="V342" s="295" t="s">
        <v>318</v>
      </c>
      <c r="W342" s="295" t="s">
        <v>201</v>
      </c>
      <c r="X342" s="295" t="s">
        <v>331</v>
      </c>
      <c r="Y342" t="s">
        <v>514</v>
      </c>
    </row>
    <row r="343" spans="1:25" x14ac:dyDescent="0.35">
      <c r="A343" s="295" t="s">
        <v>192</v>
      </c>
      <c r="B343" s="295" t="s">
        <v>193</v>
      </c>
      <c r="C343" s="295" t="s">
        <v>421</v>
      </c>
      <c r="D343" s="295" t="s">
        <v>515</v>
      </c>
      <c r="E343" s="305">
        <v>0.01</v>
      </c>
      <c r="F343" s="305">
        <v>0.01</v>
      </c>
      <c r="G343" s="295" t="s">
        <v>196</v>
      </c>
      <c r="H343" s="417">
        <v>1</v>
      </c>
      <c r="I343" s="296">
        <v>43677</v>
      </c>
      <c r="J343" s="295">
        <v>27950</v>
      </c>
      <c r="K343" s="295">
        <v>12909</v>
      </c>
      <c r="L343" s="295" t="s">
        <v>218</v>
      </c>
      <c r="M343" s="295" t="s">
        <v>328</v>
      </c>
      <c r="N343" s="295" t="s">
        <v>515</v>
      </c>
      <c r="O343" s="295" t="s">
        <v>457</v>
      </c>
      <c r="P343" s="295" t="s">
        <v>339</v>
      </c>
      <c r="Q343" s="295" t="s">
        <v>325</v>
      </c>
      <c r="R343" s="295" t="s">
        <v>201</v>
      </c>
      <c r="S343" s="295" t="s">
        <v>204</v>
      </c>
      <c r="T343" s="295" t="s">
        <v>201</v>
      </c>
      <c r="U343" s="295" t="s">
        <v>330</v>
      </c>
      <c r="V343" s="295" t="s">
        <v>318</v>
      </c>
      <c r="W343" s="295" t="s">
        <v>201</v>
      </c>
      <c r="X343" s="295" t="s">
        <v>331</v>
      </c>
      <c r="Y343" t="s">
        <v>514</v>
      </c>
    </row>
    <row r="344" spans="1:25" x14ac:dyDescent="0.35">
      <c r="A344" s="295" t="s">
        <v>192</v>
      </c>
      <c r="B344" s="295" t="s">
        <v>193</v>
      </c>
      <c r="C344" s="295" t="s">
        <v>421</v>
      </c>
      <c r="D344" s="295" t="s">
        <v>515</v>
      </c>
      <c r="E344" s="305">
        <v>0.09</v>
      </c>
      <c r="F344" s="305">
        <v>0.09</v>
      </c>
      <c r="G344" s="295" t="s">
        <v>196</v>
      </c>
      <c r="H344" s="417">
        <v>1</v>
      </c>
      <c r="I344" s="296">
        <v>43677</v>
      </c>
      <c r="J344" s="295">
        <v>27950</v>
      </c>
      <c r="K344" s="295">
        <v>12977</v>
      </c>
      <c r="L344" s="295" t="s">
        <v>218</v>
      </c>
      <c r="M344" s="295" t="s">
        <v>328</v>
      </c>
      <c r="N344" s="295" t="s">
        <v>515</v>
      </c>
      <c r="O344" s="295" t="s">
        <v>406</v>
      </c>
      <c r="P344" s="295" t="s">
        <v>339</v>
      </c>
      <c r="Q344" s="295" t="s">
        <v>325</v>
      </c>
      <c r="R344" s="295" t="s">
        <v>201</v>
      </c>
      <c r="S344" s="295" t="s">
        <v>204</v>
      </c>
      <c r="T344" s="295" t="s">
        <v>201</v>
      </c>
      <c r="U344" s="295" t="s">
        <v>330</v>
      </c>
      <c r="V344" s="295" t="s">
        <v>318</v>
      </c>
      <c r="W344" s="295" t="s">
        <v>201</v>
      </c>
      <c r="X344" s="295" t="s">
        <v>331</v>
      </c>
      <c r="Y344" t="s">
        <v>514</v>
      </c>
    </row>
    <row r="345" spans="1:25" x14ac:dyDescent="0.35">
      <c r="A345" s="295" t="s">
        <v>192</v>
      </c>
      <c r="B345" s="295" t="s">
        <v>193</v>
      </c>
      <c r="C345" s="295" t="s">
        <v>421</v>
      </c>
      <c r="D345" s="295" t="s">
        <v>515</v>
      </c>
      <c r="E345" s="305">
        <v>1.35</v>
      </c>
      <c r="F345" s="305">
        <v>1.35</v>
      </c>
      <c r="G345" s="295" t="s">
        <v>196</v>
      </c>
      <c r="H345" s="417">
        <v>1</v>
      </c>
      <c r="I345" s="296">
        <v>43677</v>
      </c>
      <c r="J345" s="295">
        <v>27950</v>
      </c>
      <c r="K345" s="295">
        <v>13006</v>
      </c>
      <c r="L345" s="295" t="s">
        <v>218</v>
      </c>
      <c r="M345" s="295" t="s">
        <v>328</v>
      </c>
      <c r="N345" s="295" t="s">
        <v>515</v>
      </c>
      <c r="O345" s="295" t="s">
        <v>221</v>
      </c>
      <c r="P345" s="295" t="s">
        <v>340</v>
      </c>
      <c r="Q345" s="295" t="s">
        <v>325</v>
      </c>
      <c r="R345" s="295" t="s">
        <v>201</v>
      </c>
      <c r="S345" s="295" t="s">
        <v>204</v>
      </c>
      <c r="T345" s="295" t="s">
        <v>201</v>
      </c>
      <c r="U345" s="295" t="s">
        <v>330</v>
      </c>
      <c r="V345" s="295" t="s">
        <v>318</v>
      </c>
      <c r="W345" s="295" t="s">
        <v>201</v>
      </c>
      <c r="X345" s="295" t="s">
        <v>94</v>
      </c>
      <c r="Y345" t="s">
        <v>514</v>
      </c>
    </row>
    <row r="346" spans="1:25" x14ac:dyDescent="0.35">
      <c r="A346" s="295" t="s">
        <v>192</v>
      </c>
      <c r="B346" s="295" t="s">
        <v>193</v>
      </c>
      <c r="C346" s="295" t="s">
        <v>421</v>
      </c>
      <c r="D346" s="295" t="s">
        <v>515</v>
      </c>
      <c r="E346" s="305">
        <v>9.2899999999999991</v>
      </c>
      <c r="F346" s="305">
        <v>9.2899999999999991</v>
      </c>
      <c r="G346" s="295" t="s">
        <v>196</v>
      </c>
      <c r="H346" s="417">
        <v>1</v>
      </c>
      <c r="I346" s="296">
        <v>43677</v>
      </c>
      <c r="J346" s="295">
        <v>27950</v>
      </c>
      <c r="K346" s="295">
        <v>13038</v>
      </c>
      <c r="L346" s="295" t="s">
        <v>218</v>
      </c>
      <c r="M346" s="295" t="s">
        <v>328</v>
      </c>
      <c r="N346" s="295" t="s">
        <v>515</v>
      </c>
      <c r="O346" s="295" t="s">
        <v>200</v>
      </c>
      <c r="P346" s="295" t="s">
        <v>340</v>
      </c>
      <c r="Q346" s="295" t="s">
        <v>325</v>
      </c>
      <c r="R346" s="295" t="s">
        <v>201</v>
      </c>
      <c r="S346" s="295" t="s">
        <v>204</v>
      </c>
      <c r="T346" s="295" t="s">
        <v>201</v>
      </c>
      <c r="U346" s="295" t="s">
        <v>330</v>
      </c>
      <c r="V346" s="295" t="s">
        <v>318</v>
      </c>
      <c r="W346" s="295" t="s">
        <v>201</v>
      </c>
      <c r="X346" s="295" t="s">
        <v>94</v>
      </c>
      <c r="Y346" t="s">
        <v>514</v>
      </c>
    </row>
    <row r="347" spans="1:25" x14ac:dyDescent="0.35">
      <c r="A347" s="295" t="s">
        <v>192</v>
      </c>
      <c r="B347" s="295" t="s">
        <v>193</v>
      </c>
      <c r="C347" s="295" t="s">
        <v>421</v>
      </c>
      <c r="D347" s="295" t="s">
        <v>515</v>
      </c>
      <c r="E347" s="305">
        <v>0.02</v>
      </c>
      <c r="F347" s="305">
        <v>0.02</v>
      </c>
      <c r="G347" s="295" t="s">
        <v>196</v>
      </c>
      <c r="H347" s="417">
        <v>1</v>
      </c>
      <c r="I347" s="296">
        <v>43677</v>
      </c>
      <c r="J347" s="295">
        <v>27950</v>
      </c>
      <c r="K347" s="295">
        <v>13095</v>
      </c>
      <c r="L347" s="295" t="s">
        <v>218</v>
      </c>
      <c r="M347" s="295" t="s">
        <v>328</v>
      </c>
      <c r="N347" s="295" t="s">
        <v>515</v>
      </c>
      <c r="O347" s="295" t="s">
        <v>457</v>
      </c>
      <c r="P347" s="295" t="s">
        <v>340</v>
      </c>
      <c r="Q347" s="295" t="s">
        <v>325</v>
      </c>
      <c r="R347" s="295" t="s">
        <v>201</v>
      </c>
      <c r="S347" s="295" t="s">
        <v>204</v>
      </c>
      <c r="T347" s="295" t="s">
        <v>201</v>
      </c>
      <c r="U347" s="295" t="s">
        <v>330</v>
      </c>
      <c r="V347" s="295" t="s">
        <v>318</v>
      </c>
      <c r="W347" s="295" t="s">
        <v>201</v>
      </c>
      <c r="X347" s="295" t="s">
        <v>94</v>
      </c>
      <c r="Y347" t="s">
        <v>514</v>
      </c>
    </row>
    <row r="348" spans="1:25" x14ac:dyDescent="0.35">
      <c r="A348" s="295" t="s">
        <v>192</v>
      </c>
      <c r="B348" s="295" t="s">
        <v>193</v>
      </c>
      <c r="C348" s="295" t="s">
        <v>421</v>
      </c>
      <c r="D348" s="295" t="s">
        <v>515</v>
      </c>
      <c r="E348" s="305">
        <v>0.35</v>
      </c>
      <c r="F348" s="305">
        <v>0.35</v>
      </c>
      <c r="G348" s="295" t="s">
        <v>196</v>
      </c>
      <c r="H348" s="417">
        <v>1</v>
      </c>
      <c r="I348" s="296">
        <v>43677</v>
      </c>
      <c r="J348" s="295">
        <v>27950</v>
      </c>
      <c r="K348" s="295">
        <v>13169</v>
      </c>
      <c r="L348" s="295" t="s">
        <v>218</v>
      </c>
      <c r="M348" s="295" t="s">
        <v>328</v>
      </c>
      <c r="N348" s="295" t="s">
        <v>515</v>
      </c>
      <c r="O348" s="295" t="s">
        <v>406</v>
      </c>
      <c r="P348" s="295" t="s">
        <v>340</v>
      </c>
      <c r="Q348" s="295" t="s">
        <v>325</v>
      </c>
      <c r="R348" s="295" t="s">
        <v>201</v>
      </c>
      <c r="S348" s="295" t="s">
        <v>204</v>
      </c>
      <c r="T348" s="295" t="s">
        <v>201</v>
      </c>
      <c r="U348" s="295" t="s">
        <v>330</v>
      </c>
      <c r="V348" s="295" t="s">
        <v>318</v>
      </c>
      <c r="W348" s="295" t="s">
        <v>201</v>
      </c>
      <c r="X348" s="295" t="s">
        <v>94</v>
      </c>
      <c r="Y348" t="s">
        <v>514</v>
      </c>
    </row>
    <row r="349" spans="1:25" x14ac:dyDescent="0.35">
      <c r="A349" s="295" t="s">
        <v>192</v>
      </c>
      <c r="B349" s="295" t="s">
        <v>193</v>
      </c>
      <c r="C349" s="295" t="s">
        <v>421</v>
      </c>
      <c r="D349" s="295" t="s">
        <v>515</v>
      </c>
      <c r="E349" s="305">
        <v>-0.24</v>
      </c>
      <c r="F349" s="305">
        <v>-0.24</v>
      </c>
      <c r="G349" s="295" t="s">
        <v>196</v>
      </c>
      <c r="H349" s="417">
        <v>1</v>
      </c>
      <c r="I349" s="296">
        <v>43677</v>
      </c>
      <c r="J349" s="295">
        <v>27950</v>
      </c>
      <c r="K349" s="295">
        <v>13197</v>
      </c>
      <c r="L349" s="295" t="s">
        <v>218</v>
      </c>
      <c r="M349" s="295" t="s">
        <v>328</v>
      </c>
      <c r="N349" s="295" t="s">
        <v>515</v>
      </c>
      <c r="O349" s="295" t="s">
        <v>221</v>
      </c>
      <c r="P349" s="295" t="s">
        <v>343</v>
      </c>
      <c r="Q349" s="295" t="s">
        <v>325</v>
      </c>
      <c r="R349" s="295" t="s">
        <v>201</v>
      </c>
      <c r="S349" s="295" t="s">
        <v>204</v>
      </c>
      <c r="T349" s="295" t="s">
        <v>201</v>
      </c>
      <c r="U349" s="295" t="s">
        <v>330</v>
      </c>
      <c r="V349" s="295" t="s">
        <v>318</v>
      </c>
      <c r="W349" s="295" t="s">
        <v>201</v>
      </c>
      <c r="X349" s="295" t="s">
        <v>342</v>
      </c>
      <c r="Y349" t="s">
        <v>514</v>
      </c>
    </row>
    <row r="350" spans="1:25" x14ac:dyDescent="0.35">
      <c r="A350" s="295" t="s">
        <v>192</v>
      </c>
      <c r="B350" s="295" t="s">
        <v>193</v>
      </c>
      <c r="C350" s="295" t="s">
        <v>421</v>
      </c>
      <c r="D350" s="295" t="s">
        <v>515</v>
      </c>
      <c r="E350" s="305">
        <v>-1.66</v>
      </c>
      <c r="F350" s="305">
        <v>-1.66</v>
      </c>
      <c r="G350" s="295" t="s">
        <v>196</v>
      </c>
      <c r="H350" s="417">
        <v>1</v>
      </c>
      <c r="I350" s="296">
        <v>43677</v>
      </c>
      <c r="J350" s="295">
        <v>27950</v>
      </c>
      <c r="K350" s="295">
        <v>13228</v>
      </c>
      <c r="L350" s="295" t="s">
        <v>218</v>
      </c>
      <c r="M350" s="295" t="s">
        <v>328</v>
      </c>
      <c r="N350" s="295" t="s">
        <v>515</v>
      </c>
      <c r="O350" s="295" t="s">
        <v>200</v>
      </c>
      <c r="P350" s="295" t="s">
        <v>343</v>
      </c>
      <c r="Q350" s="295" t="s">
        <v>325</v>
      </c>
      <c r="R350" s="295" t="s">
        <v>201</v>
      </c>
      <c r="S350" s="295" t="s">
        <v>204</v>
      </c>
      <c r="T350" s="295" t="s">
        <v>201</v>
      </c>
      <c r="U350" s="295" t="s">
        <v>330</v>
      </c>
      <c r="V350" s="295" t="s">
        <v>318</v>
      </c>
      <c r="W350" s="295" t="s">
        <v>201</v>
      </c>
      <c r="X350" s="295" t="s">
        <v>342</v>
      </c>
      <c r="Y350" t="s">
        <v>514</v>
      </c>
    </row>
    <row r="351" spans="1:25" x14ac:dyDescent="0.35">
      <c r="A351" s="295" t="s">
        <v>192</v>
      </c>
      <c r="B351" s="295" t="s">
        <v>193</v>
      </c>
      <c r="C351" s="295" t="s">
        <v>421</v>
      </c>
      <c r="D351" s="295" t="s">
        <v>515</v>
      </c>
      <c r="E351" s="305">
        <v>-0.06</v>
      </c>
      <c r="F351" s="305">
        <v>-0.06</v>
      </c>
      <c r="G351" s="295" t="s">
        <v>196</v>
      </c>
      <c r="H351" s="417">
        <v>1</v>
      </c>
      <c r="I351" s="296">
        <v>43677</v>
      </c>
      <c r="J351" s="295">
        <v>27950</v>
      </c>
      <c r="K351" s="295">
        <v>13348</v>
      </c>
      <c r="L351" s="295" t="s">
        <v>218</v>
      </c>
      <c r="M351" s="295" t="s">
        <v>328</v>
      </c>
      <c r="N351" s="295" t="s">
        <v>515</v>
      </c>
      <c r="O351" s="295" t="s">
        <v>406</v>
      </c>
      <c r="P351" s="295" t="s">
        <v>343</v>
      </c>
      <c r="Q351" s="295" t="s">
        <v>325</v>
      </c>
      <c r="R351" s="295" t="s">
        <v>201</v>
      </c>
      <c r="S351" s="295" t="s">
        <v>204</v>
      </c>
      <c r="T351" s="295" t="s">
        <v>201</v>
      </c>
      <c r="U351" s="295" t="s">
        <v>330</v>
      </c>
      <c r="V351" s="295" t="s">
        <v>318</v>
      </c>
      <c r="W351" s="295" t="s">
        <v>201</v>
      </c>
      <c r="X351" s="295" t="s">
        <v>342</v>
      </c>
      <c r="Y351" t="s">
        <v>514</v>
      </c>
    </row>
    <row r="352" spans="1:25" x14ac:dyDescent="0.35">
      <c r="A352" s="295" t="s">
        <v>192</v>
      </c>
      <c r="B352" s="295" t="s">
        <v>193</v>
      </c>
      <c r="C352" s="295" t="s">
        <v>421</v>
      </c>
      <c r="D352" s="295" t="s">
        <v>515</v>
      </c>
      <c r="E352" s="305">
        <v>0.57999999999999996</v>
      </c>
      <c r="F352" s="305">
        <v>0.57999999999999996</v>
      </c>
      <c r="G352" s="295" t="s">
        <v>196</v>
      </c>
      <c r="H352" s="417">
        <v>1</v>
      </c>
      <c r="I352" s="296">
        <v>43677</v>
      </c>
      <c r="J352" s="295">
        <v>27950</v>
      </c>
      <c r="K352" s="295">
        <v>13377</v>
      </c>
      <c r="L352" s="295" t="s">
        <v>218</v>
      </c>
      <c r="M352" s="295" t="s">
        <v>328</v>
      </c>
      <c r="N352" s="295" t="s">
        <v>515</v>
      </c>
      <c r="O352" s="295" t="s">
        <v>221</v>
      </c>
      <c r="P352" s="295" t="s">
        <v>346</v>
      </c>
      <c r="Q352" s="295" t="s">
        <v>325</v>
      </c>
      <c r="R352" s="295" t="s">
        <v>201</v>
      </c>
      <c r="S352" s="295" t="s">
        <v>204</v>
      </c>
      <c r="T352" s="295" t="s">
        <v>201</v>
      </c>
      <c r="U352" s="295" t="s">
        <v>330</v>
      </c>
      <c r="V352" s="295" t="s">
        <v>318</v>
      </c>
      <c r="W352" s="295" t="s">
        <v>201</v>
      </c>
      <c r="X352" s="295" t="s">
        <v>331</v>
      </c>
      <c r="Y352" t="s">
        <v>514</v>
      </c>
    </row>
    <row r="353" spans="1:25" x14ac:dyDescent="0.35">
      <c r="A353" s="295" t="s">
        <v>192</v>
      </c>
      <c r="B353" s="295" t="s">
        <v>193</v>
      </c>
      <c r="C353" s="295" t="s">
        <v>421</v>
      </c>
      <c r="D353" s="295" t="s">
        <v>515</v>
      </c>
      <c r="E353" s="305">
        <v>3.99</v>
      </c>
      <c r="F353" s="305">
        <v>3.99</v>
      </c>
      <c r="G353" s="295" t="s">
        <v>196</v>
      </c>
      <c r="H353" s="417">
        <v>1</v>
      </c>
      <c r="I353" s="296">
        <v>43677</v>
      </c>
      <c r="J353" s="295">
        <v>27950</v>
      </c>
      <c r="K353" s="295">
        <v>13409</v>
      </c>
      <c r="L353" s="295" t="s">
        <v>218</v>
      </c>
      <c r="M353" s="295" t="s">
        <v>328</v>
      </c>
      <c r="N353" s="295" t="s">
        <v>515</v>
      </c>
      <c r="O353" s="295" t="s">
        <v>200</v>
      </c>
      <c r="P353" s="295" t="s">
        <v>346</v>
      </c>
      <c r="Q353" s="295" t="s">
        <v>325</v>
      </c>
      <c r="R353" s="295" t="s">
        <v>201</v>
      </c>
      <c r="S353" s="295" t="s">
        <v>204</v>
      </c>
      <c r="T353" s="295" t="s">
        <v>201</v>
      </c>
      <c r="U353" s="295" t="s">
        <v>330</v>
      </c>
      <c r="V353" s="295" t="s">
        <v>318</v>
      </c>
      <c r="W353" s="295" t="s">
        <v>201</v>
      </c>
      <c r="X353" s="295" t="s">
        <v>331</v>
      </c>
      <c r="Y353" t="s">
        <v>514</v>
      </c>
    </row>
    <row r="354" spans="1:25" x14ac:dyDescent="0.35">
      <c r="A354" s="295" t="s">
        <v>192</v>
      </c>
      <c r="B354" s="295" t="s">
        <v>193</v>
      </c>
      <c r="C354" s="295" t="s">
        <v>421</v>
      </c>
      <c r="D354" s="295" t="s">
        <v>515</v>
      </c>
      <c r="E354" s="305">
        <v>0.01</v>
      </c>
      <c r="F354" s="305">
        <v>0.01</v>
      </c>
      <c r="G354" s="295" t="s">
        <v>196</v>
      </c>
      <c r="H354" s="417">
        <v>1</v>
      </c>
      <c r="I354" s="296">
        <v>43677</v>
      </c>
      <c r="J354" s="295">
        <v>27950</v>
      </c>
      <c r="K354" s="295">
        <v>13466</v>
      </c>
      <c r="L354" s="295" t="s">
        <v>218</v>
      </c>
      <c r="M354" s="295" t="s">
        <v>328</v>
      </c>
      <c r="N354" s="295" t="s">
        <v>515</v>
      </c>
      <c r="O354" s="295" t="s">
        <v>457</v>
      </c>
      <c r="P354" s="295" t="s">
        <v>346</v>
      </c>
      <c r="Q354" s="295" t="s">
        <v>325</v>
      </c>
      <c r="R354" s="295" t="s">
        <v>201</v>
      </c>
      <c r="S354" s="295" t="s">
        <v>204</v>
      </c>
      <c r="T354" s="295" t="s">
        <v>201</v>
      </c>
      <c r="U354" s="295" t="s">
        <v>330</v>
      </c>
      <c r="V354" s="295" t="s">
        <v>318</v>
      </c>
      <c r="W354" s="295" t="s">
        <v>201</v>
      </c>
      <c r="X354" s="295" t="s">
        <v>331</v>
      </c>
      <c r="Y354" t="s">
        <v>514</v>
      </c>
    </row>
    <row r="355" spans="1:25" x14ac:dyDescent="0.35">
      <c r="A355" s="295" t="s">
        <v>192</v>
      </c>
      <c r="B355" s="295" t="s">
        <v>193</v>
      </c>
      <c r="C355" s="295" t="s">
        <v>421</v>
      </c>
      <c r="D355" s="295" t="s">
        <v>515</v>
      </c>
      <c r="E355" s="305">
        <v>0.15</v>
      </c>
      <c r="F355" s="305">
        <v>0.15</v>
      </c>
      <c r="G355" s="295" t="s">
        <v>196</v>
      </c>
      <c r="H355" s="417">
        <v>1</v>
      </c>
      <c r="I355" s="296">
        <v>43677</v>
      </c>
      <c r="J355" s="295">
        <v>27950</v>
      </c>
      <c r="K355" s="295">
        <v>13535</v>
      </c>
      <c r="L355" s="295" t="s">
        <v>218</v>
      </c>
      <c r="M355" s="295" t="s">
        <v>328</v>
      </c>
      <c r="N355" s="295" t="s">
        <v>515</v>
      </c>
      <c r="O355" s="295" t="s">
        <v>406</v>
      </c>
      <c r="P355" s="295" t="s">
        <v>346</v>
      </c>
      <c r="Q355" s="295" t="s">
        <v>325</v>
      </c>
      <c r="R355" s="295" t="s">
        <v>201</v>
      </c>
      <c r="S355" s="295" t="s">
        <v>204</v>
      </c>
      <c r="T355" s="295" t="s">
        <v>201</v>
      </c>
      <c r="U355" s="295" t="s">
        <v>330</v>
      </c>
      <c r="V355" s="295" t="s">
        <v>318</v>
      </c>
      <c r="W355" s="295" t="s">
        <v>201</v>
      </c>
      <c r="X355" s="295" t="s">
        <v>331</v>
      </c>
      <c r="Y355" t="s">
        <v>514</v>
      </c>
    </row>
    <row r="356" spans="1:25" x14ac:dyDescent="0.35">
      <c r="A356" s="295" t="s">
        <v>192</v>
      </c>
      <c r="B356" s="295" t="s">
        <v>193</v>
      </c>
      <c r="C356" s="295" t="s">
        <v>421</v>
      </c>
      <c r="D356" s="295" t="s">
        <v>515</v>
      </c>
      <c r="E356" s="305">
        <v>0.45</v>
      </c>
      <c r="F356" s="305">
        <v>0.45</v>
      </c>
      <c r="G356" s="295" t="s">
        <v>196</v>
      </c>
      <c r="H356" s="417">
        <v>1</v>
      </c>
      <c r="I356" s="296">
        <v>43677</v>
      </c>
      <c r="J356" s="295">
        <v>27950</v>
      </c>
      <c r="K356" s="295">
        <v>13564</v>
      </c>
      <c r="L356" s="295" t="s">
        <v>218</v>
      </c>
      <c r="M356" s="295" t="s">
        <v>328</v>
      </c>
      <c r="N356" s="295" t="s">
        <v>515</v>
      </c>
      <c r="O356" s="295" t="s">
        <v>221</v>
      </c>
      <c r="P356" s="295" t="s">
        <v>344</v>
      </c>
      <c r="Q356" s="295" t="s">
        <v>325</v>
      </c>
      <c r="R356" s="295" t="s">
        <v>201</v>
      </c>
      <c r="S356" s="295" t="s">
        <v>204</v>
      </c>
      <c r="T356" s="295" t="s">
        <v>201</v>
      </c>
      <c r="U356" s="295" t="s">
        <v>330</v>
      </c>
      <c r="V356" s="295" t="s">
        <v>318</v>
      </c>
      <c r="W356" s="295" t="s">
        <v>201</v>
      </c>
      <c r="X356" s="295" t="s">
        <v>342</v>
      </c>
      <c r="Y356" t="s">
        <v>514</v>
      </c>
    </row>
    <row r="357" spans="1:25" x14ac:dyDescent="0.35">
      <c r="A357" s="295" t="s">
        <v>192</v>
      </c>
      <c r="B357" s="295" t="s">
        <v>193</v>
      </c>
      <c r="C357" s="295" t="s">
        <v>421</v>
      </c>
      <c r="D357" s="295" t="s">
        <v>515</v>
      </c>
      <c r="E357" s="305">
        <v>3.1</v>
      </c>
      <c r="F357" s="305">
        <v>3.1</v>
      </c>
      <c r="G357" s="295" t="s">
        <v>196</v>
      </c>
      <c r="H357" s="417">
        <v>1</v>
      </c>
      <c r="I357" s="296">
        <v>43677</v>
      </c>
      <c r="J357" s="295">
        <v>27950</v>
      </c>
      <c r="K357" s="295">
        <v>13596</v>
      </c>
      <c r="L357" s="295" t="s">
        <v>218</v>
      </c>
      <c r="M357" s="295" t="s">
        <v>328</v>
      </c>
      <c r="N357" s="295" t="s">
        <v>515</v>
      </c>
      <c r="O357" s="295" t="s">
        <v>200</v>
      </c>
      <c r="P357" s="295" t="s">
        <v>344</v>
      </c>
      <c r="Q357" s="295" t="s">
        <v>325</v>
      </c>
      <c r="R357" s="295" t="s">
        <v>201</v>
      </c>
      <c r="S357" s="295" t="s">
        <v>204</v>
      </c>
      <c r="T357" s="295" t="s">
        <v>201</v>
      </c>
      <c r="U357" s="295" t="s">
        <v>330</v>
      </c>
      <c r="V357" s="295" t="s">
        <v>318</v>
      </c>
      <c r="W357" s="295" t="s">
        <v>201</v>
      </c>
      <c r="X357" s="295" t="s">
        <v>342</v>
      </c>
      <c r="Y357" t="s">
        <v>514</v>
      </c>
    </row>
    <row r="358" spans="1:25" x14ac:dyDescent="0.35">
      <c r="A358" s="295" t="s">
        <v>192</v>
      </c>
      <c r="B358" s="295" t="s">
        <v>193</v>
      </c>
      <c r="C358" s="295" t="s">
        <v>421</v>
      </c>
      <c r="D358" s="295" t="s">
        <v>515</v>
      </c>
      <c r="E358" s="305">
        <v>0.01</v>
      </c>
      <c r="F358" s="305">
        <v>0.01</v>
      </c>
      <c r="G358" s="295" t="s">
        <v>196</v>
      </c>
      <c r="H358" s="417">
        <v>1</v>
      </c>
      <c r="I358" s="296">
        <v>43677</v>
      </c>
      <c r="J358" s="295">
        <v>27950</v>
      </c>
      <c r="K358" s="295">
        <v>13650</v>
      </c>
      <c r="L358" s="295" t="s">
        <v>218</v>
      </c>
      <c r="M358" s="295" t="s">
        <v>328</v>
      </c>
      <c r="N358" s="295" t="s">
        <v>515</v>
      </c>
      <c r="O358" s="295" t="s">
        <v>457</v>
      </c>
      <c r="P358" s="295" t="s">
        <v>344</v>
      </c>
      <c r="Q358" s="295" t="s">
        <v>325</v>
      </c>
      <c r="R358" s="295" t="s">
        <v>201</v>
      </c>
      <c r="S358" s="295" t="s">
        <v>204</v>
      </c>
      <c r="T358" s="295" t="s">
        <v>201</v>
      </c>
      <c r="U358" s="295" t="s">
        <v>330</v>
      </c>
      <c r="V358" s="295" t="s">
        <v>318</v>
      </c>
      <c r="W358" s="295" t="s">
        <v>201</v>
      </c>
      <c r="X358" s="295" t="s">
        <v>342</v>
      </c>
      <c r="Y358" t="s">
        <v>514</v>
      </c>
    </row>
    <row r="359" spans="1:25" x14ac:dyDescent="0.35">
      <c r="A359" s="295" t="s">
        <v>192</v>
      </c>
      <c r="B359" s="295" t="s">
        <v>193</v>
      </c>
      <c r="C359" s="295" t="s">
        <v>421</v>
      </c>
      <c r="D359" s="295" t="s">
        <v>515</v>
      </c>
      <c r="E359" s="305">
        <v>0.12</v>
      </c>
      <c r="F359" s="305">
        <v>0.12</v>
      </c>
      <c r="G359" s="295" t="s">
        <v>196</v>
      </c>
      <c r="H359" s="417">
        <v>1</v>
      </c>
      <c r="I359" s="296">
        <v>43677</v>
      </c>
      <c r="J359" s="295">
        <v>27950</v>
      </c>
      <c r="K359" s="295">
        <v>13718</v>
      </c>
      <c r="L359" s="295" t="s">
        <v>218</v>
      </c>
      <c r="M359" s="295" t="s">
        <v>328</v>
      </c>
      <c r="N359" s="295" t="s">
        <v>515</v>
      </c>
      <c r="O359" s="295" t="s">
        <v>406</v>
      </c>
      <c r="P359" s="295" t="s">
        <v>344</v>
      </c>
      <c r="Q359" s="295" t="s">
        <v>325</v>
      </c>
      <c r="R359" s="295" t="s">
        <v>201</v>
      </c>
      <c r="S359" s="295" t="s">
        <v>204</v>
      </c>
      <c r="T359" s="295" t="s">
        <v>201</v>
      </c>
      <c r="U359" s="295" t="s">
        <v>330</v>
      </c>
      <c r="V359" s="295" t="s">
        <v>318</v>
      </c>
      <c r="W359" s="295" t="s">
        <v>201</v>
      </c>
      <c r="X359" s="295" t="s">
        <v>342</v>
      </c>
      <c r="Y359" t="s">
        <v>514</v>
      </c>
    </row>
    <row r="360" spans="1:25" x14ac:dyDescent="0.35">
      <c r="A360" s="295" t="s">
        <v>192</v>
      </c>
      <c r="B360" s="295" t="s">
        <v>193</v>
      </c>
      <c r="C360" s="295" t="s">
        <v>421</v>
      </c>
      <c r="D360" s="295" t="s">
        <v>515</v>
      </c>
      <c r="E360" s="305">
        <v>0.4</v>
      </c>
      <c r="F360" s="305">
        <v>0.4</v>
      </c>
      <c r="G360" s="295" t="s">
        <v>196</v>
      </c>
      <c r="H360" s="417">
        <v>1</v>
      </c>
      <c r="I360" s="296">
        <v>43677</v>
      </c>
      <c r="J360" s="295">
        <v>27950</v>
      </c>
      <c r="K360" s="295">
        <v>13747</v>
      </c>
      <c r="L360" s="295" t="s">
        <v>218</v>
      </c>
      <c r="M360" s="295" t="s">
        <v>328</v>
      </c>
      <c r="N360" s="295" t="s">
        <v>515</v>
      </c>
      <c r="O360" s="295" t="s">
        <v>221</v>
      </c>
      <c r="P360" s="295" t="s">
        <v>345</v>
      </c>
      <c r="Q360" s="295" t="s">
        <v>325</v>
      </c>
      <c r="R360" s="295" t="s">
        <v>201</v>
      </c>
      <c r="S360" s="295" t="s">
        <v>204</v>
      </c>
      <c r="T360" s="295" t="s">
        <v>201</v>
      </c>
      <c r="U360" s="295" t="s">
        <v>330</v>
      </c>
      <c r="V360" s="295" t="s">
        <v>318</v>
      </c>
      <c r="W360" s="295" t="s">
        <v>201</v>
      </c>
      <c r="X360" s="295" t="s">
        <v>331</v>
      </c>
      <c r="Y360" t="s">
        <v>514</v>
      </c>
    </row>
    <row r="361" spans="1:25" x14ac:dyDescent="0.35">
      <c r="A361" s="295" t="s">
        <v>192</v>
      </c>
      <c r="B361" s="295" t="s">
        <v>193</v>
      </c>
      <c r="C361" s="295" t="s">
        <v>421</v>
      </c>
      <c r="D361" s="295" t="s">
        <v>515</v>
      </c>
      <c r="E361" s="305">
        <v>2.74</v>
      </c>
      <c r="F361" s="305">
        <v>2.74</v>
      </c>
      <c r="G361" s="295" t="s">
        <v>196</v>
      </c>
      <c r="H361" s="417">
        <v>1</v>
      </c>
      <c r="I361" s="296">
        <v>43677</v>
      </c>
      <c r="J361" s="295">
        <v>27950</v>
      </c>
      <c r="K361" s="295">
        <v>13778</v>
      </c>
      <c r="L361" s="295" t="s">
        <v>218</v>
      </c>
      <c r="M361" s="295" t="s">
        <v>328</v>
      </c>
      <c r="N361" s="295" t="s">
        <v>515</v>
      </c>
      <c r="O361" s="295" t="s">
        <v>200</v>
      </c>
      <c r="P361" s="295" t="s">
        <v>345</v>
      </c>
      <c r="Q361" s="295" t="s">
        <v>325</v>
      </c>
      <c r="R361" s="295" t="s">
        <v>201</v>
      </c>
      <c r="S361" s="295" t="s">
        <v>204</v>
      </c>
      <c r="T361" s="295" t="s">
        <v>201</v>
      </c>
      <c r="U361" s="295" t="s">
        <v>330</v>
      </c>
      <c r="V361" s="295" t="s">
        <v>318</v>
      </c>
      <c r="W361" s="295" t="s">
        <v>201</v>
      </c>
      <c r="X361" s="295" t="s">
        <v>331</v>
      </c>
      <c r="Y361" t="s">
        <v>514</v>
      </c>
    </row>
    <row r="362" spans="1:25" x14ac:dyDescent="0.35">
      <c r="A362" s="295" t="s">
        <v>192</v>
      </c>
      <c r="B362" s="295" t="s">
        <v>193</v>
      </c>
      <c r="C362" s="295" t="s">
        <v>421</v>
      </c>
      <c r="D362" s="295" t="s">
        <v>515</v>
      </c>
      <c r="E362" s="305">
        <v>0.01</v>
      </c>
      <c r="F362" s="305">
        <v>0.01</v>
      </c>
      <c r="G362" s="295" t="s">
        <v>196</v>
      </c>
      <c r="H362" s="417">
        <v>1</v>
      </c>
      <c r="I362" s="296">
        <v>43677</v>
      </c>
      <c r="J362" s="295">
        <v>27950</v>
      </c>
      <c r="K362" s="295">
        <v>13832</v>
      </c>
      <c r="L362" s="295" t="s">
        <v>218</v>
      </c>
      <c r="M362" s="295" t="s">
        <v>328</v>
      </c>
      <c r="N362" s="295" t="s">
        <v>515</v>
      </c>
      <c r="O362" s="295" t="s">
        <v>457</v>
      </c>
      <c r="P362" s="295" t="s">
        <v>345</v>
      </c>
      <c r="Q362" s="295" t="s">
        <v>325</v>
      </c>
      <c r="R362" s="295" t="s">
        <v>201</v>
      </c>
      <c r="S362" s="295" t="s">
        <v>204</v>
      </c>
      <c r="T362" s="295" t="s">
        <v>201</v>
      </c>
      <c r="U362" s="295" t="s">
        <v>330</v>
      </c>
      <c r="V362" s="295" t="s">
        <v>318</v>
      </c>
      <c r="W362" s="295" t="s">
        <v>201</v>
      </c>
      <c r="X362" s="295" t="s">
        <v>331</v>
      </c>
      <c r="Y362" t="s">
        <v>514</v>
      </c>
    </row>
    <row r="363" spans="1:25" x14ac:dyDescent="0.35">
      <c r="A363" s="295" t="s">
        <v>192</v>
      </c>
      <c r="B363" s="295" t="s">
        <v>193</v>
      </c>
      <c r="C363" s="295" t="s">
        <v>421</v>
      </c>
      <c r="D363" s="295" t="s">
        <v>515</v>
      </c>
      <c r="E363" s="305">
        <v>0.1</v>
      </c>
      <c r="F363" s="305">
        <v>0.1</v>
      </c>
      <c r="G363" s="295" t="s">
        <v>196</v>
      </c>
      <c r="H363" s="417">
        <v>1</v>
      </c>
      <c r="I363" s="296">
        <v>43677</v>
      </c>
      <c r="J363" s="295">
        <v>27950</v>
      </c>
      <c r="K363" s="295">
        <v>13900</v>
      </c>
      <c r="L363" s="295" t="s">
        <v>218</v>
      </c>
      <c r="M363" s="295" t="s">
        <v>328</v>
      </c>
      <c r="N363" s="295" t="s">
        <v>515</v>
      </c>
      <c r="O363" s="295" t="s">
        <v>406</v>
      </c>
      <c r="P363" s="295" t="s">
        <v>345</v>
      </c>
      <c r="Q363" s="295" t="s">
        <v>325</v>
      </c>
      <c r="R363" s="295" t="s">
        <v>201</v>
      </c>
      <c r="S363" s="295" t="s">
        <v>204</v>
      </c>
      <c r="T363" s="295" t="s">
        <v>201</v>
      </c>
      <c r="U363" s="295" t="s">
        <v>330</v>
      </c>
      <c r="V363" s="295" t="s">
        <v>318</v>
      </c>
      <c r="W363" s="295" t="s">
        <v>201</v>
      </c>
      <c r="X363" s="295" t="s">
        <v>331</v>
      </c>
      <c r="Y363" t="s">
        <v>514</v>
      </c>
    </row>
    <row r="364" spans="1:25" x14ac:dyDescent="0.35">
      <c r="A364" s="295" t="s">
        <v>192</v>
      </c>
      <c r="B364" s="295" t="s">
        <v>193</v>
      </c>
      <c r="C364" s="295" t="s">
        <v>421</v>
      </c>
      <c r="D364" s="295" t="s">
        <v>515</v>
      </c>
      <c r="E364" s="305">
        <v>-0.25</v>
      </c>
      <c r="F364" s="305">
        <v>-0.25</v>
      </c>
      <c r="G364" s="295" t="s">
        <v>196</v>
      </c>
      <c r="H364" s="417">
        <v>1</v>
      </c>
      <c r="I364" s="296">
        <v>43677</v>
      </c>
      <c r="J364" s="295">
        <v>27950</v>
      </c>
      <c r="K364" s="295">
        <v>13928</v>
      </c>
      <c r="L364" s="295" t="s">
        <v>218</v>
      </c>
      <c r="M364" s="295" t="s">
        <v>328</v>
      </c>
      <c r="N364" s="295" t="s">
        <v>515</v>
      </c>
      <c r="O364" s="295" t="s">
        <v>221</v>
      </c>
      <c r="P364" s="295" t="s">
        <v>349</v>
      </c>
      <c r="Q364" s="295" t="s">
        <v>350</v>
      </c>
      <c r="R364" s="295" t="s">
        <v>201</v>
      </c>
      <c r="S364" s="295" t="s">
        <v>204</v>
      </c>
      <c r="T364" s="295" t="s">
        <v>201</v>
      </c>
      <c r="U364" s="295" t="s">
        <v>330</v>
      </c>
      <c r="V364" s="295" t="s">
        <v>318</v>
      </c>
      <c r="W364" s="295" t="s">
        <v>201</v>
      </c>
      <c r="X364" s="295" t="s">
        <v>331</v>
      </c>
      <c r="Y364" t="s">
        <v>514</v>
      </c>
    </row>
    <row r="365" spans="1:25" x14ac:dyDescent="0.35">
      <c r="A365" s="295" t="s">
        <v>192</v>
      </c>
      <c r="B365" s="295" t="s">
        <v>193</v>
      </c>
      <c r="C365" s="295" t="s">
        <v>421</v>
      </c>
      <c r="D365" s="295" t="s">
        <v>515</v>
      </c>
      <c r="E365" s="305">
        <v>-1.73</v>
      </c>
      <c r="F365" s="305">
        <v>-1.73</v>
      </c>
      <c r="G365" s="295" t="s">
        <v>196</v>
      </c>
      <c r="H365" s="417">
        <v>1</v>
      </c>
      <c r="I365" s="296">
        <v>43677</v>
      </c>
      <c r="J365" s="295">
        <v>27950</v>
      </c>
      <c r="K365" s="295">
        <v>13959</v>
      </c>
      <c r="L365" s="295" t="s">
        <v>218</v>
      </c>
      <c r="M365" s="295" t="s">
        <v>328</v>
      </c>
      <c r="N365" s="295" t="s">
        <v>515</v>
      </c>
      <c r="O365" s="295" t="s">
        <v>200</v>
      </c>
      <c r="P365" s="295" t="s">
        <v>349</v>
      </c>
      <c r="Q365" s="295" t="s">
        <v>350</v>
      </c>
      <c r="R365" s="295" t="s">
        <v>201</v>
      </c>
      <c r="S365" s="295" t="s">
        <v>204</v>
      </c>
      <c r="T365" s="295" t="s">
        <v>201</v>
      </c>
      <c r="U365" s="295" t="s">
        <v>330</v>
      </c>
      <c r="V365" s="295" t="s">
        <v>318</v>
      </c>
      <c r="W365" s="295" t="s">
        <v>201</v>
      </c>
      <c r="X365" s="295" t="s">
        <v>331</v>
      </c>
      <c r="Y365" t="s">
        <v>514</v>
      </c>
    </row>
    <row r="366" spans="1:25" x14ac:dyDescent="0.35">
      <c r="A366" s="295" t="s">
        <v>192</v>
      </c>
      <c r="B366" s="295" t="s">
        <v>193</v>
      </c>
      <c r="C366" s="295" t="s">
        <v>421</v>
      </c>
      <c r="D366" s="295" t="s">
        <v>515</v>
      </c>
      <c r="E366" s="305">
        <v>-7.0000000000000007E-2</v>
      </c>
      <c r="F366" s="305">
        <v>-7.0000000000000007E-2</v>
      </c>
      <c r="G366" s="295" t="s">
        <v>196</v>
      </c>
      <c r="H366" s="417">
        <v>1</v>
      </c>
      <c r="I366" s="296">
        <v>43677</v>
      </c>
      <c r="J366" s="295">
        <v>27950</v>
      </c>
      <c r="K366" s="295">
        <v>14079</v>
      </c>
      <c r="L366" s="295" t="s">
        <v>218</v>
      </c>
      <c r="M366" s="295" t="s">
        <v>328</v>
      </c>
      <c r="N366" s="295" t="s">
        <v>515</v>
      </c>
      <c r="O366" s="295" t="s">
        <v>406</v>
      </c>
      <c r="P366" s="295" t="s">
        <v>349</v>
      </c>
      <c r="Q366" s="295" t="s">
        <v>350</v>
      </c>
      <c r="R366" s="295" t="s">
        <v>201</v>
      </c>
      <c r="S366" s="295" t="s">
        <v>204</v>
      </c>
      <c r="T366" s="295" t="s">
        <v>201</v>
      </c>
      <c r="U366" s="295" t="s">
        <v>330</v>
      </c>
      <c r="V366" s="295" t="s">
        <v>318</v>
      </c>
      <c r="W366" s="295" t="s">
        <v>201</v>
      </c>
      <c r="X366" s="295" t="s">
        <v>331</v>
      </c>
      <c r="Y366" t="s">
        <v>514</v>
      </c>
    </row>
    <row r="367" spans="1:25" x14ac:dyDescent="0.35">
      <c r="A367" s="295" t="s">
        <v>192</v>
      </c>
      <c r="B367" s="295" t="s">
        <v>193</v>
      </c>
      <c r="C367" s="295" t="s">
        <v>421</v>
      </c>
      <c r="D367" s="295" t="s">
        <v>515</v>
      </c>
      <c r="E367" s="305">
        <v>0.04</v>
      </c>
      <c r="F367" s="305">
        <v>0.04</v>
      </c>
      <c r="G367" s="295" t="s">
        <v>196</v>
      </c>
      <c r="H367" s="417">
        <v>1</v>
      </c>
      <c r="I367" s="296">
        <v>43677</v>
      </c>
      <c r="J367" s="295">
        <v>27950</v>
      </c>
      <c r="K367" s="295">
        <v>14103</v>
      </c>
      <c r="L367" s="295" t="s">
        <v>218</v>
      </c>
      <c r="M367" s="295" t="s">
        <v>328</v>
      </c>
      <c r="N367" s="295" t="s">
        <v>515</v>
      </c>
      <c r="O367" s="295" t="s">
        <v>221</v>
      </c>
      <c r="P367" s="295" t="s">
        <v>329</v>
      </c>
      <c r="Q367" s="295" t="s">
        <v>351</v>
      </c>
      <c r="R367" s="295" t="s">
        <v>201</v>
      </c>
      <c r="S367" s="295" t="s">
        <v>204</v>
      </c>
      <c r="T367" s="295" t="s">
        <v>201</v>
      </c>
      <c r="U367" s="295" t="s">
        <v>330</v>
      </c>
      <c r="V367" s="295" t="s">
        <v>318</v>
      </c>
      <c r="W367" s="295" t="s">
        <v>201</v>
      </c>
      <c r="X367" s="295" t="s">
        <v>331</v>
      </c>
      <c r="Y367" t="s">
        <v>514</v>
      </c>
    </row>
    <row r="368" spans="1:25" x14ac:dyDescent="0.35">
      <c r="A368" s="295" t="s">
        <v>192</v>
      </c>
      <c r="B368" s="295" t="s">
        <v>193</v>
      </c>
      <c r="C368" s="295" t="s">
        <v>421</v>
      </c>
      <c r="D368" s="295" t="s">
        <v>515</v>
      </c>
      <c r="E368" s="305">
        <v>0.25</v>
      </c>
      <c r="F368" s="305">
        <v>0.25</v>
      </c>
      <c r="G368" s="295" t="s">
        <v>196</v>
      </c>
      <c r="H368" s="417">
        <v>1</v>
      </c>
      <c r="I368" s="296">
        <v>43677</v>
      </c>
      <c r="J368" s="295">
        <v>27950</v>
      </c>
      <c r="K368" s="295">
        <v>14127</v>
      </c>
      <c r="L368" s="295" t="s">
        <v>218</v>
      </c>
      <c r="M368" s="295" t="s">
        <v>328</v>
      </c>
      <c r="N368" s="295" t="s">
        <v>515</v>
      </c>
      <c r="O368" s="295" t="s">
        <v>200</v>
      </c>
      <c r="P368" s="295" t="s">
        <v>329</v>
      </c>
      <c r="Q368" s="295" t="s">
        <v>351</v>
      </c>
      <c r="R368" s="295" t="s">
        <v>201</v>
      </c>
      <c r="S368" s="295" t="s">
        <v>204</v>
      </c>
      <c r="T368" s="295" t="s">
        <v>201</v>
      </c>
      <c r="U368" s="295" t="s">
        <v>330</v>
      </c>
      <c r="V368" s="295" t="s">
        <v>318</v>
      </c>
      <c r="W368" s="295" t="s">
        <v>201</v>
      </c>
      <c r="X368" s="295" t="s">
        <v>331</v>
      </c>
      <c r="Y368" t="s">
        <v>514</v>
      </c>
    </row>
    <row r="369" spans="1:25" x14ac:dyDescent="0.35">
      <c r="A369" s="295" t="s">
        <v>192</v>
      </c>
      <c r="B369" s="295" t="s">
        <v>193</v>
      </c>
      <c r="C369" s="295" t="s">
        <v>421</v>
      </c>
      <c r="D369" s="295" t="s">
        <v>515</v>
      </c>
      <c r="E369" s="305">
        <v>0.01</v>
      </c>
      <c r="F369" s="305">
        <v>0.01</v>
      </c>
      <c r="G369" s="295" t="s">
        <v>196</v>
      </c>
      <c r="H369" s="417">
        <v>1</v>
      </c>
      <c r="I369" s="296">
        <v>43677</v>
      </c>
      <c r="J369" s="295">
        <v>27950</v>
      </c>
      <c r="K369" s="295">
        <v>14231</v>
      </c>
      <c r="L369" s="295" t="s">
        <v>218</v>
      </c>
      <c r="M369" s="295" t="s">
        <v>328</v>
      </c>
      <c r="N369" s="295" t="s">
        <v>515</v>
      </c>
      <c r="O369" s="295" t="s">
        <v>406</v>
      </c>
      <c r="P369" s="295" t="s">
        <v>329</v>
      </c>
      <c r="Q369" s="295" t="s">
        <v>351</v>
      </c>
      <c r="R369" s="295" t="s">
        <v>201</v>
      </c>
      <c r="S369" s="295" t="s">
        <v>204</v>
      </c>
      <c r="T369" s="295" t="s">
        <v>201</v>
      </c>
      <c r="U369" s="295" t="s">
        <v>330</v>
      </c>
      <c r="V369" s="295" t="s">
        <v>318</v>
      </c>
      <c r="W369" s="295" t="s">
        <v>201</v>
      </c>
      <c r="X369" s="295" t="s">
        <v>331</v>
      </c>
      <c r="Y369" t="s">
        <v>514</v>
      </c>
    </row>
    <row r="370" spans="1:25" x14ac:dyDescent="0.35">
      <c r="A370" s="295" t="s">
        <v>192</v>
      </c>
      <c r="B370" s="295" t="s">
        <v>193</v>
      </c>
      <c r="C370" s="295" t="s">
        <v>421</v>
      </c>
      <c r="D370" s="295" t="s">
        <v>515</v>
      </c>
      <c r="E370" s="305">
        <v>7.0000000000000007E-2</v>
      </c>
      <c r="F370" s="305">
        <v>7.0000000000000007E-2</v>
      </c>
      <c r="G370" s="295" t="s">
        <v>196</v>
      </c>
      <c r="H370" s="417">
        <v>1</v>
      </c>
      <c r="I370" s="296">
        <v>43677</v>
      </c>
      <c r="J370" s="295">
        <v>27950</v>
      </c>
      <c r="K370" s="295">
        <v>14257</v>
      </c>
      <c r="L370" s="295" t="s">
        <v>218</v>
      </c>
      <c r="M370" s="295" t="s">
        <v>328</v>
      </c>
      <c r="N370" s="295" t="s">
        <v>515</v>
      </c>
      <c r="O370" s="295" t="s">
        <v>221</v>
      </c>
      <c r="P370" s="295" t="s">
        <v>332</v>
      </c>
      <c r="Q370" s="295" t="s">
        <v>351</v>
      </c>
      <c r="R370" s="295" t="s">
        <v>201</v>
      </c>
      <c r="S370" s="295" t="s">
        <v>204</v>
      </c>
      <c r="T370" s="295" t="s">
        <v>201</v>
      </c>
      <c r="U370" s="295" t="s">
        <v>330</v>
      </c>
      <c r="V370" s="295" t="s">
        <v>318</v>
      </c>
      <c r="W370" s="295" t="s">
        <v>201</v>
      </c>
      <c r="X370" s="295" t="s">
        <v>331</v>
      </c>
      <c r="Y370" t="s">
        <v>514</v>
      </c>
    </row>
    <row r="371" spans="1:25" x14ac:dyDescent="0.35">
      <c r="A371" s="295" t="s">
        <v>192</v>
      </c>
      <c r="B371" s="295" t="s">
        <v>193</v>
      </c>
      <c r="C371" s="295" t="s">
        <v>421</v>
      </c>
      <c r="D371" s="295" t="s">
        <v>515</v>
      </c>
      <c r="E371" s="305">
        <v>0.5</v>
      </c>
      <c r="F371" s="305">
        <v>0.5</v>
      </c>
      <c r="G371" s="295" t="s">
        <v>196</v>
      </c>
      <c r="H371" s="417">
        <v>1</v>
      </c>
      <c r="I371" s="296">
        <v>43677</v>
      </c>
      <c r="J371" s="295">
        <v>27950</v>
      </c>
      <c r="K371" s="295">
        <v>14284</v>
      </c>
      <c r="L371" s="295" t="s">
        <v>218</v>
      </c>
      <c r="M371" s="295" t="s">
        <v>328</v>
      </c>
      <c r="N371" s="295" t="s">
        <v>515</v>
      </c>
      <c r="O371" s="295" t="s">
        <v>200</v>
      </c>
      <c r="P371" s="295" t="s">
        <v>332</v>
      </c>
      <c r="Q371" s="295" t="s">
        <v>351</v>
      </c>
      <c r="R371" s="295" t="s">
        <v>201</v>
      </c>
      <c r="S371" s="295" t="s">
        <v>204</v>
      </c>
      <c r="T371" s="295" t="s">
        <v>201</v>
      </c>
      <c r="U371" s="295" t="s">
        <v>330</v>
      </c>
      <c r="V371" s="295" t="s">
        <v>318</v>
      </c>
      <c r="W371" s="295" t="s">
        <v>201</v>
      </c>
      <c r="X371" s="295" t="s">
        <v>331</v>
      </c>
      <c r="Y371" t="s">
        <v>514</v>
      </c>
    </row>
    <row r="372" spans="1:25" x14ac:dyDescent="0.35">
      <c r="A372" s="295" t="s">
        <v>192</v>
      </c>
      <c r="B372" s="295" t="s">
        <v>193</v>
      </c>
      <c r="C372" s="295" t="s">
        <v>421</v>
      </c>
      <c r="D372" s="295" t="s">
        <v>515</v>
      </c>
      <c r="E372" s="305">
        <v>0.02</v>
      </c>
      <c r="F372" s="305">
        <v>0.02</v>
      </c>
      <c r="G372" s="295" t="s">
        <v>196</v>
      </c>
      <c r="H372" s="417">
        <v>1</v>
      </c>
      <c r="I372" s="296">
        <v>43677</v>
      </c>
      <c r="J372" s="295">
        <v>27950</v>
      </c>
      <c r="K372" s="295">
        <v>14395</v>
      </c>
      <c r="L372" s="295" t="s">
        <v>218</v>
      </c>
      <c r="M372" s="295" t="s">
        <v>328</v>
      </c>
      <c r="N372" s="295" t="s">
        <v>515</v>
      </c>
      <c r="O372" s="295" t="s">
        <v>406</v>
      </c>
      <c r="P372" s="295" t="s">
        <v>332</v>
      </c>
      <c r="Q372" s="295" t="s">
        <v>351</v>
      </c>
      <c r="R372" s="295" t="s">
        <v>201</v>
      </c>
      <c r="S372" s="295" t="s">
        <v>204</v>
      </c>
      <c r="T372" s="295" t="s">
        <v>201</v>
      </c>
      <c r="U372" s="295" t="s">
        <v>330</v>
      </c>
      <c r="V372" s="295" t="s">
        <v>318</v>
      </c>
      <c r="W372" s="295" t="s">
        <v>201</v>
      </c>
      <c r="X372" s="295" t="s">
        <v>331</v>
      </c>
      <c r="Y372" t="s">
        <v>514</v>
      </c>
    </row>
    <row r="373" spans="1:25" x14ac:dyDescent="0.35">
      <c r="A373" s="295" t="s">
        <v>192</v>
      </c>
      <c r="B373" s="295" t="s">
        <v>193</v>
      </c>
      <c r="C373" s="295" t="s">
        <v>421</v>
      </c>
      <c r="D373" s="295" t="s">
        <v>515</v>
      </c>
      <c r="E373" s="305">
        <v>0.15</v>
      </c>
      <c r="F373" s="305">
        <v>0.15</v>
      </c>
      <c r="G373" s="295" t="s">
        <v>196</v>
      </c>
      <c r="H373" s="417">
        <v>1</v>
      </c>
      <c r="I373" s="296">
        <v>43677</v>
      </c>
      <c r="J373" s="295">
        <v>27950</v>
      </c>
      <c r="K373" s="295">
        <v>14421</v>
      </c>
      <c r="L373" s="295" t="s">
        <v>218</v>
      </c>
      <c r="M373" s="295" t="s">
        <v>328</v>
      </c>
      <c r="N373" s="295" t="s">
        <v>515</v>
      </c>
      <c r="O373" s="295" t="s">
        <v>221</v>
      </c>
      <c r="P373" s="295" t="s">
        <v>333</v>
      </c>
      <c r="Q373" s="295" t="s">
        <v>351</v>
      </c>
      <c r="R373" s="295" t="s">
        <v>201</v>
      </c>
      <c r="S373" s="295" t="s">
        <v>204</v>
      </c>
      <c r="T373" s="295" t="s">
        <v>201</v>
      </c>
      <c r="U373" s="295" t="s">
        <v>330</v>
      </c>
      <c r="V373" s="295" t="s">
        <v>318</v>
      </c>
      <c r="W373" s="295" t="s">
        <v>201</v>
      </c>
      <c r="X373" s="295" t="s">
        <v>331</v>
      </c>
      <c r="Y373" t="s">
        <v>514</v>
      </c>
    </row>
    <row r="374" spans="1:25" x14ac:dyDescent="0.35">
      <c r="A374" s="295" t="s">
        <v>192</v>
      </c>
      <c r="B374" s="295" t="s">
        <v>193</v>
      </c>
      <c r="C374" s="295" t="s">
        <v>421</v>
      </c>
      <c r="D374" s="295" t="s">
        <v>515</v>
      </c>
      <c r="E374" s="305">
        <v>1.03</v>
      </c>
      <c r="F374" s="305">
        <v>1.03</v>
      </c>
      <c r="G374" s="295" t="s">
        <v>196</v>
      </c>
      <c r="H374" s="417">
        <v>1</v>
      </c>
      <c r="I374" s="296">
        <v>43677</v>
      </c>
      <c r="J374" s="295">
        <v>27950</v>
      </c>
      <c r="K374" s="295">
        <v>14451</v>
      </c>
      <c r="L374" s="295" t="s">
        <v>218</v>
      </c>
      <c r="M374" s="295" t="s">
        <v>328</v>
      </c>
      <c r="N374" s="295" t="s">
        <v>515</v>
      </c>
      <c r="O374" s="295" t="s">
        <v>200</v>
      </c>
      <c r="P374" s="295" t="s">
        <v>333</v>
      </c>
      <c r="Q374" s="295" t="s">
        <v>351</v>
      </c>
      <c r="R374" s="295" t="s">
        <v>201</v>
      </c>
      <c r="S374" s="295" t="s">
        <v>204</v>
      </c>
      <c r="T374" s="295" t="s">
        <v>201</v>
      </c>
      <c r="U374" s="295" t="s">
        <v>330</v>
      </c>
      <c r="V374" s="295" t="s">
        <v>318</v>
      </c>
      <c r="W374" s="295" t="s">
        <v>201</v>
      </c>
      <c r="X374" s="295" t="s">
        <v>331</v>
      </c>
      <c r="Y374" t="s">
        <v>514</v>
      </c>
    </row>
    <row r="375" spans="1:25" x14ac:dyDescent="0.35">
      <c r="A375" s="295" t="s">
        <v>192</v>
      </c>
      <c r="B375" s="295" t="s">
        <v>193</v>
      </c>
      <c r="C375" s="295" t="s">
        <v>421</v>
      </c>
      <c r="D375" s="295" t="s">
        <v>515</v>
      </c>
      <c r="E375" s="305">
        <v>0.04</v>
      </c>
      <c r="F375" s="305">
        <v>0.04</v>
      </c>
      <c r="G375" s="295" t="s">
        <v>196</v>
      </c>
      <c r="H375" s="417">
        <v>1</v>
      </c>
      <c r="I375" s="296">
        <v>43677</v>
      </c>
      <c r="J375" s="295">
        <v>27950</v>
      </c>
      <c r="K375" s="295">
        <v>14569</v>
      </c>
      <c r="L375" s="295" t="s">
        <v>218</v>
      </c>
      <c r="M375" s="295" t="s">
        <v>328</v>
      </c>
      <c r="N375" s="295" t="s">
        <v>515</v>
      </c>
      <c r="O375" s="295" t="s">
        <v>406</v>
      </c>
      <c r="P375" s="295" t="s">
        <v>333</v>
      </c>
      <c r="Q375" s="295" t="s">
        <v>351</v>
      </c>
      <c r="R375" s="295" t="s">
        <v>201</v>
      </c>
      <c r="S375" s="295" t="s">
        <v>204</v>
      </c>
      <c r="T375" s="295" t="s">
        <v>201</v>
      </c>
      <c r="U375" s="295" t="s">
        <v>330</v>
      </c>
      <c r="V375" s="295" t="s">
        <v>318</v>
      </c>
      <c r="W375" s="295" t="s">
        <v>201</v>
      </c>
      <c r="X375" s="295" t="s">
        <v>331</v>
      </c>
      <c r="Y375" t="s">
        <v>514</v>
      </c>
    </row>
    <row r="376" spans="1:25" x14ac:dyDescent="0.35">
      <c r="A376" s="295" t="s">
        <v>192</v>
      </c>
      <c r="B376" s="295" t="s">
        <v>193</v>
      </c>
      <c r="C376" s="295" t="s">
        <v>421</v>
      </c>
      <c r="D376" s="295" t="s">
        <v>515</v>
      </c>
      <c r="E376" s="305">
        <v>0.25</v>
      </c>
      <c r="F376" s="305">
        <v>0.25</v>
      </c>
      <c r="G376" s="295" t="s">
        <v>196</v>
      </c>
      <c r="H376" s="417">
        <v>1</v>
      </c>
      <c r="I376" s="296">
        <v>43677</v>
      </c>
      <c r="J376" s="295">
        <v>27950</v>
      </c>
      <c r="K376" s="295">
        <v>14597</v>
      </c>
      <c r="L376" s="295" t="s">
        <v>218</v>
      </c>
      <c r="M376" s="295" t="s">
        <v>328</v>
      </c>
      <c r="N376" s="295" t="s">
        <v>515</v>
      </c>
      <c r="O376" s="295" t="s">
        <v>221</v>
      </c>
      <c r="P376" s="295" t="s">
        <v>334</v>
      </c>
      <c r="Q376" s="295" t="s">
        <v>351</v>
      </c>
      <c r="R376" s="295" t="s">
        <v>201</v>
      </c>
      <c r="S376" s="295" t="s">
        <v>204</v>
      </c>
      <c r="T376" s="295" t="s">
        <v>201</v>
      </c>
      <c r="U376" s="295" t="s">
        <v>330</v>
      </c>
      <c r="V376" s="295" t="s">
        <v>318</v>
      </c>
      <c r="W376" s="295" t="s">
        <v>201</v>
      </c>
      <c r="X376" s="295" t="s">
        <v>331</v>
      </c>
      <c r="Y376" t="s">
        <v>514</v>
      </c>
    </row>
    <row r="377" spans="1:25" x14ac:dyDescent="0.35">
      <c r="A377" s="295" t="s">
        <v>192</v>
      </c>
      <c r="B377" s="295" t="s">
        <v>193</v>
      </c>
      <c r="C377" s="295" t="s">
        <v>421</v>
      </c>
      <c r="D377" s="295" t="s">
        <v>515</v>
      </c>
      <c r="E377" s="305">
        <v>1.74</v>
      </c>
      <c r="F377" s="305">
        <v>1.74</v>
      </c>
      <c r="G377" s="295" t="s">
        <v>196</v>
      </c>
      <c r="H377" s="417">
        <v>1</v>
      </c>
      <c r="I377" s="296">
        <v>43677</v>
      </c>
      <c r="J377" s="295">
        <v>27950</v>
      </c>
      <c r="K377" s="295">
        <v>14628</v>
      </c>
      <c r="L377" s="295" t="s">
        <v>218</v>
      </c>
      <c r="M377" s="295" t="s">
        <v>328</v>
      </c>
      <c r="N377" s="295" t="s">
        <v>515</v>
      </c>
      <c r="O377" s="295" t="s">
        <v>200</v>
      </c>
      <c r="P377" s="295" t="s">
        <v>334</v>
      </c>
      <c r="Q377" s="295" t="s">
        <v>351</v>
      </c>
      <c r="R377" s="295" t="s">
        <v>201</v>
      </c>
      <c r="S377" s="295" t="s">
        <v>204</v>
      </c>
      <c r="T377" s="295" t="s">
        <v>201</v>
      </c>
      <c r="U377" s="295" t="s">
        <v>330</v>
      </c>
      <c r="V377" s="295" t="s">
        <v>318</v>
      </c>
      <c r="W377" s="295" t="s">
        <v>201</v>
      </c>
      <c r="X377" s="295" t="s">
        <v>331</v>
      </c>
      <c r="Y377" t="s">
        <v>514</v>
      </c>
    </row>
    <row r="378" spans="1:25" x14ac:dyDescent="0.35">
      <c r="A378" s="295" t="s">
        <v>192</v>
      </c>
      <c r="B378" s="295" t="s">
        <v>193</v>
      </c>
      <c r="C378" s="295" t="s">
        <v>421</v>
      </c>
      <c r="D378" s="295" t="s">
        <v>515</v>
      </c>
      <c r="E378" s="305">
        <v>7.0000000000000007E-2</v>
      </c>
      <c r="F378" s="305">
        <v>7.0000000000000007E-2</v>
      </c>
      <c r="G378" s="295" t="s">
        <v>196</v>
      </c>
      <c r="H378" s="417">
        <v>1</v>
      </c>
      <c r="I378" s="296">
        <v>43677</v>
      </c>
      <c r="J378" s="295">
        <v>27950</v>
      </c>
      <c r="K378" s="295">
        <v>14748</v>
      </c>
      <c r="L378" s="295" t="s">
        <v>218</v>
      </c>
      <c r="M378" s="295" t="s">
        <v>328</v>
      </c>
      <c r="N378" s="295" t="s">
        <v>515</v>
      </c>
      <c r="O378" s="295" t="s">
        <v>406</v>
      </c>
      <c r="P378" s="295" t="s">
        <v>334</v>
      </c>
      <c r="Q378" s="295" t="s">
        <v>351</v>
      </c>
      <c r="R378" s="295" t="s">
        <v>201</v>
      </c>
      <c r="S378" s="295" t="s">
        <v>204</v>
      </c>
      <c r="T378" s="295" t="s">
        <v>201</v>
      </c>
      <c r="U378" s="295" t="s">
        <v>330</v>
      </c>
      <c r="V378" s="295" t="s">
        <v>318</v>
      </c>
      <c r="W378" s="295" t="s">
        <v>201</v>
      </c>
      <c r="X378" s="295" t="s">
        <v>331</v>
      </c>
      <c r="Y378" t="s">
        <v>514</v>
      </c>
    </row>
    <row r="379" spans="1:25" x14ac:dyDescent="0.35">
      <c r="A379" s="295" t="s">
        <v>192</v>
      </c>
      <c r="B379" s="295" t="s">
        <v>193</v>
      </c>
      <c r="C379" s="295" t="s">
        <v>421</v>
      </c>
      <c r="D379" s="295" t="s">
        <v>515</v>
      </c>
      <c r="E379" s="305">
        <v>7.0000000000000007E-2</v>
      </c>
      <c r="F379" s="305">
        <v>7.0000000000000007E-2</v>
      </c>
      <c r="G379" s="295" t="s">
        <v>196</v>
      </c>
      <c r="H379" s="417">
        <v>1</v>
      </c>
      <c r="I379" s="296">
        <v>43677</v>
      </c>
      <c r="J379" s="295">
        <v>27950</v>
      </c>
      <c r="K379" s="295">
        <v>14774</v>
      </c>
      <c r="L379" s="295" t="s">
        <v>218</v>
      </c>
      <c r="M379" s="295" t="s">
        <v>328</v>
      </c>
      <c r="N379" s="295" t="s">
        <v>515</v>
      </c>
      <c r="O379" s="295" t="s">
        <v>221</v>
      </c>
      <c r="P379" s="295" t="s">
        <v>335</v>
      </c>
      <c r="Q379" s="295" t="s">
        <v>351</v>
      </c>
      <c r="R379" s="295" t="s">
        <v>201</v>
      </c>
      <c r="S379" s="295" t="s">
        <v>204</v>
      </c>
      <c r="T379" s="295" t="s">
        <v>201</v>
      </c>
      <c r="U379" s="295" t="s">
        <v>330</v>
      </c>
      <c r="V379" s="295" t="s">
        <v>318</v>
      </c>
      <c r="W379" s="295" t="s">
        <v>201</v>
      </c>
      <c r="X379" s="295" t="s">
        <v>331</v>
      </c>
      <c r="Y379" t="s">
        <v>514</v>
      </c>
    </row>
    <row r="380" spans="1:25" x14ac:dyDescent="0.35">
      <c r="A380" s="295" t="s">
        <v>192</v>
      </c>
      <c r="B380" s="295" t="s">
        <v>193</v>
      </c>
      <c r="C380" s="295" t="s">
        <v>421</v>
      </c>
      <c r="D380" s="295" t="s">
        <v>515</v>
      </c>
      <c r="E380" s="305">
        <v>0.5</v>
      </c>
      <c r="F380" s="305">
        <v>0.5</v>
      </c>
      <c r="G380" s="295" t="s">
        <v>196</v>
      </c>
      <c r="H380" s="417">
        <v>1</v>
      </c>
      <c r="I380" s="296">
        <v>43677</v>
      </c>
      <c r="J380" s="295">
        <v>27950</v>
      </c>
      <c r="K380" s="295">
        <v>14801</v>
      </c>
      <c r="L380" s="295" t="s">
        <v>218</v>
      </c>
      <c r="M380" s="295" t="s">
        <v>328</v>
      </c>
      <c r="N380" s="295" t="s">
        <v>515</v>
      </c>
      <c r="O380" s="295" t="s">
        <v>200</v>
      </c>
      <c r="P380" s="295" t="s">
        <v>335</v>
      </c>
      <c r="Q380" s="295" t="s">
        <v>351</v>
      </c>
      <c r="R380" s="295" t="s">
        <v>201</v>
      </c>
      <c r="S380" s="295" t="s">
        <v>204</v>
      </c>
      <c r="T380" s="295" t="s">
        <v>201</v>
      </c>
      <c r="U380" s="295" t="s">
        <v>330</v>
      </c>
      <c r="V380" s="295" t="s">
        <v>318</v>
      </c>
      <c r="W380" s="295" t="s">
        <v>201</v>
      </c>
      <c r="X380" s="295" t="s">
        <v>331</v>
      </c>
      <c r="Y380" t="s">
        <v>514</v>
      </c>
    </row>
    <row r="381" spans="1:25" x14ac:dyDescent="0.35">
      <c r="A381" s="295" t="s">
        <v>192</v>
      </c>
      <c r="B381" s="295" t="s">
        <v>193</v>
      </c>
      <c r="C381" s="295" t="s">
        <v>421</v>
      </c>
      <c r="D381" s="295" t="s">
        <v>515</v>
      </c>
      <c r="E381" s="305">
        <v>0.02</v>
      </c>
      <c r="F381" s="305">
        <v>0.02</v>
      </c>
      <c r="G381" s="295" t="s">
        <v>196</v>
      </c>
      <c r="H381" s="417">
        <v>1</v>
      </c>
      <c r="I381" s="296">
        <v>43677</v>
      </c>
      <c r="J381" s="295">
        <v>27950</v>
      </c>
      <c r="K381" s="295">
        <v>14912</v>
      </c>
      <c r="L381" s="295" t="s">
        <v>218</v>
      </c>
      <c r="M381" s="295" t="s">
        <v>328</v>
      </c>
      <c r="N381" s="295" t="s">
        <v>515</v>
      </c>
      <c r="O381" s="295" t="s">
        <v>406</v>
      </c>
      <c r="P381" s="295" t="s">
        <v>335</v>
      </c>
      <c r="Q381" s="295" t="s">
        <v>351</v>
      </c>
      <c r="R381" s="295" t="s">
        <v>201</v>
      </c>
      <c r="S381" s="295" t="s">
        <v>204</v>
      </c>
      <c r="T381" s="295" t="s">
        <v>201</v>
      </c>
      <c r="U381" s="295" t="s">
        <v>330</v>
      </c>
      <c r="V381" s="295" t="s">
        <v>318</v>
      </c>
      <c r="W381" s="295" t="s">
        <v>201</v>
      </c>
      <c r="X381" s="295" t="s">
        <v>331</v>
      </c>
      <c r="Y381" t="s">
        <v>514</v>
      </c>
    </row>
    <row r="382" spans="1:25" x14ac:dyDescent="0.35">
      <c r="A382" s="295" t="s">
        <v>192</v>
      </c>
      <c r="B382" s="295" t="s">
        <v>193</v>
      </c>
      <c r="C382" s="295" t="s">
        <v>421</v>
      </c>
      <c r="D382" s="295" t="s">
        <v>515</v>
      </c>
      <c r="E382" s="305">
        <v>0.15</v>
      </c>
      <c r="F382" s="305">
        <v>0.15</v>
      </c>
      <c r="G382" s="295" t="s">
        <v>196</v>
      </c>
      <c r="H382" s="417">
        <v>1</v>
      </c>
      <c r="I382" s="296">
        <v>43677</v>
      </c>
      <c r="J382" s="295">
        <v>27950</v>
      </c>
      <c r="K382" s="295">
        <v>14938</v>
      </c>
      <c r="L382" s="295" t="s">
        <v>218</v>
      </c>
      <c r="M382" s="295" t="s">
        <v>328</v>
      </c>
      <c r="N382" s="295" t="s">
        <v>515</v>
      </c>
      <c r="O382" s="295" t="s">
        <v>221</v>
      </c>
      <c r="P382" s="295" t="s">
        <v>336</v>
      </c>
      <c r="Q382" s="295" t="s">
        <v>351</v>
      </c>
      <c r="R382" s="295" t="s">
        <v>201</v>
      </c>
      <c r="S382" s="295" t="s">
        <v>204</v>
      </c>
      <c r="T382" s="295" t="s">
        <v>201</v>
      </c>
      <c r="U382" s="295" t="s">
        <v>330</v>
      </c>
      <c r="V382" s="295" t="s">
        <v>318</v>
      </c>
      <c r="W382" s="295" t="s">
        <v>201</v>
      </c>
      <c r="X382" s="295" t="s">
        <v>331</v>
      </c>
      <c r="Y382" t="s">
        <v>514</v>
      </c>
    </row>
    <row r="383" spans="1:25" x14ac:dyDescent="0.35">
      <c r="A383" s="295" t="s">
        <v>192</v>
      </c>
      <c r="B383" s="295" t="s">
        <v>193</v>
      </c>
      <c r="C383" s="295" t="s">
        <v>421</v>
      </c>
      <c r="D383" s="295" t="s">
        <v>515</v>
      </c>
      <c r="E383" s="305">
        <v>1</v>
      </c>
      <c r="F383" s="305">
        <v>1</v>
      </c>
      <c r="G383" s="295" t="s">
        <v>196</v>
      </c>
      <c r="H383" s="417">
        <v>1</v>
      </c>
      <c r="I383" s="296">
        <v>43677</v>
      </c>
      <c r="J383" s="295">
        <v>27950</v>
      </c>
      <c r="K383" s="295">
        <v>14968</v>
      </c>
      <c r="L383" s="295" t="s">
        <v>218</v>
      </c>
      <c r="M383" s="295" t="s">
        <v>328</v>
      </c>
      <c r="N383" s="295" t="s">
        <v>515</v>
      </c>
      <c r="O383" s="295" t="s">
        <v>200</v>
      </c>
      <c r="P383" s="295" t="s">
        <v>336</v>
      </c>
      <c r="Q383" s="295" t="s">
        <v>351</v>
      </c>
      <c r="R383" s="295" t="s">
        <v>201</v>
      </c>
      <c r="S383" s="295" t="s">
        <v>204</v>
      </c>
      <c r="T383" s="295" t="s">
        <v>201</v>
      </c>
      <c r="U383" s="295" t="s">
        <v>330</v>
      </c>
      <c r="V383" s="295" t="s">
        <v>318</v>
      </c>
      <c r="W383" s="295" t="s">
        <v>201</v>
      </c>
      <c r="X383" s="295" t="s">
        <v>331</v>
      </c>
      <c r="Y383" t="s">
        <v>514</v>
      </c>
    </row>
    <row r="384" spans="1:25" x14ac:dyDescent="0.35">
      <c r="A384" s="295" t="s">
        <v>192</v>
      </c>
      <c r="B384" s="295" t="s">
        <v>193</v>
      </c>
      <c r="C384" s="295" t="s">
        <v>421</v>
      </c>
      <c r="D384" s="295" t="s">
        <v>515</v>
      </c>
      <c r="E384" s="305">
        <v>0.04</v>
      </c>
      <c r="F384" s="305">
        <v>0.04</v>
      </c>
      <c r="G384" s="295" t="s">
        <v>196</v>
      </c>
      <c r="H384" s="417">
        <v>1</v>
      </c>
      <c r="I384" s="296">
        <v>43677</v>
      </c>
      <c r="J384" s="295">
        <v>27950</v>
      </c>
      <c r="K384" s="295">
        <v>15085</v>
      </c>
      <c r="L384" s="295" t="s">
        <v>218</v>
      </c>
      <c r="M384" s="295" t="s">
        <v>328</v>
      </c>
      <c r="N384" s="295" t="s">
        <v>515</v>
      </c>
      <c r="O384" s="295" t="s">
        <v>406</v>
      </c>
      <c r="P384" s="295" t="s">
        <v>336</v>
      </c>
      <c r="Q384" s="295" t="s">
        <v>351</v>
      </c>
      <c r="R384" s="295" t="s">
        <v>201</v>
      </c>
      <c r="S384" s="295" t="s">
        <v>204</v>
      </c>
      <c r="T384" s="295" t="s">
        <v>201</v>
      </c>
      <c r="U384" s="295" t="s">
        <v>330</v>
      </c>
      <c r="V384" s="295" t="s">
        <v>318</v>
      </c>
      <c r="W384" s="295" t="s">
        <v>201</v>
      </c>
      <c r="X384" s="295" t="s">
        <v>331</v>
      </c>
      <c r="Y384" t="s">
        <v>514</v>
      </c>
    </row>
    <row r="385" spans="1:25" x14ac:dyDescent="0.35">
      <c r="A385" s="295" t="s">
        <v>192</v>
      </c>
      <c r="B385" s="295" t="s">
        <v>193</v>
      </c>
      <c r="C385" s="295" t="s">
        <v>421</v>
      </c>
      <c r="D385" s="295" t="s">
        <v>515</v>
      </c>
      <c r="E385" s="305">
        <v>0.11</v>
      </c>
      <c r="F385" s="305">
        <v>0.11</v>
      </c>
      <c r="G385" s="295" t="s">
        <v>196</v>
      </c>
      <c r="H385" s="417">
        <v>1</v>
      </c>
      <c r="I385" s="296">
        <v>43677</v>
      </c>
      <c r="J385" s="295">
        <v>27950</v>
      </c>
      <c r="K385" s="295">
        <v>15111</v>
      </c>
      <c r="L385" s="295" t="s">
        <v>218</v>
      </c>
      <c r="M385" s="295" t="s">
        <v>328</v>
      </c>
      <c r="N385" s="295" t="s">
        <v>515</v>
      </c>
      <c r="O385" s="295" t="s">
        <v>221</v>
      </c>
      <c r="P385" s="295" t="s">
        <v>337</v>
      </c>
      <c r="Q385" s="295" t="s">
        <v>351</v>
      </c>
      <c r="R385" s="295" t="s">
        <v>201</v>
      </c>
      <c r="S385" s="295" t="s">
        <v>204</v>
      </c>
      <c r="T385" s="295" t="s">
        <v>201</v>
      </c>
      <c r="U385" s="295" t="s">
        <v>330</v>
      </c>
      <c r="V385" s="295" t="s">
        <v>318</v>
      </c>
      <c r="W385" s="295" t="s">
        <v>201</v>
      </c>
      <c r="X385" s="295" t="s">
        <v>331</v>
      </c>
      <c r="Y385" t="s">
        <v>514</v>
      </c>
    </row>
    <row r="386" spans="1:25" x14ac:dyDescent="0.35">
      <c r="A386" s="295" t="s">
        <v>192</v>
      </c>
      <c r="B386" s="295" t="s">
        <v>193</v>
      </c>
      <c r="C386" s="295" t="s">
        <v>421</v>
      </c>
      <c r="D386" s="295" t="s">
        <v>515</v>
      </c>
      <c r="E386" s="305">
        <v>0.75</v>
      </c>
      <c r="F386" s="305">
        <v>0.75</v>
      </c>
      <c r="G386" s="295" t="s">
        <v>196</v>
      </c>
      <c r="H386" s="417">
        <v>1</v>
      </c>
      <c r="I386" s="296">
        <v>43677</v>
      </c>
      <c r="J386" s="295">
        <v>27950</v>
      </c>
      <c r="K386" s="295">
        <v>15140</v>
      </c>
      <c r="L386" s="295" t="s">
        <v>218</v>
      </c>
      <c r="M386" s="295" t="s">
        <v>328</v>
      </c>
      <c r="N386" s="295" t="s">
        <v>515</v>
      </c>
      <c r="O386" s="295" t="s">
        <v>200</v>
      </c>
      <c r="P386" s="295" t="s">
        <v>337</v>
      </c>
      <c r="Q386" s="295" t="s">
        <v>351</v>
      </c>
      <c r="R386" s="295" t="s">
        <v>201</v>
      </c>
      <c r="S386" s="295" t="s">
        <v>204</v>
      </c>
      <c r="T386" s="295" t="s">
        <v>201</v>
      </c>
      <c r="U386" s="295" t="s">
        <v>330</v>
      </c>
      <c r="V386" s="295" t="s">
        <v>318</v>
      </c>
      <c r="W386" s="295" t="s">
        <v>201</v>
      </c>
      <c r="X386" s="295" t="s">
        <v>331</v>
      </c>
      <c r="Y386" t="s">
        <v>514</v>
      </c>
    </row>
    <row r="387" spans="1:25" x14ac:dyDescent="0.35">
      <c r="A387" s="295" t="s">
        <v>192</v>
      </c>
      <c r="B387" s="295" t="s">
        <v>193</v>
      </c>
      <c r="C387" s="295" t="s">
        <v>421</v>
      </c>
      <c r="D387" s="295" t="s">
        <v>515</v>
      </c>
      <c r="E387" s="305">
        <v>0.03</v>
      </c>
      <c r="F387" s="305">
        <v>0.03</v>
      </c>
      <c r="G387" s="295" t="s">
        <v>196</v>
      </c>
      <c r="H387" s="417">
        <v>1</v>
      </c>
      <c r="I387" s="296">
        <v>43677</v>
      </c>
      <c r="J387" s="295">
        <v>27950</v>
      </c>
      <c r="K387" s="295">
        <v>15256</v>
      </c>
      <c r="L387" s="295" t="s">
        <v>218</v>
      </c>
      <c r="M387" s="295" t="s">
        <v>328</v>
      </c>
      <c r="N387" s="295" t="s">
        <v>515</v>
      </c>
      <c r="O387" s="295" t="s">
        <v>406</v>
      </c>
      <c r="P387" s="295" t="s">
        <v>337</v>
      </c>
      <c r="Q387" s="295" t="s">
        <v>351</v>
      </c>
      <c r="R387" s="295" t="s">
        <v>201</v>
      </c>
      <c r="S387" s="295" t="s">
        <v>204</v>
      </c>
      <c r="T387" s="295" t="s">
        <v>201</v>
      </c>
      <c r="U387" s="295" t="s">
        <v>330</v>
      </c>
      <c r="V387" s="295" t="s">
        <v>318</v>
      </c>
      <c r="W387" s="295" t="s">
        <v>201</v>
      </c>
      <c r="X387" s="295" t="s">
        <v>331</v>
      </c>
      <c r="Y387" t="s">
        <v>514</v>
      </c>
    </row>
    <row r="388" spans="1:25" x14ac:dyDescent="0.35">
      <c r="A388" s="295" t="s">
        <v>192</v>
      </c>
      <c r="B388" s="295" t="s">
        <v>193</v>
      </c>
      <c r="C388" s="295" t="s">
        <v>421</v>
      </c>
      <c r="D388" s="295" t="s">
        <v>515</v>
      </c>
      <c r="E388" s="305">
        <v>0.6</v>
      </c>
      <c r="F388" s="305">
        <v>0.6</v>
      </c>
      <c r="G388" s="295" t="s">
        <v>196</v>
      </c>
      <c r="H388" s="417">
        <v>1</v>
      </c>
      <c r="I388" s="296">
        <v>43677</v>
      </c>
      <c r="J388" s="295">
        <v>27950</v>
      </c>
      <c r="K388" s="295">
        <v>15285</v>
      </c>
      <c r="L388" s="295" t="s">
        <v>218</v>
      </c>
      <c r="M388" s="295" t="s">
        <v>328</v>
      </c>
      <c r="N388" s="295" t="s">
        <v>515</v>
      </c>
      <c r="O388" s="295" t="s">
        <v>221</v>
      </c>
      <c r="P388" s="295" t="s">
        <v>338</v>
      </c>
      <c r="Q388" s="295" t="s">
        <v>351</v>
      </c>
      <c r="R388" s="295" t="s">
        <v>201</v>
      </c>
      <c r="S388" s="295" t="s">
        <v>204</v>
      </c>
      <c r="T388" s="295" t="s">
        <v>201</v>
      </c>
      <c r="U388" s="295" t="s">
        <v>330</v>
      </c>
      <c r="V388" s="295" t="s">
        <v>318</v>
      </c>
      <c r="W388" s="295" t="s">
        <v>201</v>
      </c>
      <c r="X388" s="295" t="s">
        <v>331</v>
      </c>
      <c r="Y388" t="s">
        <v>514</v>
      </c>
    </row>
    <row r="389" spans="1:25" x14ac:dyDescent="0.35">
      <c r="A389" s="295" t="s">
        <v>192</v>
      </c>
      <c r="B389" s="295" t="s">
        <v>193</v>
      </c>
      <c r="C389" s="295" t="s">
        <v>421</v>
      </c>
      <c r="D389" s="295" t="s">
        <v>515</v>
      </c>
      <c r="E389" s="305">
        <v>4.13</v>
      </c>
      <c r="F389" s="305">
        <v>4.13</v>
      </c>
      <c r="G389" s="295" t="s">
        <v>196</v>
      </c>
      <c r="H389" s="417">
        <v>1</v>
      </c>
      <c r="I389" s="296">
        <v>43677</v>
      </c>
      <c r="J389" s="295">
        <v>27950</v>
      </c>
      <c r="K389" s="295">
        <v>15317</v>
      </c>
      <c r="L389" s="295" t="s">
        <v>218</v>
      </c>
      <c r="M389" s="295" t="s">
        <v>328</v>
      </c>
      <c r="N389" s="295" t="s">
        <v>515</v>
      </c>
      <c r="O389" s="295" t="s">
        <v>200</v>
      </c>
      <c r="P389" s="295" t="s">
        <v>338</v>
      </c>
      <c r="Q389" s="295" t="s">
        <v>351</v>
      </c>
      <c r="R389" s="295" t="s">
        <v>201</v>
      </c>
      <c r="S389" s="295" t="s">
        <v>204</v>
      </c>
      <c r="T389" s="295" t="s">
        <v>201</v>
      </c>
      <c r="U389" s="295" t="s">
        <v>330</v>
      </c>
      <c r="V389" s="295" t="s">
        <v>318</v>
      </c>
      <c r="W389" s="295" t="s">
        <v>201</v>
      </c>
      <c r="X389" s="295" t="s">
        <v>331</v>
      </c>
      <c r="Y389" t="s">
        <v>514</v>
      </c>
    </row>
    <row r="390" spans="1:25" x14ac:dyDescent="0.35">
      <c r="A390" s="295" t="s">
        <v>192</v>
      </c>
      <c r="B390" s="295" t="s">
        <v>193</v>
      </c>
      <c r="C390" s="295" t="s">
        <v>421</v>
      </c>
      <c r="D390" s="295" t="s">
        <v>515</v>
      </c>
      <c r="E390" s="305">
        <v>0.01</v>
      </c>
      <c r="F390" s="305">
        <v>0.01</v>
      </c>
      <c r="G390" s="295" t="s">
        <v>196</v>
      </c>
      <c r="H390" s="417">
        <v>1</v>
      </c>
      <c r="I390" s="296">
        <v>43677</v>
      </c>
      <c r="J390" s="295">
        <v>27950</v>
      </c>
      <c r="K390" s="295">
        <v>15374</v>
      </c>
      <c r="L390" s="295" t="s">
        <v>218</v>
      </c>
      <c r="M390" s="295" t="s">
        <v>328</v>
      </c>
      <c r="N390" s="295" t="s">
        <v>515</v>
      </c>
      <c r="O390" s="295" t="s">
        <v>457</v>
      </c>
      <c r="P390" s="295" t="s">
        <v>338</v>
      </c>
      <c r="Q390" s="295" t="s">
        <v>351</v>
      </c>
      <c r="R390" s="295" t="s">
        <v>201</v>
      </c>
      <c r="S390" s="295" t="s">
        <v>204</v>
      </c>
      <c r="T390" s="295" t="s">
        <v>201</v>
      </c>
      <c r="U390" s="295" t="s">
        <v>330</v>
      </c>
      <c r="V390" s="295" t="s">
        <v>318</v>
      </c>
      <c r="W390" s="295" t="s">
        <v>201</v>
      </c>
      <c r="X390" s="295" t="s">
        <v>331</v>
      </c>
      <c r="Y390" t="s">
        <v>514</v>
      </c>
    </row>
    <row r="391" spans="1:25" x14ac:dyDescent="0.35">
      <c r="A391" s="295" t="s">
        <v>192</v>
      </c>
      <c r="B391" s="295" t="s">
        <v>193</v>
      </c>
      <c r="C391" s="295" t="s">
        <v>421</v>
      </c>
      <c r="D391" s="295" t="s">
        <v>515</v>
      </c>
      <c r="E391" s="305">
        <v>0.16</v>
      </c>
      <c r="F391" s="305">
        <v>0.16</v>
      </c>
      <c r="G391" s="295" t="s">
        <v>196</v>
      </c>
      <c r="H391" s="417">
        <v>1</v>
      </c>
      <c r="I391" s="296">
        <v>43677</v>
      </c>
      <c r="J391" s="295">
        <v>27950</v>
      </c>
      <c r="K391" s="295">
        <v>15443</v>
      </c>
      <c r="L391" s="295" t="s">
        <v>218</v>
      </c>
      <c r="M391" s="295" t="s">
        <v>328</v>
      </c>
      <c r="N391" s="295" t="s">
        <v>515</v>
      </c>
      <c r="O391" s="295" t="s">
        <v>406</v>
      </c>
      <c r="P391" s="295" t="s">
        <v>338</v>
      </c>
      <c r="Q391" s="295" t="s">
        <v>351</v>
      </c>
      <c r="R391" s="295" t="s">
        <v>201</v>
      </c>
      <c r="S391" s="295" t="s">
        <v>204</v>
      </c>
      <c r="T391" s="295" t="s">
        <v>201</v>
      </c>
      <c r="U391" s="295" t="s">
        <v>330</v>
      </c>
      <c r="V391" s="295" t="s">
        <v>318</v>
      </c>
      <c r="W391" s="295" t="s">
        <v>201</v>
      </c>
      <c r="X391" s="295" t="s">
        <v>331</v>
      </c>
      <c r="Y391" t="s">
        <v>514</v>
      </c>
    </row>
    <row r="392" spans="1:25" x14ac:dyDescent="0.35">
      <c r="A392" s="295" t="s">
        <v>192</v>
      </c>
      <c r="B392" s="295" t="s">
        <v>193</v>
      </c>
      <c r="C392" s="295" t="s">
        <v>421</v>
      </c>
      <c r="D392" s="295" t="s">
        <v>515</v>
      </c>
      <c r="E392" s="305">
        <v>0.11</v>
      </c>
      <c r="F392" s="305">
        <v>0.11</v>
      </c>
      <c r="G392" s="295" t="s">
        <v>196</v>
      </c>
      <c r="H392" s="417">
        <v>1</v>
      </c>
      <c r="I392" s="296">
        <v>43677</v>
      </c>
      <c r="J392" s="295">
        <v>27950</v>
      </c>
      <c r="K392" s="295">
        <v>15469</v>
      </c>
      <c r="L392" s="295" t="s">
        <v>218</v>
      </c>
      <c r="M392" s="295" t="s">
        <v>328</v>
      </c>
      <c r="N392" s="295" t="s">
        <v>515</v>
      </c>
      <c r="O392" s="295" t="s">
        <v>221</v>
      </c>
      <c r="P392" s="295" t="s">
        <v>339</v>
      </c>
      <c r="Q392" s="295" t="s">
        <v>351</v>
      </c>
      <c r="R392" s="295" t="s">
        <v>201</v>
      </c>
      <c r="S392" s="295" t="s">
        <v>204</v>
      </c>
      <c r="T392" s="295" t="s">
        <v>201</v>
      </c>
      <c r="U392" s="295" t="s">
        <v>330</v>
      </c>
      <c r="V392" s="295" t="s">
        <v>318</v>
      </c>
      <c r="W392" s="295" t="s">
        <v>201</v>
      </c>
      <c r="X392" s="295" t="s">
        <v>331</v>
      </c>
      <c r="Y392" t="s">
        <v>514</v>
      </c>
    </row>
    <row r="393" spans="1:25" x14ac:dyDescent="0.35">
      <c r="A393" s="295" t="s">
        <v>192</v>
      </c>
      <c r="B393" s="295" t="s">
        <v>193</v>
      </c>
      <c r="C393" s="295" t="s">
        <v>421</v>
      </c>
      <c r="D393" s="295" t="s">
        <v>515</v>
      </c>
      <c r="E393" s="305">
        <v>0.75</v>
      </c>
      <c r="F393" s="305">
        <v>0.75</v>
      </c>
      <c r="G393" s="295" t="s">
        <v>196</v>
      </c>
      <c r="H393" s="417">
        <v>1</v>
      </c>
      <c r="I393" s="296">
        <v>43677</v>
      </c>
      <c r="J393" s="295">
        <v>27950</v>
      </c>
      <c r="K393" s="295">
        <v>15498</v>
      </c>
      <c r="L393" s="295" t="s">
        <v>218</v>
      </c>
      <c r="M393" s="295" t="s">
        <v>328</v>
      </c>
      <c r="N393" s="295" t="s">
        <v>515</v>
      </c>
      <c r="O393" s="295" t="s">
        <v>200</v>
      </c>
      <c r="P393" s="295" t="s">
        <v>339</v>
      </c>
      <c r="Q393" s="295" t="s">
        <v>351</v>
      </c>
      <c r="R393" s="295" t="s">
        <v>201</v>
      </c>
      <c r="S393" s="295" t="s">
        <v>204</v>
      </c>
      <c r="T393" s="295" t="s">
        <v>201</v>
      </c>
      <c r="U393" s="295" t="s">
        <v>330</v>
      </c>
      <c r="V393" s="295" t="s">
        <v>318</v>
      </c>
      <c r="W393" s="295" t="s">
        <v>201</v>
      </c>
      <c r="X393" s="295" t="s">
        <v>331</v>
      </c>
      <c r="Y393" t="s">
        <v>514</v>
      </c>
    </row>
    <row r="394" spans="1:25" x14ac:dyDescent="0.35">
      <c r="A394" s="295" t="s">
        <v>192</v>
      </c>
      <c r="B394" s="295" t="s">
        <v>193</v>
      </c>
      <c r="C394" s="295" t="s">
        <v>421</v>
      </c>
      <c r="D394" s="295" t="s">
        <v>515</v>
      </c>
      <c r="E394" s="305">
        <v>0.03</v>
      </c>
      <c r="F394" s="305">
        <v>0.03</v>
      </c>
      <c r="G394" s="295" t="s">
        <v>196</v>
      </c>
      <c r="H394" s="417">
        <v>1</v>
      </c>
      <c r="I394" s="296">
        <v>43677</v>
      </c>
      <c r="J394" s="295">
        <v>27950</v>
      </c>
      <c r="K394" s="295">
        <v>15614</v>
      </c>
      <c r="L394" s="295" t="s">
        <v>218</v>
      </c>
      <c r="M394" s="295" t="s">
        <v>328</v>
      </c>
      <c r="N394" s="295" t="s">
        <v>515</v>
      </c>
      <c r="O394" s="295" t="s">
        <v>406</v>
      </c>
      <c r="P394" s="295" t="s">
        <v>339</v>
      </c>
      <c r="Q394" s="295" t="s">
        <v>351</v>
      </c>
      <c r="R394" s="295" t="s">
        <v>201</v>
      </c>
      <c r="S394" s="295" t="s">
        <v>204</v>
      </c>
      <c r="T394" s="295" t="s">
        <v>201</v>
      </c>
      <c r="U394" s="295" t="s">
        <v>330</v>
      </c>
      <c r="V394" s="295" t="s">
        <v>318</v>
      </c>
      <c r="W394" s="295" t="s">
        <v>201</v>
      </c>
      <c r="X394" s="295" t="s">
        <v>331</v>
      </c>
      <c r="Y394" t="s">
        <v>514</v>
      </c>
    </row>
    <row r="395" spans="1:25" x14ac:dyDescent="0.35">
      <c r="A395" s="295" t="s">
        <v>192</v>
      </c>
      <c r="B395" s="295" t="s">
        <v>193</v>
      </c>
      <c r="C395" s="295" t="s">
        <v>421</v>
      </c>
      <c r="D395" s="295" t="s">
        <v>515</v>
      </c>
      <c r="E395" s="305">
        <v>0.1</v>
      </c>
      <c r="F395" s="305">
        <v>0.1</v>
      </c>
      <c r="G395" s="295" t="s">
        <v>196</v>
      </c>
      <c r="H395" s="417">
        <v>1</v>
      </c>
      <c r="I395" s="296">
        <v>43677</v>
      </c>
      <c r="J395" s="295">
        <v>27950</v>
      </c>
      <c r="K395" s="295">
        <v>15640</v>
      </c>
      <c r="L395" s="295" t="s">
        <v>218</v>
      </c>
      <c r="M395" s="295" t="s">
        <v>328</v>
      </c>
      <c r="N395" s="295" t="s">
        <v>515</v>
      </c>
      <c r="O395" s="295" t="s">
        <v>221</v>
      </c>
      <c r="P395" s="295" t="s">
        <v>340</v>
      </c>
      <c r="Q395" s="295" t="s">
        <v>351</v>
      </c>
      <c r="R395" s="295" t="s">
        <v>201</v>
      </c>
      <c r="S395" s="295" t="s">
        <v>204</v>
      </c>
      <c r="T395" s="295" t="s">
        <v>201</v>
      </c>
      <c r="U395" s="295" t="s">
        <v>330</v>
      </c>
      <c r="V395" s="295" t="s">
        <v>318</v>
      </c>
      <c r="W395" s="295" t="s">
        <v>201</v>
      </c>
      <c r="X395" s="295" t="s">
        <v>94</v>
      </c>
      <c r="Y395" t="s">
        <v>514</v>
      </c>
    </row>
    <row r="396" spans="1:25" x14ac:dyDescent="0.35">
      <c r="A396" s="295" t="s">
        <v>192</v>
      </c>
      <c r="B396" s="295" t="s">
        <v>193</v>
      </c>
      <c r="C396" s="295" t="s">
        <v>421</v>
      </c>
      <c r="D396" s="295" t="s">
        <v>515</v>
      </c>
      <c r="E396" s="305">
        <v>0.68</v>
      </c>
      <c r="F396" s="305">
        <v>0.68</v>
      </c>
      <c r="G396" s="295" t="s">
        <v>196</v>
      </c>
      <c r="H396" s="417">
        <v>1</v>
      </c>
      <c r="I396" s="296">
        <v>43677</v>
      </c>
      <c r="J396" s="295">
        <v>27950</v>
      </c>
      <c r="K396" s="295">
        <v>15669</v>
      </c>
      <c r="L396" s="295" t="s">
        <v>218</v>
      </c>
      <c r="M396" s="295" t="s">
        <v>328</v>
      </c>
      <c r="N396" s="295" t="s">
        <v>515</v>
      </c>
      <c r="O396" s="295" t="s">
        <v>200</v>
      </c>
      <c r="P396" s="295" t="s">
        <v>340</v>
      </c>
      <c r="Q396" s="295" t="s">
        <v>351</v>
      </c>
      <c r="R396" s="295" t="s">
        <v>201</v>
      </c>
      <c r="S396" s="295" t="s">
        <v>204</v>
      </c>
      <c r="T396" s="295" t="s">
        <v>201</v>
      </c>
      <c r="U396" s="295" t="s">
        <v>330</v>
      </c>
      <c r="V396" s="295" t="s">
        <v>318</v>
      </c>
      <c r="W396" s="295" t="s">
        <v>201</v>
      </c>
      <c r="X396" s="295" t="s">
        <v>94</v>
      </c>
      <c r="Y396" t="s">
        <v>514</v>
      </c>
    </row>
    <row r="397" spans="1:25" x14ac:dyDescent="0.35">
      <c r="A397" s="295" t="s">
        <v>192</v>
      </c>
      <c r="B397" s="295" t="s">
        <v>193</v>
      </c>
      <c r="C397" s="295" t="s">
        <v>421</v>
      </c>
      <c r="D397" s="295" t="s">
        <v>515</v>
      </c>
      <c r="E397" s="305">
        <v>0.03</v>
      </c>
      <c r="F397" s="305">
        <v>0.03</v>
      </c>
      <c r="G397" s="295" t="s">
        <v>196</v>
      </c>
      <c r="H397" s="417">
        <v>1</v>
      </c>
      <c r="I397" s="296">
        <v>43677</v>
      </c>
      <c r="J397" s="295">
        <v>27950</v>
      </c>
      <c r="K397" s="295">
        <v>15782</v>
      </c>
      <c r="L397" s="295" t="s">
        <v>218</v>
      </c>
      <c r="M397" s="295" t="s">
        <v>328</v>
      </c>
      <c r="N397" s="295" t="s">
        <v>515</v>
      </c>
      <c r="O397" s="295" t="s">
        <v>406</v>
      </c>
      <c r="P397" s="295" t="s">
        <v>340</v>
      </c>
      <c r="Q397" s="295" t="s">
        <v>351</v>
      </c>
      <c r="R397" s="295" t="s">
        <v>201</v>
      </c>
      <c r="S397" s="295" t="s">
        <v>204</v>
      </c>
      <c r="T397" s="295" t="s">
        <v>201</v>
      </c>
      <c r="U397" s="295" t="s">
        <v>330</v>
      </c>
      <c r="V397" s="295" t="s">
        <v>318</v>
      </c>
      <c r="W397" s="295" t="s">
        <v>201</v>
      </c>
      <c r="X397" s="295" t="s">
        <v>94</v>
      </c>
      <c r="Y397" t="s">
        <v>514</v>
      </c>
    </row>
    <row r="398" spans="1:25" x14ac:dyDescent="0.35">
      <c r="A398" s="295" t="s">
        <v>192</v>
      </c>
      <c r="B398" s="295" t="s">
        <v>193</v>
      </c>
      <c r="C398" s="295" t="s">
        <v>421</v>
      </c>
      <c r="D398" s="295" t="s">
        <v>515</v>
      </c>
      <c r="E398" s="305">
        <v>7.0000000000000007E-2</v>
      </c>
      <c r="F398" s="305">
        <v>7.0000000000000007E-2</v>
      </c>
      <c r="G398" s="295" t="s">
        <v>196</v>
      </c>
      <c r="H398" s="417">
        <v>1</v>
      </c>
      <c r="I398" s="296">
        <v>43677</v>
      </c>
      <c r="J398" s="295">
        <v>27950</v>
      </c>
      <c r="K398" s="295">
        <v>15808</v>
      </c>
      <c r="L398" s="295" t="s">
        <v>218</v>
      </c>
      <c r="M398" s="295" t="s">
        <v>328</v>
      </c>
      <c r="N398" s="295" t="s">
        <v>515</v>
      </c>
      <c r="O398" s="295" t="s">
        <v>221</v>
      </c>
      <c r="P398" s="295" t="s">
        <v>343</v>
      </c>
      <c r="Q398" s="295" t="s">
        <v>351</v>
      </c>
      <c r="R398" s="295" t="s">
        <v>201</v>
      </c>
      <c r="S398" s="295" t="s">
        <v>204</v>
      </c>
      <c r="T398" s="295" t="s">
        <v>201</v>
      </c>
      <c r="U398" s="295" t="s">
        <v>330</v>
      </c>
      <c r="V398" s="295" t="s">
        <v>318</v>
      </c>
      <c r="W398" s="295" t="s">
        <v>201</v>
      </c>
      <c r="X398" s="295" t="s">
        <v>342</v>
      </c>
      <c r="Y398" t="s">
        <v>514</v>
      </c>
    </row>
    <row r="399" spans="1:25" x14ac:dyDescent="0.35">
      <c r="A399" s="295" t="s">
        <v>192</v>
      </c>
      <c r="B399" s="295" t="s">
        <v>193</v>
      </c>
      <c r="C399" s="295" t="s">
        <v>421</v>
      </c>
      <c r="D399" s="295" t="s">
        <v>515</v>
      </c>
      <c r="E399" s="305">
        <v>0.5</v>
      </c>
      <c r="F399" s="305">
        <v>0.5</v>
      </c>
      <c r="G399" s="295" t="s">
        <v>196</v>
      </c>
      <c r="H399" s="417">
        <v>1</v>
      </c>
      <c r="I399" s="296">
        <v>43677</v>
      </c>
      <c r="J399" s="295">
        <v>27950</v>
      </c>
      <c r="K399" s="295">
        <v>15835</v>
      </c>
      <c r="L399" s="295" t="s">
        <v>218</v>
      </c>
      <c r="M399" s="295" t="s">
        <v>328</v>
      </c>
      <c r="N399" s="295" t="s">
        <v>515</v>
      </c>
      <c r="O399" s="295" t="s">
        <v>200</v>
      </c>
      <c r="P399" s="295" t="s">
        <v>343</v>
      </c>
      <c r="Q399" s="295" t="s">
        <v>351</v>
      </c>
      <c r="R399" s="295" t="s">
        <v>201</v>
      </c>
      <c r="S399" s="295" t="s">
        <v>204</v>
      </c>
      <c r="T399" s="295" t="s">
        <v>201</v>
      </c>
      <c r="U399" s="295" t="s">
        <v>330</v>
      </c>
      <c r="V399" s="295" t="s">
        <v>318</v>
      </c>
      <c r="W399" s="295" t="s">
        <v>201</v>
      </c>
      <c r="X399" s="295" t="s">
        <v>342</v>
      </c>
      <c r="Y399" t="s">
        <v>514</v>
      </c>
    </row>
    <row r="400" spans="1:25" x14ac:dyDescent="0.35">
      <c r="A400" s="295" t="s">
        <v>192</v>
      </c>
      <c r="B400" s="295" t="s">
        <v>193</v>
      </c>
      <c r="C400" s="295" t="s">
        <v>421</v>
      </c>
      <c r="D400" s="295" t="s">
        <v>515</v>
      </c>
      <c r="E400" s="305">
        <v>0.02</v>
      </c>
      <c r="F400" s="305">
        <v>0.02</v>
      </c>
      <c r="G400" s="295" t="s">
        <v>196</v>
      </c>
      <c r="H400" s="417">
        <v>1</v>
      </c>
      <c r="I400" s="296">
        <v>43677</v>
      </c>
      <c r="J400" s="295">
        <v>27950</v>
      </c>
      <c r="K400" s="295">
        <v>15946</v>
      </c>
      <c r="L400" s="295" t="s">
        <v>218</v>
      </c>
      <c r="M400" s="295" t="s">
        <v>328</v>
      </c>
      <c r="N400" s="295" t="s">
        <v>515</v>
      </c>
      <c r="O400" s="295" t="s">
        <v>406</v>
      </c>
      <c r="P400" s="295" t="s">
        <v>343</v>
      </c>
      <c r="Q400" s="295" t="s">
        <v>351</v>
      </c>
      <c r="R400" s="295" t="s">
        <v>201</v>
      </c>
      <c r="S400" s="295" t="s">
        <v>204</v>
      </c>
      <c r="T400" s="295" t="s">
        <v>201</v>
      </c>
      <c r="U400" s="295" t="s">
        <v>330</v>
      </c>
      <c r="V400" s="295" t="s">
        <v>318</v>
      </c>
      <c r="W400" s="295" t="s">
        <v>201</v>
      </c>
      <c r="X400" s="295" t="s">
        <v>342</v>
      </c>
      <c r="Y400" t="s">
        <v>514</v>
      </c>
    </row>
    <row r="401" spans="1:25" x14ac:dyDescent="0.35">
      <c r="A401" s="295" t="s">
        <v>192</v>
      </c>
      <c r="B401" s="295" t="s">
        <v>193</v>
      </c>
      <c r="C401" s="295" t="s">
        <v>421</v>
      </c>
      <c r="D401" s="295" t="s">
        <v>515</v>
      </c>
      <c r="E401" s="305">
        <v>0.04</v>
      </c>
      <c r="F401" s="305">
        <v>0.04</v>
      </c>
      <c r="G401" s="295" t="s">
        <v>196</v>
      </c>
      <c r="H401" s="417">
        <v>1</v>
      </c>
      <c r="I401" s="296">
        <v>43677</v>
      </c>
      <c r="J401" s="295">
        <v>27950</v>
      </c>
      <c r="K401" s="295">
        <v>15970</v>
      </c>
      <c r="L401" s="295" t="s">
        <v>218</v>
      </c>
      <c r="M401" s="295" t="s">
        <v>328</v>
      </c>
      <c r="N401" s="295" t="s">
        <v>515</v>
      </c>
      <c r="O401" s="295" t="s">
        <v>221</v>
      </c>
      <c r="P401" s="295" t="s">
        <v>346</v>
      </c>
      <c r="Q401" s="295" t="s">
        <v>351</v>
      </c>
      <c r="R401" s="295" t="s">
        <v>201</v>
      </c>
      <c r="S401" s="295" t="s">
        <v>204</v>
      </c>
      <c r="T401" s="295" t="s">
        <v>201</v>
      </c>
      <c r="U401" s="295" t="s">
        <v>330</v>
      </c>
      <c r="V401" s="295" t="s">
        <v>318</v>
      </c>
      <c r="W401" s="295" t="s">
        <v>201</v>
      </c>
      <c r="X401" s="295" t="s">
        <v>331</v>
      </c>
      <c r="Y401" t="s">
        <v>514</v>
      </c>
    </row>
    <row r="402" spans="1:25" x14ac:dyDescent="0.35">
      <c r="A402" s="295" t="s">
        <v>192</v>
      </c>
      <c r="B402" s="295" t="s">
        <v>193</v>
      </c>
      <c r="C402" s="295" t="s">
        <v>421</v>
      </c>
      <c r="D402" s="295" t="s">
        <v>515</v>
      </c>
      <c r="E402" s="305">
        <v>0.25</v>
      </c>
      <c r="F402" s="305">
        <v>0.25</v>
      </c>
      <c r="G402" s="295" t="s">
        <v>196</v>
      </c>
      <c r="H402" s="417">
        <v>1</v>
      </c>
      <c r="I402" s="296">
        <v>43677</v>
      </c>
      <c r="J402" s="295">
        <v>27950</v>
      </c>
      <c r="K402" s="295">
        <v>15994</v>
      </c>
      <c r="L402" s="295" t="s">
        <v>218</v>
      </c>
      <c r="M402" s="295" t="s">
        <v>328</v>
      </c>
      <c r="N402" s="295" t="s">
        <v>515</v>
      </c>
      <c r="O402" s="295" t="s">
        <v>200</v>
      </c>
      <c r="P402" s="295" t="s">
        <v>346</v>
      </c>
      <c r="Q402" s="295" t="s">
        <v>351</v>
      </c>
      <c r="R402" s="295" t="s">
        <v>201</v>
      </c>
      <c r="S402" s="295" t="s">
        <v>204</v>
      </c>
      <c r="T402" s="295" t="s">
        <v>201</v>
      </c>
      <c r="U402" s="295" t="s">
        <v>330</v>
      </c>
      <c r="V402" s="295" t="s">
        <v>318</v>
      </c>
      <c r="W402" s="295" t="s">
        <v>201</v>
      </c>
      <c r="X402" s="295" t="s">
        <v>331</v>
      </c>
      <c r="Y402" t="s">
        <v>514</v>
      </c>
    </row>
    <row r="403" spans="1:25" x14ac:dyDescent="0.35">
      <c r="A403" s="295" t="s">
        <v>192</v>
      </c>
      <c r="B403" s="295" t="s">
        <v>193</v>
      </c>
      <c r="C403" s="295" t="s">
        <v>421</v>
      </c>
      <c r="D403" s="295" t="s">
        <v>515</v>
      </c>
      <c r="E403" s="305">
        <v>0.01</v>
      </c>
      <c r="F403" s="305">
        <v>0.01</v>
      </c>
      <c r="G403" s="295" t="s">
        <v>196</v>
      </c>
      <c r="H403" s="417">
        <v>1</v>
      </c>
      <c r="I403" s="296">
        <v>43677</v>
      </c>
      <c r="J403" s="295">
        <v>27950</v>
      </c>
      <c r="K403" s="295">
        <v>16098</v>
      </c>
      <c r="L403" s="295" t="s">
        <v>218</v>
      </c>
      <c r="M403" s="295" t="s">
        <v>328</v>
      </c>
      <c r="N403" s="295" t="s">
        <v>515</v>
      </c>
      <c r="O403" s="295" t="s">
        <v>406</v>
      </c>
      <c r="P403" s="295" t="s">
        <v>346</v>
      </c>
      <c r="Q403" s="295" t="s">
        <v>351</v>
      </c>
      <c r="R403" s="295" t="s">
        <v>201</v>
      </c>
      <c r="S403" s="295" t="s">
        <v>204</v>
      </c>
      <c r="T403" s="295" t="s">
        <v>201</v>
      </c>
      <c r="U403" s="295" t="s">
        <v>330</v>
      </c>
      <c r="V403" s="295" t="s">
        <v>318</v>
      </c>
      <c r="W403" s="295" t="s">
        <v>201</v>
      </c>
      <c r="X403" s="295" t="s">
        <v>331</v>
      </c>
      <c r="Y403" t="s">
        <v>514</v>
      </c>
    </row>
    <row r="404" spans="1:25" x14ac:dyDescent="0.35">
      <c r="A404" s="295" t="s">
        <v>192</v>
      </c>
      <c r="B404" s="295" t="s">
        <v>193</v>
      </c>
      <c r="C404" s="295" t="s">
        <v>421</v>
      </c>
      <c r="D404" s="295" t="s">
        <v>515</v>
      </c>
      <c r="E404" s="305">
        <v>0.11</v>
      </c>
      <c r="F404" s="305">
        <v>0.11</v>
      </c>
      <c r="G404" s="295" t="s">
        <v>196</v>
      </c>
      <c r="H404" s="417">
        <v>1</v>
      </c>
      <c r="I404" s="296">
        <v>43677</v>
      </c>
      <c r="J404" s="295">
        <v>27950</v>
      </c>
      <c r="K404" s="295">
        <v>16124</v>
      </c>
      <c r="L404" s="295" t="s">
        <v>218</v>
      </c>
      <c r="M404" s="295" t="s">
        <v>328</v>
      </c>
      <c r="N404" s="295" t="s">
        <v>515</v>
      </c>
      <c r="O404" s="295" t="s">
        <v>221</v>
      </c>
      <c r="P404" s="295" t="s">
        <v>344</v>
      </c>
      <c r="Q404" s="295" t="s">
        <v>351</v>
      </c>
      <c r="R404" s="295" t="s">
        <v>201</v>
      </c>
      <c r="S404" s="295" t="s">
        <v>204</v>
      </c>
      <c r="T404" s="295" t="s">
        <v>201</v>
      </c>
      <c r="U404" s="295" t="s">
        <v>330</v>
      </c>
      <c r="V404" s="295" t="s">
        <v>318</v>
      </c>
      <c r="W404" s="295" t="s">
        <v>201</v>
      </c>
      <c r="X404" s="295" t="s">
        <v>342</v>
      </c>
      <c r="Y404" t="s">
        <v>514</v>
      </c>
    </row>
    <row r="405" spans="1:25" x14ac:dyDescent="0.35">
      <c r="A405" s="295" t="s">
        <v>192</v>
      </c>
      <c r="B405" s="295" t="s">
        <v>193</v>
      </c>
      <c r="C405" s="295" t="s">
        <v>421</v>
      </c>
      <c r="D405" s="295" t="s">
        <v>515</v>
      </c>
      <c r="E405" s="305">
        <v>0.75</v>
      </c>
      <c r="F405" s="305">
        <v>0.75</v>
      </c>
      <c r="G405" s="295" t="s">
        <v>196</v>
      </c>
      <c r="H405" s="417">
        <v>1</v>
      </c>
      <c r="I405" s="296">
        <v>43677</v>
      </c>
      <c r="J405" s="295">
        <v>27950</v>
      </c>
      <c r="K405" s="295">
        <v>16153</v>
      </c>
      <c r="L405" s="295" t="s">
        <v>218</v>
      </c>
      <c r="M405" s="295" t="s">
        <v>328</v>
      </c>
      <c r="N405" s="295" t="s">
        <v>515</v>
      </c>
      <c r="O405" s="295" t="s">
        <v>200</v>
      </c>
      <c r="P405" s="295" t="s">
        <v>344</v>
      </c>
      <c r="Q405" s="295" t="s">
        <v>351</v>
      </c>
      <c r="R405" s="295" t="s">
        <v>201</v>
      </c>
      <c r="S405" s="295" t="s">
        <v>204</v>
      </c>
      <c r="T405" s="295" t="s">
        <v>201</v>
      </c>
      <c r="U405" s="295" t="s">
        <v>330</v>
      </c>
      <c r="V405" s="295" t="s">
        <v>318</v>
      </c>
      <c r="W405" s="295" t="s">
        <v>201</v>
      </c>
      <c r="X405" s="295" t="s">
        <v>342</v>
      </c>
      <c r="Y405" t="s">
        <v>514</v>
      </c>
    </row>
    <row r="406" spans="1:25" x14ac:dyDescent="0.35">
      <c r="A406" s="295" t="s">
        <v>192</v>
      </c>
      <c r="B406" s="295" t="s">
        <v>193</v>
      </c>
      <c r="C406" s="295" t="s">
        <v>421</v>
      </c>
      <c r="D406" s="295" t="s">
        <v>515</v>
      </c>
      <c r="E406" s="305">
        <v>0.03</v>
      </c>
      <c r="F406" s="305">
        <v>0.03</v>
      </c>
      <c r="G406" s="295" t="s">
        <v>196</v>
      </c>
      <c r="H406" s="417">
        <v>1</v>
      </c>
      <c r="I406" s="296">
        <v>43677</v>
      </c>
      <c r="J406" s="295">
        <v>27950</v>
      </c>
      <c r="K406" s="295">
        <v>16269</v>
      </c>
      <c r="L406" s="295" t="s">
        <v>218</v>
      </c>
      <c r="M406" s="295" t="s">
        <v>328</v>
      </c>
      <c r="N406" s="295" t="s">
        <v>515</v>
      </c>
      <c r="O406" s="295" t="s">
        <v>406</v>
      </c>
      <c r="P406" s="295" t="s">
        <v>344</v>
      </c>
      <c r="Q406" s="295" t="s">
        <v>351</v>
      </c>
      <c r="R406" s="295" t="s">
        <v>201</v>
      </c>
      <c r="S406" s="295" t="s">
        <v>204</v>
      </c>
      <c r="T406" s="295" t="s">
        <v>201</v>
      </c>
      <c r="U406" s="295" t="s">
        <v>330</v>
      </c>
      <c r="V406" s="295" t="s">
        <v>318</v>
      </c>
      <c r="W406" s="295" t="s">
        <v>201</v>
      </c>
      <c r="X406" s="295" t="s">
        <v>342</v>
      </c>
      <c r="Y406" t="s">
        <v>514</v>
      </c>
    </row>
    <row r="407" spans="1:25" x14ac:dyDescent="0.35">
      <c r="A407" s="295" t="s">
        <v>192</v>
      </c>
      <c r="B407" s="295" t="s">
        <v>193</v>
      </c>
      <c r="C407" s="295" t="s">
        <v>421</v>
      </c>
      <c r="D407" s="295" t="s">
        <v>515</v>
      </c>
      <c r="E407" s="305">
        <v>0.04</v>
      </c>
      <c r="F407" s="305">
        <v>0.04</v>
      </c>
      <c r="G407" s="295" t="s">
        <v>196</v>
      </c>
      <c r="H407" s="417">
        <v>1</v>
      </c>
      <c r="I407" s="296">
        <v>43677</v>
      </c>
      <c r="J407" s="295">
        <v>27950</v>
      </c>
      <c r="K407" s="295">
        <v>16293</v>
      </c>
      <c r="L407" s="295" t="s">
        <v>218</v>
      </c>
      <c r="M407" s="295" t="s">
        <v>328</v>
      </c>
      <c r="N407" s="295" t="s">
        <v>515</v>
      </c>
      <c r="O407" s="295" t="s">
        <v>221</v>
      </c>
      <c r="P407" s="295" t="s">
        <v>345</v>
      </c>
      <c r="Q407" s="295" t="s">
        <v>351</v>
      </c>
      <c r="R407" s="295" t="s">
        <v>201</v>
      </c>
      <c r="S407" s="295" t="s">
        <v>204</v>
      </c>
      <c r="T407" s="295" t="s">
        <v>201</v>
      </c>
      <c r="U407" s="295" t="s">
        <v>330</v>
      </c>
      <c r="V407" s="295" t="s">
        <v>318</v>
      </c>
      <c r="W407" s="295" t="s">
        <v>201</v>
      </c>
      <c r="X407" s="295" t="s">
        <v>331</v>
      </c>
      <c r="Y407" t="s">
        <v>514</v>
      </c>
    </row>
    <row r="408" spans="1:25" x14ac:dyDescent="0.35">
      <c r="A408" s="295" t="s">
        <v>192</v>
      </c>
      <c r="B408" s="295" t="s">
        <v>193</v>
      </c>
      <c r="C408" s="295" t="s">
        <v>421</v>
      </c>
      <c r="D408" s="295" t="s">
        <v>515</v>
      </c>
      <c r="E408" s="305">
        <v>0.25</v>
      </c>
      <c r="F408" s="305">
        <v>0.25</v>
      </c>
      <c r="G408" s="295" t="s">
        <v>196</v>
      </c>
      <c r="H408" s="417">
        <v>1</v>
      </c>
      <c r="I408" s="296">
        <v>43677</v>
      </c>
      <c r="J408" s="295">
        <v>27950</v>
      </c>
      <c r="K408" s="295">
        <v>16317</v>
      </c>
      <c r="L408" s="295" t="s">
        <v>218</v>
      </c>
      <c r="M408" s="295" t="s">
        <v>328</v>
      </c>
      <c r="N408" s="295" t="s">
        <v>515</v>
      </c>
      <c r="O408" s="295" t="s">
        <v>200</v>
      </c>
      <c r="P408" s="295" t="s">
        <v>345</v>
      </c>
      <c r="Q408" s="295" t="s">
        <v>351</v>
      </c>
      <c r="R408" s="295" t="s">
        <v>201</v>
      </c>
      <c r="S408" s="295" t="s">
        <v>204</v>
      </c>
      <c r="T408" s="295" t="s">
        <v>201</v>
      </c>
      <c r="U408" s="295" t="s">
        <v>330</v>
      </c>
      <c r="V408" s="295" t="s">
        <v>318</v>
      </c>
      <c r="W408" s="295" t="s">
        <v>201</v>
      </c>
      <c r="X408" s="295" t="s">
        <v>331</v>
      </c>
      <c r="Y408" t="s">
        <v>514</v>
      </c>
    </row>
    <row r="409" spans="1:25" x14ac:dyDescent="0.35">
      <c r="A409" s="295" t="s">
        <v>192</v>
      </c>
      <c r="B409" s="295" t="s">
        <v>193</v>
      </c>
      <c r="C409" s="295" t="s">
        <v>421</v>
      </c>
      <c r="D409" s="295" t="s">
        <v>515</v>
      </c>
      <c r="E409" s="305">
        <v>0.01</v>
      </c>
      <c r="F409" s="305">
        <v>0.01</v>
      </c>
      <c r="G409" s="295" t="s">
        <v>196</v>
      </c>
      <c r="H409" s="417">
        <v>1</v>
      </c>
      <c r="I409" s="296">
        <v>43677</v>
      </c>
      <c r="J409" s="295">
        <v>27950</v>
      </c>
      <c r="K409" s="295">
        <v>16421</v>
      </c>
      <c r="L409" s="295" t="s">
        <v>218</v>
      </c>
      <c r="M409" s="295" t="s">
        <v>328</v>
      </c>
      <c r="N409" s="295" t="s">
        <v>515</v>
      </c>
      <c r="O409" s="295" t="s">
        <v>406</v>
      </c>
      <c r="P409" s="295" t="s">
        <v>345</v>
      </c>
      <c r="Q409" s="295" t="s">
        <v>351</v>
      </c>
      <c r="R409" s="295" t="s">
        <v>201</v>
      </c>
      <c r="S409" s="295" t="s">
        <v>204</v>
      </c>
      <c r="T409" s="295" t="s">
        <v>201</v>
      </c>
      <c r="U409" s="295" t="s">
        <v>330</v>
      </c>
      <c r="V409" s="295" t="s">
        <v>318</v>
      </c>
      <c r="W409" s="295" t="s">
        <v>201</v>
      </c>
      <c r="X409" s="295" t="s">
        <v>331</v>
      </c>
      <c r="Y409" t="s">
        <v>514</v>
      </c>
    </row>
    <row r="410" spans="1:25" x14ac:dyDescent="0.35">
      <c r="A410" s="295" t="s">
        <v>192</v>
      </c>
      <c r="B410" s="295" t="s">
        <v>193</v>
      </c>
      <c r="C410" s="295" t="s">
        <v>421</v>
      </c>
      <c r="D410" s="295" t="s">
        <v>515</v>
      </c>
      <c r="E410" s="305">
        <v>0.06</v>
      </c>
      <c r="F410" s="305">
        <v>0.06</v>
      </c>
      <c r="G410" s="295" t="s">
        <v>196</v>
      </c>
      <c r="H410" s="417">
        <v>1</v>
      </c>
      <c r="I410" s="296">
        <v>43677</v>
      </c>
      <c r="J410" s="295">
        <v>27950</v>
      </c>
      <c r="K410" s="295">
        <v>16446</v>
      </c>
      <c r="L410" s="295" t="s">
        <v>218</v>
      </c>
      <c r="M410" s="295" t="s">
        <v>328</v>
      </c>
      <c r="N410" s="295" t="s">
        <v>515</v>
      </c>
      <c r="O410" s="295" t="s">
        <v>221</v>
      </c>
      <c r="P410" s="295" t="s">
        <v>332</v>
      </c>
      <c r="Q410" s="295" t="s">
        <v>352</v>
      </c>
      <c r="R410" s="295" t="s">
        <v>201</v>
      </c>
      <c r="S410" s="295" t="s">
        <v>204</v>
      </c>
      <c r="T410" s="295" t="s">
        <v>201</v>
      </c>
      <c r="U410" s="295" t="s">
        <v>330</v>
      </c>
      <c r="V410" s="295" t="s">
        <v>318</v>
      </c>
      <c r="W410" s="295" t="s">
        <v>201</v>
      </c>
      <c r="X410" s="295" t="s">
        <v>331</v>
      </c>
      <c r="Y410" t="s">
        <v>514</v>
      </c>
    </row>
    <row r="411" spans="1:25" x14ac:dyDescent="0.35">
      <c r="A411" s="295" t="s">
        <v>192</v>
      </c>
      <c r="B411" s="295" t="s">
        <v>193</v>
      </c>
      <c r="C411" s="295" t="s">
        <v>421</v>
      </c>
      <c r="D411" s="295" t="s">
        <v>515</v>
      </c>
      <c r="E411" s="305">
        <v>0.39</v>
      </c>
      <c r="F411" s="305">
        <v>0.39</v>
      </c>
      <c r="G411" s="295" t="s">
        <v>196</v>
      </c>
      <c r="H411" s="417">
        <v>1</v>
      </c>
      <c r="I411" s="296">
        <v>43677</v>
      </c>
      <c r="J411" s="295">
        <v>27950</v>
      </c>
      <c r="K411" s="295">
        <v>16473</v>
      </c>
      <c r="L411" s="295" t="s">
        <v>218</v>
      </c>
      <c r="M411" s="295" t="s">
        <v>328</v>
      </c>
      <c r="N411" s="295" t="s">
        <v>515</v>
      </c>
      <c r="O411" s="295" t="s">
        <v>200</v>
      </c>
      <c r="P411" s="295" t="s">
        <v>332</v>
      </c>
      <c r="Q411" s="295" t="s">
        <v>352</v>
      </c>
      <c r="R411" s="295" t="s">
        <v>201</v>
      </c>
      <c r="S411" s="295" t="s">
        <v>204</v>
      </c>
      <c r="T411" s="295" t="s">
        <v>201</v>
      </c>
      <c r="U411" s="295" t="s">
        <v>330</v>
      </c>
      <c r="V411" s="295" t="s">
        <v>318</v>
      </c>
      <c r="W411" s="295" t="s">
        <v>201</v>
      </c>
      <c r="X411" s="295" t="s">
        <v>331</v>
      </c>
      <c r="Y411" t="s">
        <v>514</v>
      </c>
    </row>
    <row r="412" spans="1:25" x14ac:dyDescent="0.35">
      <c r="A412" s="295" t="s">
        <v>192</v>
      </c>
      <c r="B412" s="295" t="s">
        <v>193</v>
      </c>
      <c r="C412" s="295" t="s">
        <v>421</v>
      </c>
      <c r="D412" s="295" t="s">
        <v>515</v>
      </c>
      <c r="E412" s="305">
        <v>0.01</v>
      </c>
      <c r="F412" s="305">
        <v>0.01</v>
      </c>
      <c r="G412" s="295" t="s">
        <v>196</v>
      </c>
      <c r="H412" s="417">
        <v>1</v>
      </c>
      <c r="I412" s="296">
        <v>43677</v>
      </c>
      <c r="J412" s="295">
        <v>27950</v>
      </c>
      <c r="K412" s="295">
        <v>16582</v>
      </c>
      <c r="L412" s="295" t="s">
        <v>218</v>
      </c>
      <c r="M412" s="295" t="s">
        <v>328</v>
      </c>
      <c r="N412" s="295" t="s">
        <v>515</v>
      </c>
      <c r="O412" s="295" t="s">
        <v>406</v>
      </c>
      <c r="P412" s="295" t="s">
        <v>332</v>
      </c>
      <c r="Q412" s="295" t="s">
        <v>352</v>
      </c>
      <c r="R412" s="295" t="s">
        <v>201</v>
      </c>
      <c r="S412" s="295" t="s">
        <v>204</v>
      </c>
      <c r="T412" s="295" t="s">
        <v>201</v>
      </c>
      <c r="U412" s="295" t="s">
        <v>330</v>
      </c>
      <c r="V412" s="295" t="s">
        <v>318</v>
      </c>
      <c r="W412" s="295" t="s">
        <v>201</v>
      </c>
      <c r="X412" s="295" t="s">
        <v>331</v>
      </c>
      <c r="Y412" t="s">
        <v>514</v>
      </c>
    </row>
    <row r="413" spans="1:25" x14ac:dyDescent="0.35">
      <c r="A413" s="295" t="s">
        <v>192</v>
      </c>
      <c r="B413" s="295" t="s">
        <v>193</v>
      </c>
      <c r="C413" s="295" t="s">
        <v>421</v>
      </c>
      <c r="D413" s="295" t="s">
        <v>515</v>
      </c>
      <c r="E413" s="305">
        <v>1.1399999999999999</v>
      </c>
      <c r="F413" s="305">
        <v>1.1399999999999999</v>
      </c>
      <c r="G413" s="295" t="s">
        <v>196</v>
      </c>
      <c r="H413" s="417">
        <v>1</v>
      </c>
      <c r="I413" s="296">
        <v>43677</v>
      </c>
      <c r="J413" s="295">
        <v>27950</v>
      </c>
      <c r="K413" s="295">
        <v>16611</v>
      </c>
      <c r="L413" s="295" t="s">
        <v>218</v>
      </c>
      <c r="M413" s="295" t="s">
        <v>328</v>
      </c>
      <c r="N413" s="295" t="s">
        <v>515</v>
      </c>
      <c r="O413" s="295" t="s">
        <v>221</v>
      </c>
      <c r="P413" s="295" t="s">
        <v>341</v>
      </c>
      <c r="Q413" s="295" t="s">
        <v>352</v>
      </c>
      <c r="R413" s="295" t="s">
        <v>201</v>
      </c>
      <c r="S413" s="295" t="s">
        <v>204</v>
      </c>
      <c r="T413" s="295" t="s">
        <v>201</v>
      </c>
      <c r="U413" s="295" t="s">
        <v>330</v>
      </c>
      <c r="V413" s="295" t="s">
        <v>318</v>
      </c>
      <c r="W413" s="295" t="s">
        <v>201</v>
      </c>
      <c r="X413" s="295" t="s">
        <v>342</v>
      </c>
      <c r="Y413" t="s">
        <v>514</v>
      </c>
    </row>
    <row r="414" spans="1:25" x14ac:dyDescent="0.35">
      <c r="A414" s="295" t="s">
        <v>192</v>
      </c>
      <c r="B414" s="295" t="s">
        <v>193</v>
      </c>
      <c r="C414" s="295" t="s">
        <v>421</v>
      </c>
      <c r="D414" s="295" t="s">
        <v>515</v>
      </c>
      <c r="E414" s="305">
        <v>7.85</v>
      </c>
      <c r="F414" s="305">
        <v>7.85</v>
      </c>
      <c r="G414" s="295" t="s">
        <v>196</v>
      </c>
      <c r="H414" s="417">
        <v>1</v>
      </c>
      <c r="I414" s="296">
        <v>43677</v>
      </c>
      <c r="J414" s="295">
        <v>27950</v>
      </c>
      <c r="K414" s="295">
        <v>16643</v>
      </c>
      <c r="L414" s="295" t="s">
        <v>218</v>
      </c>
      <c r="M414" s="295" t="s">
        <v>328</v>
      </c>
      <c r="N414" s="295" t="s">
        <v>515</v>
      </c>
      <c r="O414" s="295" t="s">
        <v>200</v>
      </c>
      <c r="P414" s="295" t="s">
        <v>341</v>
      </c>
      <c r="Q414" s="295" t="s">
        <v>352</v>
      </c>
      <c r="R414" s="295" t="s">
        <v>201</v>
      </c>
      <c r="S414" s="295" t="s">
        <v>204</v>
      </c>
      <c r="T414" s="295" t="s">
        <v>201</v>
      </c>
      <c r="U414" s="295" t="s">
        <v>330</v>
      </c>
      <c r="V414" s="295" t="s">
        <v>318</v>
      </c>
      <c r="W414" s="295" t="s">
        <v>201</v>
      </c>
      <c r="X414" s="295" t="s">
        <v>342</v>
      </c>
      <c r="Y414" t="s">
        <v>514</v>
      </c>
    </row>
    <row r="415" spans="1:25" x14ac:dyDescent="0.35">
      <c r="A415" s="295" t="s">
        <v>192</v>
      </c>
      <c r="B415" s="295" t="s">
        <v>193</v>
      </c>
      <c r="C415" s="295" t="s">
        <v>421</v>
      </c>
      <c r="D415" s="295" t="s">
        <v>515</v>
      </c>
      <c r="E415" s="305">
        <v>0.02</v>
      </c>
      <c r="F415" s="305">
        <v>0.02</v>
      </c>
      <c r="G415" s="295" t="s">
        <v>196</v>
      </c>
      <c r="H415" s="417">
        <v>1</v>
      </c>
      <c r="I415" s="296">
        <v>43677</v>
      </c>
      <c r="J415" s="295">
        <v>27950</v>
      </c>
      <c r="K415" s="295">
        <v>16700</v>
      </c>
      <c r="L415" s="295" t="s">
        <v>218</v>
      </c>
      <c r="M415" s="295" t="s">
        <v>328</v>
      </c>
      <c r="N415" s="295" t="s">
        <v>515</v>
      </c>
      <c r="O415" s="295" t="s">
        <v>457</v>
      </c>
      <c r="P415" s="295" t="s">
        <v>341</v>
      </c>
      <c r="Q415" s="295" t="s">
        <v>352</v>
      </c>
      <c r="R415" s="295" t="s">
        <v>201</v>
      </c>
      <c r="S415" s="295" t="s">
        <v>204</v>
      </c>
      <c r="T415" s="295" t="s">
        <v>201</v>
      </c>
      <c r="U415" s="295" t="s">
        <v>330</v>
      </c>
      <c r="V415" s="295" t="s">
        <v>318</v>
      </c>
      <c r="W415" s="295" t="s">
        <v>201</v>
      </c>
      <c r="X415" s="295" t="s">
        <v>342</v>
      </c>
      <c r="Y415" t="s">
        <v>514</v>
      </c>
    </row>
    <row r="416" spans="1:25" x14ac:dyDescent="0.35">
      <c r="A416" s="295" t="s">
        <v>192</v>
      </c>
      <c r="B416" s="295" t="s">
        <v>193</v>
      </c>
      <c r="C416" s="295" t="s">
        <v>421</v>
      </c>
      <c r="D416" s="295" t="s">
        <v>515</v>
      </c>
      <c r="E416" s="305">
        <v>0.3</v>
      </c>
      <c r="F416" s="305">
        <v>0.3</v>
      </c>
      <c r="G416" s="295" t="s">
        <v>196</v>
      </c>
      <c r="H416" s="417">
        <v>1</v>
      </c>
      <c r="I416" s="296">
        <v>43677</v>
      </c>
      <c r="J416" s="295">
        <v>27950</v>
      </c>
      <c r="K416" s="295">
        <v>16772</v>
      </c>
      <c r="L416" s="295" t="s">
        <v>218</v>
      </c>
      <c r="M416" s="295" t="s">
        <v>328</v>
      </c>
      <c r="N416" s="295" t="s">
        <v>515</v>
      </c>
      <c r="O416" s="295" t="s">
        <v>406</v>
      </c>
      <c r="P416" s="295" t="s">
        <v>341</v>
      </c>
      <c r="Q416" s="295" t="s">
        <v>352</v>
      </c>
      <c r="R416" s="295" t="s">
        <v>201</v>
      </c>
      <c r="S416" s="295" t="s">
        <v>204</v>
      </c>
      <c r="T416" s="295" t="s">
        <v>201</v>
      </c>
      <c r="U416" s="295" t="s">
        <v>330</v>
      </c>
      <c r="V416" s="295" t="s">
        <v>318</v>
      </c>
      <c r="W416" s="295" t="s">
        <v>201</v>
      </c>
      <c r="X416" s="295" t="s">
        <v>342</v>
      </c>
      <c r="Y416" t="s">
        <v>514</v>
      </c>
    </row>
    <row r="417" spans="1:25" x14ac:dyDescent="0.35">
      <c r="A417" s="295" t="s">
        <v>192</v>
      </c>
      <c r="B417" s="295" t="s">
        <v>193</v>
      </c>
      <c r="C417" s="295" t="s">
        <v>421</v>
      </c>
      <c r="D417" s="295" t="s">
        <v>515</v>
      </c>
      <c r="E417" s="305">
        <v>0.03</v>
      </c>
      <c r="F417" s="305">
        <v>0.03</v>
      </c>
      <c r="G417" s="295" t="s">
        <v>196</v>
      </c>
      <c r="H417" s="417">
        <v>1</v>
      </c>
      <c r="I417" s="296">
        <v>43677</v>
      </c>
      <c r="J417" s="295">
        <v>27950</v>
      </c>
      <c r="K417" s="295">
        <v>16802</v>
      </c>
      <c r="L417" s="295" t="s">
        <v>218</v>
      </c>
      <c r="M417" s="295" t="s">
        <v>328</v>
      </c>
      <c r="N417" s="295" t="s">
        <v>515</v>
      </c>
      <c r="O417" s="295" t="s">
        <v>200</v>
      </c>
      <c r="P417" s="295" t="s">
        <v>333</v>
      </c>
      <c r="Q417" s="295" t="s">
        <v>326</v>
      </c>
      <c r="R417" s="295" t="s">
        <v>201</v>
      </c>
      <c r="S417" s="295" t="s">
        <v>204</v>
      </c>
      <c r="T417" s="295" t="s">
        <v>201</v>
      </c>
      <c r="U417" s="295" t="s">
        <v>330</v>
      </c>
      <c r="V417" s="295" t="s">
        <v>318</v>
      </c>
      <c r="W417" s="295" t="s">
        <v>201</v>
      </c>
      <c r="X417" s="295" t="s">
        <v>331</v>
      </c>
      <c r="Y417" t="s">
        <v>514</v>
      </c>
    </row>
    <row r="418" spans="1:25" x14ac:dyDescent="0.35">
      <c r="A418" s="295" t="s">
        <v>192</v>
      </c>
      <c r="B418" s="295" t="s">
        <v>193</v>
      </c>
      <c r="C418" s="295" t="s">
        <v>421</v>
      </c>
      <c r="D418" s="295" t="s">
        <v>515</v>
      </c>
      <c r="E418" s="305">
        <v>5.08</v>
      </c>
      <c r="F418" s="305">
        <v>5.08</v>
      </c>
      <c r="G418" s="295" t="s">
        <v>196</v>
      </c>
      <c r="H418" s="417">
        <v>1</v>
      </c>
      <c r="I418" s="296">
        <v>43677</v>
      </c>
      <c r="J418" s="295">
        <v>27950</v>
      </c>
      <c r="K418" s="295">
        <v>16877</v>
      </c>
      <c r="L418" s="295" t="s">
        <v>218</v>
      </c>
      <c r="M418" s="295" t="s">
        <v>328</v>
      </c>
      <c r="N418" s="295" t="s">
        <v>515</v>
      </c>
      <c r="O418" s="295" t="s">
        <v>221</v>
      </c>
      <c r="P418" s="295" t="s">
        <v>336</v>
      </c>
      <c r="Q418" s="295" t="s">
        <v>326</v>
      </c>
      <c r="R418" s="295" t="s">
        <v>201</v>
      </c>
      <c r="S418" s="295" t="s">
        <v>204</v>
      </c>
      <c r="T418" s="295" t="s">
        <v>201</v>
      </c>
      <c r="U418" s="295" t="s">
        <v>330</v>
      </c>
      <c r="V418" s="295" t="s">
        <v>318</v>
      </c>
      <c r="W418" s="295" t="s">
        <v>201</v>
      </c>
      <c r="X418" s="295" t="s">
        <v>331</v>
      </c>
      <c r="Y418" t="s">
        <v>514</v>
      </c>
    </row>
    <row r="419" spans="1:25" x14ac:dyDescent="0.35">
      <c r="A419" s="295" t="s">
        <v>192</v>
      </c>
      <c r="B419" s="295" t="s">
        <v>193</v>
      </c>
      <c r="C419" s="295" t="s">
        <v>421</v>
      </c>
      <c r="D419" s="295" t="s">
        <v>515</v>
      </c>
      <c r="E419" s="305">
        <v>35.04</v>
      </c>
      <c r="F419" s="305">
        <v>35.04</v>
      </c>
      <c r="G419" s="295" t="s">
        <v>196</v>
      </c>
      <c r="H419" s="417">
        <v>1</v>
      </c>
      <c r="I419" s="296">
        <v>43677</v>
      </c>
      <c r="J419" s="295">
        <v>27950</v>
      </c>
      <c r="K419" s="295">
        <v>16909</v>
      </c>
      <c r="L419" s="295" t="s">
        <v>218</v>
      </c>
      <c r="M419" s="295" t="s">
        <v>328</v>
      </c>
      <c r="N419" s="295" t="s">
        <v>515</v>
      </c>
      <c r="O419" s="295" t="s">
        <v>200</v>
      </c>
      <c r="P419" s="295" t="s">
        <v>336</v>
      </c>
      <c r="Q419" s="295" t="s">
        <v>326</v>
      </c>
      <c r="R419" s="295" t="s">
        <v>201</v>
      </c>
      <c r="S419" s="295" t="s">
        <v>204</v>
      </c>
      <c r="T419" s="295" t="s">
        <v>201</v>
      </c>
      <c r="U419" s="295" t="s">
        <v>330</v>
      </c>
      <c r="V419" s="295" t="s">
        <v>318</v>
      </c>
      <c r="W419" s="295" t="s">
        <v>201</v>
      </c>
      <c r="X419" s="295" t="s">
        <v>331</v>
      </c>
      <c r="Y419" t="s">
        <v>514</v>
      </c>
    </row>
    <row r="420" spans="1:25" x14ac:dyDescent="0.35">
      <c r="A420" s="295" t="s">
        <v>192</v>
      </c>
      <c r="B420" s="295" t="s">
        <v>193</v>
      </c>
      <c r="C420" s="295" t="s">
        <v>421</v>
      </c>
      <c r="D420" s="295" t="s">
        <v>515</v>
      </c>
      <c r="E420" s="305">
        <v>0.09</v>
      </c>
      <c r="F420" s="305">
        <v>0.09</v>
      </c>
      <c r="G420" s="295" t="s">
        <v>196</v>
      </c>
      <c r="H420" s="417">
        <v>1</v>
      </c>
      <c r="I420" s="296">
        <v>43677</v>
      </c>
      <c r="J420" s="295">
        <v>27950</v>
      </c>
      <c r="K420" s="295">
        <v>16968</v>
      </c>
      <c r="L420" s="295" t="s">
        <v>218</v>
      </c>
      <c r="M420" s="295" t="s">
        <v>328</v>
      </c>
      <c r="N420" s="295" t="s">
        <v>515</v>
      </c>
      <c r="O420" s="295" t="s">
        <v>457</v>
      </c>
      <c r="P420" s="295" t="s">
        <v>336</v>
      </c>
      <c r="Q420" s="295" t="s">
        <v>326</v>
      </c>
      <c r="R420" s="295" t="s">
        <v>201</v>
      </c>
      <c r="S420" s="295" t="s">
        <v>204</v>
      </c>
      <c r="T420" s="295" t="s">
        <v>201</v>
      </c>
      <c r="U420" s="295" t="s">
        <v>330</v>
      </c>
      <c r="V420" s="295" t="s">
        <v>318</v>
      </c>
      <c r="W420" s="295" t="s">
        <v>201</v>
      </c>
      <c r="X420" s="295" t="s">
        <v>331</v>
      </c>
      <c r="Y420" t="s">
        <v>514</v>
      </c>
    </row>
    <row r="421" spans="1:25" x14ac:dyDescent="0.35">
      <c r="A421" s="295" t="s">
        <v>192</v>
      </c>
      <c r="B421" s="295" t="s">
        <v>193</v>
      </c>
      <c r="C421" s="295" t="s">
        <v>421</v>
      </c>
      <c r="D421" s="295" t="s">
        <v>515</v>
      </c>
      <c r="E421" s="305">
        <v>1.32</v>
      </c>
      <c r="F421" s="305">
        <v>1.32</v>
      </c>
      <c r="G421" s="295" t="s">
        <v>196</v>
      </c>
      <c r="H421" s="417">
        <v>1</v>
      </c>
      <c r="I421" s="296">
        <v>43677</v>
      </c>
      <c r="J421" s="295">
        <v>27950</v>
      </c>
      <c r="K421" s="295">
        <v>17042</v>
      </c>
      <c r="L421" s="295" t="s">
        <v>218</v>
      </c>
      <c r="M421" s="295" t="s">
        <v>328</v>
      </c>
      <c r="N421" s="295" t="s">
        <v>515</v>
      </c>
      <c r="O421" s="295" t="s">
        <v>406</v>
      </c>
      <c r="P421" s="295" t="s">
        <v>336</v>
      </c>
      <c r="Q421" s="295" t="s">
        <v>326</v>
      </c>
      <c r="R421" s="295" t="s">
        <v>201</v>
      </c>
      <c r="S421" s="295" t="s">
        <v>204</v>
      </c>
      <c r="T421" s="295" t="s">
        <v>201</v>
      </c>
      <c r="U421" s="295" t="s">
        <v>330</v>
      </c>
      <c r="V421" s="295" t="s">
        <v>318</v>
      </c>
      <c r="W421" s="295" t="s">
        <v>201</v>
      </c>
      <c r="X421" s="295" t="s">
        <v>331</v>
      </c>
      <c r="Y421" t="s">
        <v>514</v>
      </c>
    </row>
    <row r="422" spans="1:25" x14ac:dyDescent="0.35">
      <c r="A422" s="295" t="s">
        <v>192</v>
      </c>
      <c r="B422" s="295" t="s">
        <v>193</v>
      </c>
      <c r="C422" s="295" t="s">
        <v>421</v>
      </c>
      <c r="D422" s="295" t="s">
        <v>515</v>
      </c>
      <c r="E422" s="305">
        <v>0.8</v>
      </c>
      <c r="F422" s="305">
        <v>0.8</v>
      </c>
      <c r="G422" s="295" t="s">
        <v>196</v>
      </c>
      <c r="H422" s="417">
        <v>1</v>
      </c>
      <c r="I422" s="296">
        <v>43677</v>
      </c>
      <c r="J422" s="295">
        <v>27950</v>
      </c>
      <c r="K422" s="295">
        <v>17071</v>
      </c>
      <c r="L422" s="295" t="s">
        <v>218</v>
      </c>
      <c r="M422" s="295" t="s">
        <v>328</v>
      </c>
      <c r="N422" s="295" t="s">
        <v>515</v>
      </c>
      <c r="O422" s="295" t="s">
        <v>221</v>
      </c>
      <c r="P422" s="295" t="s">
        <v>338</v>
      </c>
      <c r="Q422" s="295" t="s">
        <v>326</v>
      </c>
      <c r="R422" s="295" t="s">
        <v>201</v>
      </c>
      <c r="S422" s="295" t="s">
        <v>204</v>
      </c>
      <c r="T422" s="295" t="s">
        <v>201</v>
      </c>
      <c r="U422" s="295" t="s">
        <v>330</v>
      </c>
      <c r="V422" s="295" t="s">
        <v>318</v>
      </c>
      <c r="W422" s="295" t="s">
        <v>201</v>
      </c>
      <c r="X422" s="295" t="s">
        <v>331</v>
      </c>
      <c r="Y422" t="s">
        <v>514</v>
      </c>
    </row>
    <row r="423" spans="1:25" x14ac:dyDescent="0.35">
      <c r="A423" s="295" t="s">
        <v>192</v>
      </c>
      <c r="B423" s="295" t="s">
        <v>193</v>
      </c>
      <c r="C423" s="295" t="s">
        <v>421</v>
      </c>
      <c r="D423" s="295" t="s">
        <v>515</v>
      </c>
      <c r="E423" s="305">
        <v>5.52</v>
      </c>
      <c r="F423" s="305">
        <v>5.52</v>
      </c>
      <c r="G423" s="295" t="s">
        <v>196</v>
      </c>
      <c r="H423" s="417">
        <v>1</v>
      </c>
      <c r="I423" s="296">
        <v>43677</v>
      </c>
      <c r="J423" s="295">
        <v>27950</v>
      </c>
      <c r="K423" s="295">
        <v>17103</v>
      </c>
      <c r="L423" s="295" t="s">
        <v>218</v>
      </c>
      <c r="M423" s="295" t="s">
        <v>328</v>
      </c>
      <c r="N423" s="295" t="s">
        <v>515</v>
      </c>
      <c r="O423" s="295" t="s">
        <v>200</v>
      </c>
      <c r="P423" s="295" t="s">
        <v>338</v>
      </c>
      <c r="Q423" s="295" t="s">
        <v>326</v>
      </c>
      <c r="R423" s="295" t="s">
        <v>201</v>
      </c>
      <c r="S423" s="295" t="s">
        <v>204</v>
      </c>
      <c r="T423" s="295" t="s">
        <v>201</v>
      </c>
      <c r="U423" s="295" t="s">
        <v>330</v>
      </c>
      <c r="V423" s="295" t="s">
        <v>318</v>
      </c>
      <c r="W423" s="295" t="s">
        <v>201</v>
      </c>
      <c r="X423" s="295" t="s">
        <v>331</v>
      </c>
      <c r="Y423" t="s">
        <v>514</v>
      </c>
    </row>
    <row r="424" spans="1:25" x14ac:dyDescent="0.35">
      <c r="A424" s="295" t="s">
        <v>192</v>
      </c>
      <c r="B424" s="295" t="s">
        <v>193</v>
      </c>
      <c r="C424" s="295" t="s">
        <v>421</v>
      </c>
      <c r="D424" s="295" t="s">
        <v>515</v>
      </c>
      <c r="E424" s="305">
        <v>0.01</v>
      </c>
      <c r="F424" s="305">
        <v>0.01</v>
      </c>
      <c r="G424" s="295" t="s">
        <v>196</v>
      </c>
      <c r="H424" s="417">
        <v>1</v>
      </c>
      <c r="I424" s="296">
        <v>43677</v>
      </c>
      <c r="J424" s="295">
        <v>27950</v>
      </c>
      <c r="K424" s="295">
        <v>17160</v>
      </c>
      <c r="L424" s="295" t="s">
        <v>218</v>
      </c>
      <c r="M424" s="295" t="s">
        <v>328</v>
      </c>
      <c r="N424" s="295" t="s">
        <v>515</v>
      </c>
      <c r="O424" s="295" t="s">
        <v>457</v>
      </c>
      <c r="P424" s="295" t="s">
        <v>338</v>
      </c>
      <c r="Q424" s="295" t="s">
        <v>326</v>
      </c>
      <c r="R424" s="295" t="s">
        <v>201</v>
      </c>
      <c r="S424" s="295" t="s">
        <v>204</v>
      </c>
      <c r="T424" s="295" t="s">
        <v>201</v>
      </c>
      <c r="U424" s="295" t="s">
        <v>330</v>
      </c>
      <c r="V424" s="295" t="s">
        <v>318</v>
      </c>
      <c r="W424" s="295" t="s">
        <v>201</v>
      </c>
      <c r="X424" s="295" t="s">
        <v>331</v>
      </c>
      <c r="Y424" t="s">
        <v>514</v>
      </c>
    </row>
    <row r="425" spans="1:25" x14ac:dyDescent="0.35">
      <c r="A425" s="295" t="s">
        <v>192</v>
      </c>
      <c r="B425" s="295" t="s">
        <v>193</v>
      </c>
      <c r="C425" s="295" t="s">
        <v>421</v>
      </c>
      <c r="D425" s="295" t="s">
        <v>515</v>
      </c>
      <c r="E425" s="305">
        <v>0.21</v>
      </c>
      <c r="F425" s="305">
        <v>0.21</v>
      </c>
      <c r="G425" s="295" t="s">
        <v>196</v>
      </c>
      <c r="H425" s="417">
        <v>1</v>
      </c>
      <c r="I425" s="296">
        <v>43677</v>
      </c>
      <c r="J425" s="295">
        <v>27950</v>
      </c>
      <c r="K425" s="295">
        <v>17231</v>
      </c>
      <c r="L425" s="295" t="s">
        <v>218</v>
      </c>
      <c r="M425" s="295" t="s">
        <v>328</v>
      </c>
      <c r="N425" s="295" t="s">
        <v>515</v>
      </c>
      <c r="O425" s="295" t="s">
        <v>406</v>
      </c>
      <c r="P425" s="295" t="s">
        <v>338</v>
      </c>
      <c r="Q425" s="295" t="s">
        <v>326</v>
      </c>
      <c r="R425" s="295" t="s">
        <v>201</v>
      </c>
      <c r="S425" s="295" t="s">
        <v>204</v>
      </c>
      <c r="T425" s="295" t="s">
        <v>201</v>
      </c>
      <c r="U425" s="295" t="s">
        <v>330</v>
      </c>
      <c r="V425" s="295" t="s">
        <v>318</v>
      </c>
      <c r="W425" s="295" t="s">
        <v>201</v>
      </c>
      <c r="X425" s="295" t="s">
        <v>331</v>
      </c>
      <c r="Y425" t="s">
        <v>514</v>
      </c>
    </row>
    <row r="426" spans="1:25" x14ac:dyDescent="0.35">
      <c r="A426" s="295" t="s">
        <v>192</v>
      </c>
      <c r="B426" s="295" t="s">
        <v>193</v>
      </c>
      <c r="C426" s="295" t="s">
        <v>421</v>
      </c>
      <c r="D426" s="295" t="s">
        <v>515</v>
      </c>
      <c r="E426" s="305">
        <v>3.23</v>
      </c>
      <c r="F426" s="305">
        <v>3.23</v>
      </c>
      <c r="G426" s="295" t="s">
        <v>196</v>
      </c>
      <c r="H426" s="417">
        <v>1</v>
      </c>
      <c r="I426" s="296">
        <v>43677</v>
      </c>
      <c r="J426" s="295">
        <v>27950</v>
      </c>
      <c r="K426" s="295">
        <v>17260</v>
      </c>
      <c r="L426" s="295" t="s">
        <v>218</v>
      </c>
      <c r="M426" s="295" t="s">
        <v>328</v>
      </c>
      <c r="N426" s="295" t="s">
        <v>515</v>
      </c>
      <c r="O426" s="295" t="s">
        <v>221</v>
      </c>
      <c r="P426" s="295" t="s">
        <v>339</v>
      </c>
      <c r="Q426" s="295" t="s">
        <v>326</v>
      </c>
      <c r="R426" s="295" t="s">
        <v>201</v>
      </c>
      <c r="S426" s="295" t="s">
        <v>204</v>
      </c>
      <c r="T426" s="295" t="s">
        <v>201</v>
      </c>
      <c r="U426" s="295" t="s">
        <v>330</v>
      </c>
      <c r="V426" s="295" t="s">
        <v>318</v>
      </c>
      <c r="W426" s="295" t="s">
        <v>201</v>
      </c>
      <c r="X426" s="295" t="s">
        <v>331</v>
      </c>
      <c r="Y426" t="s">
        <v>514</v>
      </c>
    </row>
    <row r="427" spans="1:25" x14ac:dyDescent="0.35">
      <c r="A427" s="295" t="s">
        <v>192</v>
      </c>
      <c r="B427" s="295" t="s">
        <v>193</v>
      </c>
      <c r="C427" s="295" t="s">
        <v>421</v>
      </c>
      <c r="D427" s="295" t="s">
        <v>515</v>
      </c>
      <c r="E427" s="305">
        <v>22.29</v>
      </c>
      <c r="F427" s="305">
        <v>22.29</v>
      </c>
      <c r="G427" s="295" t="s">
        <v>196</v>
      </c>
      <c r="H427" s="417">
        <v>1</v>
      </c>
      <c r="I427" s="296">
        <v>43677</v>
      </c>
      <c r="J427" s="295">
        <v>27950</v>
      </c>
      <c r="K427" s="295">
        <v>17292</v>
      </c>
      <c r="L427" s="295" t="s">
        <v>218</v>
      </c>
      <c r="M427" s="295" t="s">
        <v>328</v>
      </c>
      <c r="N427" s="295" t="s">
        <v>515</v>
      </c>
      <c r="O427" s="295" t="s">
        <v>200</v>
      </c>
      <c r="P427" s="295" t="s">
        <v>339</v>
      </c>
      <c r="Q427" s="295" t="s">
        <v>326</v>
      </c>
      <c r="R427" s="295" t="s">
        <v>201</v>
      </c>
      <c r="S427" s="295" t="s">
        <v>204</v>
      </c>
      <c r="T427" s="295" t="s">
        <v>201</v>
      </c>
      <c r="U427" s="295" t="s">
        <v>330</v>
      </c>
      <c r="V427" s="295" t="s">
        <v>318</v>
      </c>
      <c r="W427" s="295" t="s">
        <v>201</v>
      </c>
      <c r="X427" s="295" t="s">
        <v>331</v>
      </c>
      <c r="Y427" t="s">
        <v>514</v>
      </c>
    </row>
    <row r="428" spans="1:25" x14ac:dyDescent="0.35">
      <c r="A428" s="295" t="s">
        <v>192</v>
      </c>
      <c r="B428" s="295" t="s">
        <v>193</v>
      </c>
      <c r="C428" s="295" t="s">
        <v>421</v>
      </c>
      <c r="D428" s="295" t="s">
        <v>515</v>
      </c>
      <c r="E428" s="305">
        <v>0.06</v>
      </c>
      <c r="F428" s="305">
        <v>0.06</v>
      </c>
      <c r="G428" s="295" t="s">
        <v>196</v>
      </c>
      <c r="H428" s="417">
        <v>1</v>
      </c>
      <c r="I428" s="296">
        <v>43677</v>
      </c>
      <c r="J428" s="295">
        <v>27950</v>
      </c>
      <c r="K428" s="295">
        <v>17351</v>
      </c>
      <c r="L428" s="295" t="s">
        <v>218</v>
      </c>
      <c r="M428" s="295" t="s">
        <v>328</v>
      </c>
      <c r="N428" s="295" t="s">
        <v>515</v>
      </c>
      <c r="O428" s="295" t="s">
        <v>457</v>
      </c>
      <c r="P428" s="295" t="s">
        <v>339</v>
      </c>
      <c r="Q428" s="295" t="s">
        <v>326</v>
      </c>
      <c r="R428" s="295" t="s">
        <v>201</v>
      </c>
      <c r="S428" s="295" t="s">
        <v>204</v>
      </c>
      <c r="T428" s="295" t="s">
        <v>201</v>
      </c>
      <c r="U428" s="295" t="s">
        <v>330</v>
      </c>
      <c r="V428" s="295" t="s">
        <v>318</v>
      </c>
      <c r="W428" s="295" t="s">
        <v>201</v>
      </c>
      <c r="X428" s="295" t="s">
        <v>331</v>
      </c>
      <c r="Y428" t="s">
        <v>514</v>
      </c>
    </row>
    <row r="429" spans="1:25" x14ac:dyDescent="0.35">
      <c r="A429" s="295" t="s">
        <v>192</v>
      </c>
      <c r="B429" s="295" t="s">
        <v>193</v>
      </c>
      <c r="C429" s="295" t="s">
        <v>421</v>
      </c>
      <c r="D429" s="295" t="s">
        <v>515</v>
      </c>
      <c r="E429" s="305">
        <v>0.84</v>
      </c>
      <c r="F429" s="305">
        <v>0.84</v>
      </c>
      <c r="G429" s="295" t="s">
        <v>196</v>
      </c>
      <c r="H429" s="417">
        <v>1</v>
      </c>
      <c r="I429" s="296">
        <v>43677</v>
      </c>
      <c r="J429" s="295">
        <v>27950</v>
      </c>
      <c r="K429" s="295">
        <v>17425</v>
      </c>
      <c r="L429" s="295" t="s">
        <v>218</v>
      </c>
      <c r="M429" s="295" t="s">
        <v>328</v>
      </c>
      <c r="N429" s="295" t="s">
        <v>515</v>
      </c>
      <c r="O429" s="295" t="s">
        <v>406</v>
      </c>
      <c r="P429" s="295" t="s">
        <v>339</v>
      </c>
      <c r="Q429" s="295" t="s">
        <v>326</v>
      </c>
      <c r="R429" s="295" t="s">
        <v>201</v>
      </c>
      <c r="S429" s="295" t="s">
        <v>204</v>
      </c>
      <c r="T429" s="295" t="s">
        <v>201</v>
      </c>
      <c r="U429" s="295" t="s">
        <v>330</v>
      </c>
      <c r="V429" s="295" t="s">
        <v>318</v>
      </c>
      <c r="W429" s="295" t="s">
        <v>201</v>
      </c>
      <c r="X429" s="295" t="s">
        <v>331</v>
      </c>
      <c r="Y429" t="s">
        <v>514</v>
      </c>
    </row>
    <row r="430" spans="1:25" x14ac:dyDescent="0.35">
      <c r="A430" s="295" t="s">
        <v>192</v>
      </c>
      <c r="B430" s="295" t="s">
        <v>193</v>
      </c>
      <c r="C430" s="295" t="s">
        <v>421</v>
      </c>
      <c r="D430" s="295" t="s">
        <v>515</v>
      </c>
      <c r="E430" s="305">
        <v>1.82</v>
      </c>
      <c r="F430" s="305">
        <v>1.82</v>
      </c>
      <c r="G430" s="295" t="s">
        <v>196</v>
      </c>
      <c r="H430" s="417">
        <v>1</v>
      </c>
      <c r="I430" s="296">
        <v>43677</v>
      </c>
      <c r="J430" s="295">
        <v>27950</v>
      </c>
      <c r="K430" s="295">
        <v>17454</v>
      </c>
      <c r="L430" s="295" t="s">
        <v>218</v>
      </c>
      <c r="M430" s="295" t="s">
        <v>328</v>
      </c>
      <c r="N430" s="295" t="s">
        <v>515</v>
      </c>
      <c r="O430" s="295" t="s">
        <v>221</v>
      </c>
      <c r="P430" s="295" t="s">
        <v>340</v>
      </c>
      <c r="Q430" s="295" t="s">
        <v>326</v>
      </c>
      <c r="R430" s="295" t="s">
        <v>201</v>
      </c>
      <c r="S430" s="295" t="s">
        <v>204</v>
      </c>
      <c r="T430" s="295" t="s">
        <v>201</v>
      </c>
      <c r="U430" s="295" t="s">
        <v>330</v>
      </c>
      <c r="V430" s="295" t="s">
        <v>318</v>
      </c>
      <c r="W430" s="295" t="s">
        <v>201</v>
      </c>
      <c r="X430" s="295" t="s">
        <v>94</v>
      </c>
      <c r="Y430" t="s">
        <v>514</v>
      </c>
    </row>
    <row r="431" spans="1:25" x14ac:dyDescent="0.35">
      <c r="A431" s="295" t="s">
        <v>192</v>
      </c>
      <c r="B431" s="295" t="s">
        <v>193</v>
      </c>
      <c r="C431" s="295" t="s">
        <v>421</v>
      </c>
      <c r="D431" s="295" t="s">
        <v>515</v>
      </c>
      <c r="E431" s="305">
        <v>12.59</v>
      </c>
      <c r="F431" s="305">
        <v>12.59</v>
      </c>
      <c r="G431" s="295" t="s">
        <v>196</v>
      </c>
      <c r="H431" s="417">
        <v>1</v>
      </c>
      <c r="I431" s="296">
        <v>43677</v>
      </c>
      <c r="J431" s="295">
        <v>27950</v>
      </c>
      <c r="K431" s="295">
        <v>17486</v>
      </c>
      <c r="L431" s="295" t="s">
        <v>218</v>
      </c>
      <c r="M431" s="295" t="s">
        <v>328</v>
      </c>
      <c r="N431" s="295" t="s">
        <v>515</v>
      </c>
      <c r="O431" s="295" t="s">
        <v>200</v>
      </c>
      <c r="P431" s="295" t="s">
        <v>340</v>
      </c>
      <c r="Q431" s="295" t="s">
        <v>326</v>
      </c>
      <c r="R431" s="295" t="s">
        <v>201</v>
      </c>
      <c r="S431" s="295" t="s">
        <v>204</v>
      </c>
      <c r="T431" s="295" t="s">
        <v>201</v>
      </c>
      <c r="U431" s="295" t="s">
        <v>330</v>
      </c>
      <c r="V431" s="295" t="s">
        <v>318</v>
      </c>
      <c r="W431" s="295" t="s">
        <v>201</v>
      </c>
      <c r="X431" s="295" t="s">
        <v>94</v>
      </c>
      <c r="Y431" t="s">
        <v>514</v>
      </c>
    </row>
    <row r="432" spans="1:25" x14ac:dyDescent="0.35">
      <c r="A432" s="295" t="s">
        <v>192</v>
      </c>
      <c r="B432" s="295" t="s">
        <v>193</v>
      </c>
      <c r="C432" s="295" t="s">
        <v>421</v>
      </c>
      <c r="D432" s="295" t="s">
        <v>515</v>
      </c>
      <c r="E432" s="305">
        <v>0.03</v>
      </c>
      <c r="F432" s="305">
        <v>0.03</v>
      </c>
      <c r="G432" s="295" t="s">
        <v>196</v>
      </c>
      <c r="H432" s="417">
        <v>1</v>
      </c>
      <c r="I432" s="296">
        <v>43677</v>
      </c>
      <c r="J432" s="295">
        <v>27950</v>
      </c>
      <c r="K432" s="295">
        <v>17544</v>
      </c>
      <c r="L432" s="295" t="s">
        <v>218</v>
      </c>
      <c r="M432" s="295" t="s">
        <v>328</v>
      </c>
      <c r="N432" s="295" t="s">
        <v>515</v>
      </c>
      <c r="O432" s="295" t="s">
        <v>457</v>
      </c>
      <c r="P432" s="295" t="s">
        <v>340</v>
      </c>
      <c r="Q432" s="295" t="s">
        <v>326</v>
      </c>
      <c r="R432" s="295" t="s">
        <v>201</v>
      </c>
      <c r="S432" s="295" t="s">
        <v>204</v>
      </c>
      <c r="T432" s="295" t="s">
        <v>201</v>
      </c>
      <c r="U432" s="295" t="s">
        <v>330</v>
      </c>
      <c r="V432" s="295" t="s">
        <v>318</v>
      </c>
      <c r="W432" s="295" t="s">
        <v>201</v>
      </c>
      <c r="X432" s="295" t="s">
        <v>94</v>
      </c>
      <c r="Y432" t="s">
        <v>514</v>
      </c>
    </row>
    <row r="433" spans="1:25" x14ac:dyDescent="0.35">
      <c r="A433" s="295" t="s">
        <v>192</v>
      </c>
      <c r="B433" s="295" t="s">
        <v>193</v>
      </c>
      <c r="C433" s="295" t="s">
        <v>421</v>
      </c>
      <c r="D433" s="295" t="s">
        <v>515</v>
      </c>
      <c r="E433" s="305">
        <v>0.47</v>
      </c>
      <c r="F433" s="305">
        <v>0.47</v>
      </c>
      <c r="G433" s="295" t="s">
        <v>196</v>
      </c>
      <c r="H433" s="417">
        <v>1</v>
      </c>
      <c r="I433" s="296">
        <v>43677</v>
      </c>
      <c r="J433" s="295">
        <v>27950</v>
      </c>
      <c r="K433" s="295">
        <v>17618</v>
      </c>
      <c r="L433" s="295" t="s">
        <v>218</v>
      </c>
      <c r="M433" s="295" t="s">
        <v>328</v>
      </c>
      <c r="N433" s="295" t="s">
        <v>515</v>
      </c>
      <c r="O433" s="295" t="s">
        <v>406</v>
      </c>
      <c r="P433" s="295" t="s">
        <v>340</v>
      </c>
      <c r="Q433" s="295" t="s">
        <v>326</v>
      </c>
      <c r="R433" s="295" t="s">
        <v>201</v>
      </c>
      <c r="S433" s="295" t="s">
        <v>204</v>
      </c>
      <c r="T433" s="295" t="s">
        <v>201</v>
      </c>
      <c r="U433" s="295" t="s">
        <v>330</v>
      </c>
      <c r="V433" s="295" t="s">
        <v>318</v>
      </c>
      <c r="W433" s="295" t="s">
        <v>201</v>
      </c>
      <c r="X433" s="295" t="s">
        <v>94</v>
      </c>
      <c r="Y433" t="s">
        <v>514</v>
      </c>
    </row>
    <row r="434" spans="1:25" x14ac:dyDescent="0.35">
      <c r="A434" s="295" t="s">
        <v>192</v>
      </c>
      <c r="B434" s="295" t="s">
        <v>193</v>
      </c>
      <c r="C434" s="295" t="s">
        <v>421</v>
      </c>
      <c r="D434" s="295" t="s">
        <v>515</v>
      </c>
      <c r="E434" s="305">
        <v>0.03</v>
      </c>
      <c r="F434" s="305">
        <v>0.03</v>
      </c>
      <c r="G434" s="295" t="s">
        <v>196</v>
      </c>
      <c r="H434" s="417">
        <v>1</v>
      </c>
      <c r="I434" s="296">
        <v>43677</v>
      </c>
      <c r="J434" s="295">
        <v>27950</v>
      </c>
      <c r="K434" s="295">
        <v>17649</v>
      </c>
      <c r="L434" s="295" t="s">
        <v>218</v>
      </c>
      <c r="M434" s="295" t="s">
        <v>328</v>
      </c>
      <c r="N434" s="295" t="s">
        <v>515</v>
      </c>
      <c r="O434" s="295" t="s">
        <v>200</v>
      </c>
      <c r="P434" s="295" t="s">
        <v>341</v>
      </c>
      <c r="Q434" s="295" t="s">
        <v>326</v>
      </c>
      <c r="R434" s="295" t="s">
        <v>201</v>
      </c>
      <c r="S434" s="295" t="s">
        <v>204</v>
      </c>
      <c r="T434" s="295" t="s">
        <v>201</v>
      </c>
      <c r="U434" s="295" t="s">
        <v>330</v>
      </c>
      <c r="V434" s="295" t="s">
        <v>318</v>
      </c>
      <c r="W434" s="295" t="s">
        <v>201</v>
      </c>
      <c r="X434" s="295" t="s">
        <v>342</v>
      </c>
      <c r="Y434" t="s">
        <v>514</v>
      </c>
    </row>
    <row r="435" spans="1:25" x14ac:dyDescent="0.35">
      <c r="A435" s="295" t="s">
        <v>192</v>
      </c>
      <c r="B435" s="295" t="s">
        <v>193</v>
      </c>
      <c r="C435" s="295" t="s">
        <v>421</v>
      </c>
      <c r="D435" s="295" t="s">
        <v>515</v>
      </c>
      <c r="E435" s="305">
        <v>0.01</v>
      </c>
      <c r="F435" s="305">
        <v>0.01</v>
      </c>
      <c r="G435" s="295" t="s">
        <v>196</v>
      </c>
      <c r="H435" s="417">
        <v>1</v>
      </c>
      <c r="I435" s="296">
        <v>43677</v>
      </c>
      <c r="J435" s="295">
        <v>27950</v>
      </c>
      <c r="K435" s="295">
        <v>17718</v>
      </c>
      <c r="L435" s="295" t="s">
        <v>218</v>
      </c>
      <c r="M435" s="295" t="s">
        <v>328</v>
      </c>
      <c r="N435" s="295" t="s">
        <v>515</v>
      </c>
      <c r="O435" s="295" t="s">
        <v>200</v>
      </c>
      <c r="P435" s="295" t="s">
        <v>343</v>
      </c>
      <c r="Q435" s="295" t="s">
        <v>326</v>
      </c>
      <c r="R435" s="295" t="s">
        <v>201</v>
      </c>
      <c r="S435" s="295" t="s">
        <v>204</v>
      </c>
      <c r="T435" s="295" t="s">
        <v>201</v>
      </c>
      <c r="U435" s="295" t="s">
        <v>330</v>
      </c>
      <c r="V435" s="295" t="s">
        <v>318</v>
      </c>
      <c r="W435" s="295" t="s">
        <v>201</v>
      </c>
      <c r="X435" s="295" t="s">
        <v>342</v>
      </c>
      <c r="Y435" t="s">
        <v>514</v>
      </c>
    </row>
    <row r="436" spans="1:25" x14ac:dyDescent="0.35">
      <c r="A436" s="295" t="s">
        <v>192</v>
      </c>
      <c r="B436" s="295" t="s">
        <v>193</v>
      </c>
      <c r="C436" s="295" t="s">
        <v>421</v>
      </c>
      <c r="D436" s="295" t="s">
        <v>515</v>
      </c>
      <c r="E436" s="305">
        <v>0.01</v>
      </c>
      <c r="F436" s="305">
        <v>0.01</v>
      </c>
      <c r="G436" s="295" t="s">
        <v>196</v>
      </c>
      <c r="H436" s="417">
        <v>1</v>
      </c>
      <c r="I436" s="296">
        <v>43677</v>
      </c>
      <c r="J436" s="295">
        <v>27950</v>
      </c>
      <c r="K436" s="295">
        <v>17775</v>
      </c>
      <c r="L436" s="295" t="s">
        <v>218</v>
      </c>
      <c r="M436" s="295" t="s">
        <v>328</v>
      </c>
      <c r="N436" s="295" t="s">
        <v>515</v>
      </c>
      <c r="O436" s="295" t="s">
        <v>221</v>
      </c>
      <c r="P436" s="295" t="s">
        <v>344</v>
      </c>
      <c r="Q436" s="295" t="s">
        <v>326</v>
      </c>
      <c r="R436" s="295" t="s">
        <v>201</v>
      </c>
      <c r="S436" s="295" t="s">
        <v>204</v>
      </c>
      <c r="T436" s="295" t="s">
        <v>201</v>
      </c>
      <c r="U436" s="295" t="s">
        <v>330</v>
      </c>
      <c r="V436" s="295" t="s">
        <v>318</v>
      </c>
      <c r="W436" s="295" t="s">
        <v>201</v>
      </c>
      <c r="X436" s="295" t="s">
        <v>342</v>
      </c>
      <c r="Y436" t="s">
        <v>514</v>
      </c>
    </row>
    <row r="437" spans="1:25" x14ac:dyDescent="0.35">
      <c r="A437" s="295" t="s">
        <v>192</v>
      </c>
      <c r="B437" s="295" t="s">
        <v>193</v>
      </c>
      <c r="C437" s="295" t="s">
        <v>421</v>
      </c>
      <c r="D437" s="295" t="s">
        <v>515</v>
      </c>
      <c r="E437" s="305">
        <v>0.09</v>
      </c>
      <c r="F437" s="305">
        <v>0.09</v>
      </c>
      <c r="G437" s="295" t="s">
        <v>196</v>
      </c>
      <c r="H437" s="417">
        <v>1</v>
      </c>
      <c r="I437" s="296">
        <v>43677</v>
      </c>
      <c r="J437" s="295">
        <v>27950</v>
      </c>
      <c r="K437" s="295">
        <v>17796</v>
      </c>
      <c r="L437" s="295" t="s">
        <v>218</v>
      </c>
      <c r="M437" s="295" t="s">
        <v>328</v>
      </c>
      <c r="N437" s="295" t="s">
        <v>515</v>
      </c>
      <c r="O437" s="295" t="s">
        <v>200</v>
      </c>
      <c r="P437" s="295" t="s">
        <v>344</v>
      </c>
      <c r="Q437" s="295" t="s">
        <v>326</v>
      </c>
      <c r="R437" s="295" t="s">
        <v>201</v>
      </c>
      <c r="S437" s="295" t="s">
        <v>204</v>
      </c>
      <c r="T437" s="295" t="s">
        <v>201</v>
      </c>
      <c r="U437" s="295" t="s">
        <v>330</v>
      </c>
      <c r="V437" s="295" t="s">
        <v>318</v>
      </c>
      <c r="W437" s="295" t="s">
        <v>201</v>
      </c>
      <c r="X437" s="295" t="s">
        <v>342</v>
      </c>
      <c r="Y437" t="s">
        <v>514</v>
      </c>
    </row>
    <row r="438" spans="1:25" x14ac:dyDescent="0.35">
      <c r="A438" s="295" t="s">
        <v>192</v>
      </c>
      <c r="B438" s="295" t="s">
        <v>193</v>
      </c>
      <c r="C438" s="295" t="s">
        <v>421</v>
      </c>
      <c r="D438" s="295" t="s">
        <v>515</v>
      </c>
      <c r="E438" s="305">
        <v>0.01</v>
      </c>
      <c r="F438" s="305">
        <v>0.01</v>
      </c>
      <c r="G438" s="295" t="s">
        <v>196</v>
      </c>
      <c r="H438" s="417">
        <v>1</v>
      </c>
      <c r="I438" s="296">
        <v>43677</v>
      </c>
      <c r="J438" s="295">
        <v>27950</v>
      </c>
      <c r="K438" s="295">
        <v>17893</v>
      </c>
      <c r="L438" s="295" t="s">
        <v>218</v>
      </c>
      <c r="M438" s="295" t="s">
        <v>328</v>
      </c>
      <c r="N438" s="295" t="s">
        <v>515</v>
      </c>
      <c r="O438" s="295" t="s">
        <v>221</v>
      </c>
      <c r="P438" s="295" t="s">
        <v>345</v>
      </c>
      <c r="Q438" s="295" t="s">
        <v>326</v>
      </c>
      <c r="R438" s="295" t="s">
        <v>201</v>
      </c>
      <c r="S438" s="295" t="s">
        <v>204</v>
      </c>
      <c r="T438" s="295" t="s">
        <v>201</v>
      </c>
      <c r="U438" s="295" t="s">
        <v>330</v>
      </c>
      <c r="V438" s="295" t="s">
        <v>318</v>
      </c>
      <c r="W438" s="295" t="s">
        <v>201</v>
      </c>
      <c r="X438" s="295" t="s">
        <v>331</v>
      </c>
      <c r="Y438" t="s">
        <v>514</v>
      </c>
    </row>
    <row r="439" spans="1:25" x14ac:dyDescent="0.35">
      <c r="A439" s="295" t="s">
        <v>192</v>
      </c>
      <c r="B439" s="295" t="s">
        <v>193</v>
      </c>
      <c r="C439" s="295" t="s">
        <v>421</v>
      </c>
      <c r="D439" s="295" t="s">
        <v>515</v>
      </c>
      <c r="E439" s="305">
        <v>7.0000000000000007E-2</v>
      </c>
      <c r="F439" s="305">
        <v>7.0000000000000007E-2</v>
      </c>
      <c r="G439" s="295" t="s">
        <v>196</v>
      </c>
      <c r="H439" s="417">
        <v>1</v>
      </c>
      <c r="I439" s="296">
        <v>43677</v>
      </c>
      <c r="J439" s="295">
        <v>27950</v>
      </c>
      <c r="K439" s="295">
        <v>17914</v>
      </c>
      <c r="L439" s="295" t="s">
        <v>218</v>
      </c>
      <c r="M439" s="295" t="s">
        <v>328</v>
      </c>
      <c r="N439" s="295" t="s">
        <v>515</v>
      </c>
      <c r="O439" s="295" t="s">
        <v>200</v>
      </c>
      <c r="P439" s="295" t="s">
        <v>345</v>
      </c>
      <c r="Q439" s="295" t="s">
        <v>326</v>
      </c>
      <c r="R439" s="295" t="s">
        <v>201</v>
      </c>
      <c r="S439" s="295" t="s">
        <v>204</v>
      </c>
      <c r="T439" s="295" t="s">
        <v>201</v>
      </c>
      <c r="U439" s="295" t="s">
        <v>330</v>
      </c>
      <c r="V439" s="295" t="s">
        <v>318</v>
      </c>
      <c r="W439" s="295" t="s">
        <v>201</v>
      </c>
      <c r="X439" s="295" t="s">
        <v>331</v>
      </c>
      <c r="Y439" t="s">
        <v>514</v>
      </c>
    </row>
    <row r="440" spans="1:25" x14ac:dyDescent="0.35">
      <c r="A440" s="295" t="s">
        <v>192</v>
      </c>
      <c r="B440" s="295" t="s">
        <v>193</v>
      </c>
      <c r="C440" s="295" t="s">
        <v>421</v>
      </c>
      <c r="D440" s="295" t="s">
        <v>515</v>
      </c>
      <c r="E440" s="305">
        <v>8.33</v>
      </c>
      <c r="F440" s="305">
        <v>8.33</v>
      </c>
      <c r="G440" s="295" t="s">
        <v>196</v>
      </c>
      <c r="H440" s="417">
        <v>1</v>
      </c>
      <c r="I440" s="296">
        <v>43677</v>
      </c>
      <c r="J440" s="295">
        <v>27950</v>
      </c>
      <c r="K440" s="295">
        <v>18015</v>
      </c>
      <c r="L440" s="295" t="s">
        <v>218</v>
      </c>
      <c r="M440" s="295" t="s">
        <v>328</v>
      </c>
      <c r="N440" s="295" t="s">
        <v>515</v>
      </c>
      <c r="O440" s="295" t="s">
        <v>221</v>
      </c>
      <c r="P440" s="295" t="s">
        <v>341</v>
      </c>
      <c r="Q440" s="295" t="s">
        <v>353</v>
      </c>
      <c r="R440" s="295" t="s">
        <v>201</v>
      </c>
      <c r="S440" s="295" t="s">
        <v>204</v>
      </c>
      <c r="T440" s="295" t="s">
        <v>201</v>
      </c>
      <c r="U440" s="295" t="s">
        <v>330</v>
      </c>
      <c r="V440" s="295" t="s">
        <v>318</v>
      </c>
      <c r="W440" s="295" t="s">
        <v>201</v>
      </c>
      <c r="X440" s="295" t="s">
        <v>342</v>
      </c>
      <c r="Y440" t="s">
        <v>514</v>
      </c>
    </row>
    <row r="441" spans="1:25" x14ac:dyDescent="0.35">
      <c r="A441" s="295" t="s">
        <v>192</v>
      </c>
      <c r="B441" s="295" t="s">
        <v>193</v>
      </c>
      <c r="C441" s="295" t="s">
        <v>421</v>
      </c>
      <c r="D441" s="295" t="s">
        <v>515</v>
      </c>
      <c r="E441" s="305">
        <v>57.48</v>
      </c>
      <c r="F441" s="305">
        <v>57.48</v>
      </c>
      <c r="G441" s="295" t="s">
        <v>196</v>
      </c>
      <c r="H441" s="417">
        <v>1</v>
      </c>
      <c r="I441" s="296">
        <v>43677</v>
      </c>
      <c r="J441" s="295">
        <v>27950</v>
      </c>
      <c r="K441" s="295">
        <v>18047</v>
      </c>
      <c r="L441" s="295" t="s">
        <v>218</v>
      </c>
      <c r="M441" s="295" t="s">
        <v>328</v>
      </c>
      <c r="N441" s="295" t="s">
        <v>515</v>
      </c>
      <c r="O441" s="295" t="s">
        <v>200</v>
      </c>
      <c r="P441" s="295" t="s">
        <v>341</v>
      </c>
      <c r="Q441" s="295" t="s">
        <v>353</v>
      </c>
      <c r="R441" s="295" t="s">
        <v>201</v>
      </c>
      <c r="S441" s="295" t="s">
        <v>204</v>
      </c>
      <c r="T441" s="295" t="s">
        <v>201</v>
      </c>
      <c r="U441" s="295" t="s">
        <v>330</v>
      </c>
      <c r="V441" s="295" t="s">
        <v>318</v>
      </c>
      <c r="W441" s="295" t="s">
        <v>201</v>
      </c>
      <c r="X441" s="295" t="s">
        <v>342</v>
      </c>
      <c r="Y441" t="s">
        <v>514</v>
      </c>
    </row>
    <row r="442" spans="1:25" x14ac:dyDescent="0.35">
      <c r="A442" s="295" t="s">
        <v>192</v>
      </c>
      <c r="B442" s="295" t="s">
        <v>193</v>
      </c>
      <c r="C442" s="295" t="s">
        <v>421</v>
      </c>
      <c r="D442" s="295" t="s">
        <v>515</v>
      </c>
      <c r="E442" s="305">
        <v>0.15</v>
      </c>
      <c r="F442" s="305">
        <v>0.15</v>
      </c>
      <c r="G442" s="295" t="s">
        <v>196</v>
      </c>
      <c r="H442" s="417">
        <v>1</v>
      </c>
      <c r="I442" s="296">
        <v>43677</v>
      </c>
      <c r="J442" s="295">
        <v>27950</v>
      </c>
      <c r="K442" s="295">
        <v>18106</v>
      </c>
      <c r="L442" s="295" t="s">
        <v>218</v>
      </c>
      <c r="M442" s="295" t="s">
        <v>328</v>
      </c>
      <c r="N442" s="295" t="s">
        <v>515</v>
      </c>
      <c r="O442" s="295" t="s">
        <v>457</v>
      </c>
      <c r="P442" s="295" t="s">
        <v>341</v>
      </c>
      <c r="Q442" s="295" t="s">
        <v>353</v>
      </c>
      <c r="R442" s="295" t="s">
        <v>201</v>
      </c>
      <c r="S442" s="295" t="s">
        <v>204</v>
      </c>
      <c r="T442" s="295" t="s">
        <v>201</v>
      </c>
      <c r="U442" s="295" t="s">
        <v>330</v>
      </c>
      <c r="V442" s="295" t="s">
        <v>318</v>
      </c>
      <c r="W442" s="295" t="s">
        <v>201</v>
      </c>
      <c r="X442" s="295" t="s">
        <v>342</v>
      </c>
      <c r="Y442" t="s">
        <v>514</v>
      </c>
    </row>
    <row r="443" spans="1:25" ht="15" thickBot="1" x14ac:dyDescent="0.4">
      <c r="A443" s="297" t="s">
        <v>192</v>
      </c>
      <c r="B443" s="297" t="s">
        <v>193</v>
      </c>
      <c r="C443" s="297" t="s">
        <v>421</v>
      </c>
      <c r="D443" s="297" t="s">
        <v>515</v>
      </c>
      <c r="E443" s="416">
        <v>2.16</v>
      </c>
      <c r="F443" s="416">
        <v>2.16</v>
      </c>
      <c r="G443" s="297" t="s">
        <v>196</v>
      </c>
      <c r="H443" s="418">
        <v>1</v>
      </c>
      <c r="I443" s="298">
        <v>43677</v>
      </c>
      <c r="J443" s="297">
        <v>27950</v>
      </c>
      <c r="K443" s="297">
        <v>18180</v>
      </c>
      <c r="L443" s="297" t="s">
        <v>218</v>
      </c>
      <c r="M443" s="297" t="s">
        <v>328</v>
      </c>
      <c r="N443" s="297" t="s">
        <v>515</v>
      </c>
      <c r="O443" s="297" t="s">
        <v>406</v>
      </c>
      <c r="P443" s="297" t="s">
        <v>341</v>
      </c>
      <c r="Q443" s="297" t="s">
        <v>353</v>
      </c>
      <c r="R443" s="297" t="s">
        <v>201</v>
      </c>
      <c r="S443" s="297" t="s">
        <v>204</v>
      </c>
      <c r="T443" s="297" t="s">
        <v>201</v>
      </c>
      <c r="U443" s="297" t="s">
        <v>330</v>
      </c>
      <c r="V443" s="297" t="s">
        <v>318</v>
      </c>
      <c r="W443" s="297" t="s">
        <v>201</v>
      </c>
      <c r="X443" s="297" t="s">
        <v>342</v>
      </c>
      <c r="Y443" t="s">
        <v>514</v>
      </c>
    </row>
  </sheetData>
  <autoFilter ref="A1:AD443" xr:uid="{00000000-0009-0000-0000-000007000000}"/>
  <pageMargins left="0.7" right="0.7" top="0.75" bottom="0.75" header="0.3" footer="0.3"/>
  <customProperties>
    <customPr name="QAA_DRILLPATH_NODE_I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AC1048242"/>
  <sheetViews>
    <sheetView topLeftCell="D1" workbookViewId="0">
      <selection activeCell="D1" sqref="D1"/>
    </sheetView>
  </sheetViews>
  <sheetFormatPr defaultColWidth="9.08984375" defaultRowHeight="14.5" x14ac:dyDescent="0.35"/>
  <cols>
    <col min="4" max="4" width="41.54296875" customWidth="1"/>
    <col min="5" max="5" width="12.6328125" style="152" customWidth="1"/>
    <col min="6" max="6" width="12" style="152" customWidth="1"/>
    <col min="7" max="7" width="9.08984375" customWidth="1"/>
    <col min="8" max="8" width="11.54296875" style="342" customWidth="1"/>
    <col min="9" max="9" width="11.453125" style="294" customWidth="1"/>
    <col min="10" max="13" width="9.08984375" customWidth="1"/>
    <col min="14" max="14" width="13" customWidth="1"/>
    <col min="15" max="16" width="9.08984375" customWidth="1"/>
    <col min="17" max="17" width="9.08984375" style="302" customWidth="1"/>
    <col min="18" max="24" width="9.08984375" customWidth="1"/>
    <col min="25" max="25" width="12.36328125" style="287" customWidth="1"/>
  </cols>
  <sheetData>
    <row r="1" spans="1:26" ht="14.25" customHeight="1" x14ac:dyDescent="0.35">
      <c r="A1" s="291" t="s">
        <v>166</v>
      </c>
      <c r="B1" s="291" t="s">
        <v>167</v>
      </c>
      <c r="C1" s="291" t="s">
        <v>168</v>
      </c>
      <c r="D1" s="291" t="s">
        <v>169</v>
      </c>
      <c r="E1" s="292" t="s">
        <v>170</v>
      </c>
      <c r="F1" s="292" t="s">
        <v>171</v>
      </c>
      <c r="G1" s="291" t="s">
        <v>172</v>
      </c>
      <c r="H1" s="341" t="s">
        <v>173</v>
      </c>
      <c r="I1" s="293" t="s">
        <v>174</v>
      </c>
      <c r="J1" s="291" t="s">
        <v>175</v>
      </c>
      <c r="K1" s="291" t="s">
        <v>176</v>
      </c>
      <c r="L1" s="291" t="s">
        <v>177</v>
      </c>
      <c r="M1" s="291" t="s">
        <v>178</v>
      </c>
      <c r="N1" s="291" t="s">
        <v>179</v>
      </c>
      <c r="O1" s="291" t="s">
        <v>180</v>
      </c>
      <c r="P1" s="291" t="s">
        <v>181</v>
      </c>
      <c r="Q1" s="301" t="s">
        <v>182</v>
      </c>
      <c r="R1" s="291" t="s">
        <v>183</v>
      </c>
      <c r="S1" s="291" t="s">
        <v>184</v>
      </c>
      <c r="T1" s="291" t="s">
        <v>185</v>
      </c>
      <c r="U1" s="291" t="s">
        <v>186</v>
      </c>
      <c r="V1" s="291" t="s">
        <v>187</v>
      </c>
      <c r="W1" s="291" t="s">
        <v>188</v>
      </c>
      <c r="X1" s="291" t="s">
        <v>189</v>
      </c>
      <c r="Y1" s="299" t="s">
        <v>516</v>
      </c>
    </row>
    <row r="2" spans="1:26" x14ac:dyDescent="0.35">
      <c r="A2" t="s">
        <v>192</v>
      </c>
      <c r="B2" t="s">
        <v>193</v>
      </c>
      <c r="C2" t="s">
        <v>517</v>
      </c>
      <c r="D2" t="s">
        <v>518</v>
      </c>
      <c r="E2" s="152">
        <v>1045</v>
      </c>
      <c r="F2" s="152">
        <v>1045</v>
      </c>
      <c r="G2" t="s">
        <v>196</v>
      </c>
      <c r="H2" s="342">
        <v>1</v>
      </c>
      <c r="I2" s="294" t="s">
        <v>519</v>
      </c>
      <c r="J2">
        <v>21041</v>
      </c>
      <c r="K2">
        <v>12</v>
      </c>
      <c r="L2" t="s">
        <v>520</v>
      </c>
      <c r="M2" t="s">
        <v>303</v>
      </c>
      <c r="N2" t="s">
        <v>521</v>
      </c>
      <c r="O2" t="s">
        <v>522</v>
      </c>
      <c r="P2" t="s">
        <v>201</v>
      </c>
      <c r="Q2" s="302">
        <v>80002</v>
      </c>
      <c r="R2" t="s">
        <v>301</v>
      </c>
      <c r="S2" t="s">
        <v>204</v>
      </c>
      <c r="T2" t="s">
        <v>201</v>
      </c>
      <c r="U2" t="s">
        <v>50</v>
      </c>
      <c r="V2" t="s">
        <v>523</v>
      </c>
      <c r="W2" t="s">
        <v>201</v>
      </c>
      <c r="X2" t="s">
        <v>46</v>
      </c>
      <c r="Y2" s="287" t="s">
        <v>147</v>
      </c>
    </row>
    <row r="3" spans="1:26" x14ac:dyDescent="0.35">
      <c r="A3" t="s">
        <v>192</v>
      </c>
      <c r="B3" t="s">
        <v>193</v>
      </c>
      <c r="C3" t="s">
        <v>517</v>
      </c>
      <c r="D3" t="s">
        <v>524</v>
      </c>
      <c r="E3" s="152">
        <v>291.77</v>
      </c>
      <c r="F3" s="152">
        <v>291.77</v>
      </c>
      <c r="G3" t="s">
        <v>196</v>
      </c>
      <c r="H3" s="342">
        <v>1</v>
      </c>
      <c r="I3" s="294" t="s">
        <v>519</v>
      </c>
      <c r="J3">
        <v>21041</v>
      </c>
      <c r="K3">
        <v>117</v>
      </c>
      <c r="L3" t="s">
        <v>520</v>
      </c>
      <c r="M3" t="s">
        <v>303</v>
      </c>
      <c r="N3" t="s">
        <v>521</v>
      </c>
      <c r="O3" t="s">
        <v>522</v>
      </c>
      <c r="P3" t="s">
        <v>201</v>
      </c>
      <c r="Q3" s="302">
        <v>80112</v>
      </c>
      <c r="R3" t="s">
        <v>301</v>
      </c>
      <c r="S3" t="s">
        <v>204</v>
      </c>
      <c r="T3" t="s">
        <v>201</v>
      </c>
      <c r="U3" t="s">
        <v>50</v>
      </c>
      <c r="V3" t="s">
        <v>523</v>
      </c>
      <c r="W3" t="s">
        <v>201</v>
      </c>
      <c r="X3" t="s">
        <v>46</v>
      </c>
      <c r="Y3" s="287" t="s">
        <v>147</v>
      </c>
    </row>
    <row r="4" spans="1:26" x14ac:dyDescent="0.35">
      <c r="A4" t="s">
        <v>192</v>
      </c>
      <c r="B4" t="s">
        <v>193</v>
      </c>
      <c r="C4" t="s">
        <v>517</v>
      </c>
      <c r="D4" t="s">
        <v>525</v>
      </c>
      <c r="E4" s="152">
        <v>250</v>
      </c>
      <c r="F4" s="152">
        <v>250</v>
      </c>
      <c r="G4" t="s">
        <v>196</v>
      </c>
      <c r="H4" s="342">
        <v>1</v>
      </c>
      <c r="I4" s="294" t="s">
        <v>519</v>
      </c>
      <c r="J4">
        <v>21041</v>
      </c>
      <c r="K4">
        <v>217</v>
      </c>
      <c r="L4" t="s">
        <v>520</v>
      </c>
      <c r="M4" t="s">
        <v>303</v>
      </c>
      <c r="N4" t="s">
        <v>521</v>
      </c>
      <c r="O4" t="s">
        <v>522</v>
      </c>
      <c r="P4" t="s">
        <v>201</v>
      </c>
      <c r="Q4" s="302">
        <v>80199</v>
      </c>
      <c r="R4" t="s">
        <v>301</v>
      </c>
      <c r="S4" t="s">
        <v>204</v>
      </c>
      <c r="T4" t="s">
        <v>201</v>
      </c>
      <c r="U4" t="s">
        <v>50</v>
      </c>
      <c r="V4" t="s">
        <v>523</v>
      </c>
      <c r="W4" t="s">
        <v>201</v>
      </c>
      <c r="X4" t="s">
        <v>46</v>
      </c>
      <c r="Y4" s="287" t="s">
        <v>147</v>
      </c>
    </row>
    <row r="5" spans="1:26" x14ac:dyDescent="0.35">
      <c r="A5" t="s">
        <v>192</v>
      </c>
      <c r="B5" t="s">
        <v>193</v>
      </c>
      <c r="C5" t="s">
        <v>517</v>
      </c>
      <c r="D5" t="s">
        <v>526</v>
      </c>
      <c r="E5" s="152">
        <v>6</v>
      </c>
      <c r="F5" s="152">
        <v>6</v>
      </c>
      <c r="G5" t="s">
        <v>196</v>
      </c>
      <c r="H5" s="342">
        <v>1</v>
      </c>
      <c r="I5" s="294" t="s">
        <v>519</v>
      </c>
      <c r="J5">
        <v>21041</v>
      </c>
      <c r="K5">
        <v>304</v>
      </c>
      <c r="L5" t="s">
        <v>520</v>
      </c>
      <c r="M5" t="s">
        <v>303</v>
      </c>
      <c r="N5" t="s">
        <v>521</v>
      </c>
      <c r="O5" t="s">
        <v>522</v>
      </c>
      <c r="P5" t="s">
        <v>201</v>
      </c>
      <c r="Q5" s="302">
        <v>80199</v>
      </c>
      <c r="R5" t="s">
        <v>301</v>
      </c>
      <c r="S5" t="s">
        <v>204</v>
      </c>
      <c r="T5" t="s">
        <v>201</v>
      </c>
      <c r="U5" t="s">
        <v>50</v>
      </c>
      <c r="V5" t="s">
        <v>523</v>
      </c>
      <c r="W5" t="s">
        <v>201</v>
      </c>
      <c r="X5" t="s">
        <v>46</v>
      </c>
      <c r="Y5" s="287" t="s">
        <v>147</v>
      </c>
    </row>
    <row r="6" spans="1:26" x14ac:dyDescent="0.35">
      <c r="A6" t="s">
        <v>192</v>
      </c>
      <c r="B6" t="s">
        <v>193</v>
      </c>
      <c r="C6" t="s">
        <v>517</v>
      </c>
      <c r="D6" t="s">
        <v>527</v>
      </c>
      <c r="E6" s="152">
        <v>-24</v>
      </c>
      <c r="F6" s="152">
        <v>-24</v>
      </c>
      <c r="G6" t="s">
        <v>196</v>
      </c>
      <c r="H6" s="342">
        <v>1</v>
      </c>
      <c r="I6" s="294" t="s">
        <v>519</v>
      </c>
      <c r="J6">
        <v>21041</v>
      </c>
      <c r="K6">
        <v>346</v>
      </c>
      <c r="L6" t="s">
        <v>520</v>
      </c>
      <c r="M6" t="s">
        <v>303</v>
      </c>
      <c r="N6" t="s">
        <v>521</v>
      </c>
      <c r="O6" t="s">
        <v>522</v>
      </c>
      <c r="P6" t="s">
        <v>201</v>
      </c>
      <c r="Q6" s="302">
        <v>80114</v>
      </c>
      <c r="R6" t="s">
        <v>301</v>
      </c>
      <c r="S6" t="s">
        <v>204</v>
      </c>
      <c r="T6" t="s">
        <v>201</v>
      </c>
      <c r="U6" t="s">
        <v>50</v>
      </c>
      <c r="V6" t="s">
        <v>523</v>
      </c>
      <c r="W6" t="s">
        <v>201</v>
      </c>
      <c r="X6" t="s">
        <v>46</v>
      </c>
      <c r="Y6" s="287" t="s">
        <v>147</v>
      </c>
    </row>
    <row r="7" spans="1:26" x14ac:dyDescent="0.35">
      <c r="A7" t="s">
        <v>192</v>
      </c>
      <c r="B7" t="s">
        <v>193</v>
      </c>
      <c r="C7" t="s">
        <v>517</v>
      </c>
      <c r="D7" t="s">
        <v>528</v>
      </c>
      <c r="E7" s="152">
        <v>209</v>
      </c>
      <c r="F7" s="152">
        <v>209</v>
      </c>
      <c r="G7" t="s">
        <v>196</v>
      </c>
      <c r="H7" s="342">
        <v>1</v>
      </c>
      <c r="I7" s="294" t="s">
        <v>519</v>
      </c>
      <c r="J7">
        <v>21041</v>
      </c>
      <c r="K7">
        <v>450</v>
      </c>
      <c r="L7" t="s">
        <v>520</v>
      </c>
      <c r="M7" t="s">
        <v>303</v>
      </c>
      <c r="N7" t="s">
        <v>521</v>
      </c>
      <c r="O7" t="s">
        <v>522</v>
      </c>
      <c r="P7" t="s">
        <v>201</v>
      </c>
      <c r="Q7" s="302">
        <v>80107</v>
      </c>
      <c r="R7" t="s">
        <v>301</v>
      </c>
      <c r="S7" t="s">
        <v>204</v>
      </c>
      <c r="T7" t="s">
        <v>201</v>
      </c>
      <c r="U7" t="s">
        <v>50</v>
      </c>
      <c r="V7" t="s">
        <v>523</v>
      </c>
      <c r="W7" t="s">
        <v>201</v>
      </c>
      <c r="X7" t="s">
        <v>46</v>
      </c>
      <c r="Y7" s="287" t="s">
        <v>147</v>
      </c>
    </row>
    <row r="8" spans="1:26" ht="15" customHeight="1" x14ac:dyDescent="0.35">
      <c r="A8" t="s">
        <v>192</v>
      </c>
      <c r="B8" t="s">
        <v>193</v>
      </c>
      <c r="C8" t="s">
        <v>517</v>
      </c>
      <c r="D8" t="s">
        <v>529</v>
      </c>
      <c r="E8" s="152">
        <v>0.18</v>
      </c>
      <c r="F8" s="152">
        <v>0.18</v>
      </c>
      <c r="G8" t="s">
        <v>196</v>
      </c>
      <c r="H8" s="342">
        <v>1</v>
      </c>
      <c r="I8" s="294" t="s">
        <v>519</v>
      </c>
      <c r="J8">
        <v>21084</v>
      </c>
      <c r="K8">
        <v>12841</v>
      </c>
      <c r="L8" t="s">
        <v>520</v>
      </c>
      <c r="M8" t="s">
        <v>530</v>
      </c>
      <c r="N8" t="s">
        <v>529</v>
      </c>
      <c r="O8" t="s">
        <v>522</v>
      </c>
      <c r="P8" t="s">
        <v>338</v>
      </c>
      <c r="Q8">
        <v>86000</v>
      </c>
      <c r="R8" t="s">
        <v>201</v>
      </c>
      <c r="S8" t="s">
        <v>204</v>
      </c>
      <c r="T8" t="s">
        <v>201</v>
      </c>
      <c r="U8" t="s">
        <v>330</v>
      </c>
      <c r="V8" t="s">
        <v>318</v>
      </c>
      <c r="W8" t="s">
        <v>201</v>
      </c>
      <c r="X8" t="s">
        <v>331</v>
      </c>
      <c r="Y8" s="287" t="s">
        <v>164</v>
      </c>
    </row>
    <row r="9" spans="1:26" ht="15" customHeight="1" x14ac:dyDescent="0.35">
      <c r="A9" t="s">
        <v>192</v>
      </c>
      <c r="B9" t="s">
        <v>193</v>
      </c>
      <c r="C9" t="s">
        <v>517</v>
      </c>
      <c r="D9" t="s">
        <v>529</v>
      </c>
      <c r="E9" s="152">
        <v>0.02</v>
      </c>
      <c r="F9" s="152">
        <v>0.02</v>
      </c>
      <c r="G9" t="s">
        <v>196</v>
      </c>
      <c r="H9" s="342">
        <v>1</v>
      </c>
      <c r="I9" s="294" t="s">
        <v>519</v>
      </c>
      <c r="J9">
        <v>21084</v>
      </c>
      <c r="K9">
        <v>12964</v>
      </c>
      <c r="L9" t="s">
        <v>520</v>
      </c>
      <c r="M9" t="s">
        <v>530</v>
      </c>
      <c r="N9" t="s">
        <v>529</v>
      </c>
      <c r="O9" t="s">
        <v>522</v>
      </c>
      <c r="P9" t="s">
        <v>341</v>
      </c>
      <c r="Q9">
        <v>86000</v>
      </c>
      <c r="R9" t="s">
        <v>201</v>
      </c>
      <c r="S9" t="s">
        <v>204</v>
      </c>
      <c r="T9" t="s">
        <v>201</v>
      </c>
      <c r="U9" t="s">
        <v>330</v>
      </c>
      <c r="V9" t="s">
        <v>318</v>
      </c>
      <c r="W9" t="s">
        <v>201</v>
      </c>
      <c r="X9" t="s">
        <v>342</v>
      </c>
      <c r="Y9" s="287" t="s">
        <v>164</v>
      </c>
    </row>
    <row r="10" spans="1:26" ht="15" customHeight="1" x14ac:dyDescent="0.35">
      <c r="A10" t="s">
        <v>192</v>
      </c>
      <c r="B10" t="s">
        <v>193</v>
      </c>
      <c r="C10" t="s">
        <v>517</v>
      </c>
      <c r="D10" t="s">
        <v>529</v>
      </c>
      <c r="E10" s="152">
        <v>0.1</v>
      </c>
      <c r="F10" s="152">
        <v>0.1</v>
      </c>
      <c r="G10" t="s">
        <v>196</v>
      </c>
      <c r="H10" s="342">
        <v>1</v>
      </c>
      <c r="I10" s="294" t="s">
        <v>519</v>
      </c>
      <c r="J10">
        <v>21084</v>
      </c>
      <c r="K10">
        <v>13189</v>
      </c>
      <c r="L10" t="s">
        <v>520</v>
      </c>
      <c r="M10" t="s">
        <v>530</v>
      </c>
      <c r="N10" t="s">
        <v>529</v>
      </c>
      <c r="O10" t="s">
        <v>522</v>
      </c>
      <c r="P10" t="s">
        <v>334</v>
      </c>
      <c r="Q10">
        <v>87000</v>
      </c>
      <c r="R10" t="s">
        <v>201</v>
      </c>
      <c r="S10" t="s">
        <v>204</v>
      </c>
      <c r="T10" t="s">
        <v>201</v>
      </c>
      <c r="U10" t="s">
        <v>330</v>
      </c>
      <c r="V10" t="s">
        <v>318</v>
      </c>
      <c r="W10" t="s">
        <v>201</v>
      </c>
      <c r="X10" t="s">
        <v>331</v>
      </c>
      <c r="Y10" s="287" t="s">
        <v>164</v>
      </c>
    </row>
    <row r="11" spans="1:26" ht="15" customHeight="1" x14ac:dyDescent="0.35">
      <c r="A11" t="s">
        <v>192</v>
      </c>
      <c r="B11" t="s">
        <v>193</v>
      </c>
      <c r="C11" t="s">
        <v>517</v>
      </c>
      <c r="D11" t="s">
        <v>529</v>
      </c>
      <c r="E11" s="152">
        <v>0.45</v>
      </c>
      <c r="F11" s="152">
        <v>0.45</v>
      </c>
      <c r="G11" t="s">
        <v>196</v>
      </c>
      <c r="H11" s="342">
        <v>1</v>
      </c>
      <c r="I11" s="294" t="s">
        <v>519</v>
      </c>
      <c r="J11">
        <v>21084</v>
      </c>
      <c r="K11">
        <v>13337</v>
      </c>
      <c r="L11" t="s">
        <v>520</v>
      </c>
      <c r="M11" t="s">
        <v>530</v>
      </c>
      <c r="N11" t="s">
        <v>529</v>
      </c>
      <c r="O11" t="s">
        <v>522</v>
      </c>
      <c r="P11" t="s">
        <v>336</v>
      </c>
      <c r="Q11">
        <v>87000</v>
      </c>
      <c r="R11" t="s">
        <v>201</v>
      </c>
      <c r="S11" t="s">
        <v>204</v>
      </c>
      <c r="T11" t="s">
        <v>201</v>
      </c>
      <c r="U11" t="s">
        <v>330</v>
      </c>
      <c r="V11" t="s">
        <v>318</v>
      </c>
      <c r="W11" t="s">
        <v>201</v>
      </c>
      <c r="X11" t="s">
        <v>331</v>
      </c>
      <c r="Y11" s="287" t="s">
        <v>164</v>
      </c>
    </row>
    <row r="12" spans="1:26" ht="15" customHeight="1" x14ac:dyDescent="0.35">
      <c r="A12" t="s">
        <v>192</v>
      </c>
      <c r="B12" t="s">
        <v>193</v>
      </c>
      <c r="C12" t="s">
        <v>517</v>
      </c>
      <c r="D12" t="s">
        <v>529</v>
      </c>
      <c r="E12" s="152">
        <v>0.01</v>
      </c>
      <c r="F12" s="152">
        <v>0.01</v>
      </c>
      <c r="G12" t="s">
        <v>196</v>
      </c>
      <c r="H12" s="342">
        <v>1</v>
      </c>
      <c r="I12" s="294" t="s">
        <v>519</v>
      </c>
      <c r="J12">
        <v>21084</v>
      </c>
      <c r="K12">
        <v>13450</v>
      </c>
      <c r="L12" t="s">
        <v>520</v>
      </c>
      <c r="M12" t="s">
        <v>530</v>
      </c>
      <c r="N12" t="s">
        <v>529</v>
      </c>
      <c r="O12" t="s">
        <v>522</v>
      </c>
      <c r="P12" t="s">
        <v>340</v>
      </c>
      <c r="Q12">
        <v>87000</v>
      </c>
      <c r="R12" t="s">
        <v>201</v>
      </c>
      <c r="S12" t="s">
        <v>204</v>
      </c>
      <c r="T12" t="s">
        <v>201</v>
      </c>
      <c r="U12" t="s">
        <v>330</v>
      </c>
      <c r="V12" t="s">
        <v>318</v>
      </c>
      <c r="W12" t="s">
        <v>201</v>
      </c>
      <c r="X12" t="s">
        <v>94</v>
      </c>
      <c r="Y12" s="287" t="s">
        <v>164</v>
      </c>
    </row>
    <row r="13" spans="1:26" ht="15" customHeight="1" x14ac:dyDescent="0.35">
      <c r="A13" t="s">
        <v>192</v>
      </c>
      <c r="B13" t="s">
        <v>193</v>
      </c>
      <c r="C13" t="s">
        <v>517</v>
      </c>
      <c r="D13" t="s">
        <v>529</v>
      </c>
      <c r="E13" s="152">
        <v>5.6</v>
      </c>
      <c r="F13" s="152">
        <v>5.6</v>
      </c>
      <c r="G13" t="s">
        <v>196</v>
      </c>
      <c r="H13" s="342">
        <v>1</v>
      </c>
      <c r="I13" s="294" t="s">
        <v>519</v>
      </c>
      <c r="J13">
        <v>21084</v>
      </c>
      <c r="K13">
        <v>13599</v>
      </c>
      <c r="L13" t="s">
        <v>520</v>
      </c>
      <c r="M13" t="s">
        <v>530</v>
      </c>
      <c r="N13" t="s">
        <v>529</v>
      </c>
      <c r="O13" t="s">
        <v>522</v>
      </c>
      <c r="P13" t="s">
        <v>339</v>
      </c>
      <c r="Q13">
        <v>88000</v>
      </c>
      <c r="R13" t="s">
        <v>201</v>
      </c>
      <c r="S13" t="s">
        <v>204</v>
      </c>
      <c r="T13" t="s">
        <v>201</v>
      </c>
      <c r="U13" t="s">
        <v>330</v>
      </c>
      <c r="V13" t="s">
        <v>318</v>
      </c>
      <c r="W13" t="s">
        <v>201</v>
      </c>
      <c r="X13" t="s">
        <v>331</v>
      </c>
      <c r="Y13" s="287" t="s">
        <v>164</v>
      </c>
    </row>
    <row r="14" spans="1:26" ht="15" customHeight="1" x14ac:dyDescent="0.35">
      <c r="A14" t="s">
        <v>192</v>
      </c>
      <c r="B14" t="s">
        <v>193</v>
      </c>
      <c r="C14" t="s">
        <v>517</v>
      </c>
      <c r="D14" t="s">
        <v>529</v>
      </c>
      <c r="E14" s="152">
        <v>0.11</v>
      </c>
      <c r="F14" s="152">
        <v>0.11</v>
      </c>
      <c r="G14" t="s">
        <v>196</v>
      </c>
      <c r="H14" s="342">
        <v>1</v>
      </c>
      <c r="I14" s="294" t="s">
        <v>519</v>
      </c>
      <c r="J14">
        <v>21084</v>
      </c>
      <c r="K14">
        <v>11987</v>
      </c>
      <c r="L14" t="s">
        <v>520</v>
      </c>
      <c r="M14" t="s">
        <v>530</v>
      </c>
      <c r="N14" t="s">
        <v>529</v>
      </c>
      <c r="O14" t="s">
        <v>522</v>
      </c>
      <c r="P14" t="s">
        <v>531</v>
      </c>
      <c r="Q14">
        <v>85000</v>
      </c>
      <c r="R14" t="s">
        <v>201</v>
      </c>
      <c r="S14" t="s">
        <v>204</v>
      </c>
      <c r="T14" t="s">
        <v>201</v>
      </c>
      <c r="U14" t="s">
        <v>330</v>
      </c>
      <c r="V14" t="s">
        <v>318</v>
      </c>
      <c r="W14" t="s">
        <v>201</v>
      </c>
      <c r="X14" t="s">
        <v>94</v>
      </c>
      <c r="Y14" s="287" t="s">
        <v>164</v>
      </c>
    </row>
    <row r="15" spans="1:26" ht="15" customHeight="1" x14ac:dyDescent="0.35">
      <c r="A15" t="s">
        <v>192</v>
      </c>
      <c r="B15" t="s">
        <v>193</v>
      </c>
      <c r="C15" t="s">
        <v>517</v>
      </c>
      <c r="D15" t="s">
        <v>529</v>
      </c>
      <c r="E15" s="152">
        <v>0.09</v>
      </c>
      <c r="F15" s="152">
        <v>0.09</v>
      </c>
      <c r="G15" t="s">
        <v>196</v>
      </c>
      <c r="H15" s="342">
        <v>1</v>
      </c>
      <c r="I15" s="294" t="s">
        <v>519</v>
      </c>
      <c r="J15">
        <v>21084</v>
      </c>
      <c r="K15">
        <v>12130</v>
      </c>
      <c r="L15" t="s">
        <v>520</v>
      </c>
      <c r="M15" t="s">
        <v>530</v>
      </c>
      <c r="N15" t="s">
        <v>529</v>
      </c>
      <c r="O15" t="s">
        <v>522</v>
      </c>
      <c r="P15" t="s">
        <v>341</v>
      </c>
      <c r="Q15">
        <v>85000</v>
      </c>
      <c r="R15" t="s">
        <v>201</v>
      </c>
      <c r="S15" t="s">
        <v>204</v>
      </c>
      <c r="T15" t="s">
        <v>201</v>
      </c>
      <c r="U15" t="s">
        <v>330</v>
      </c>
      <c r="V15" t="s">
        <v>318</v>
      </c>
      <c r="W15" t="s">
        <v>201</v>
      </c>
      <c r="X15" t="s">
        <v>342</v>
      </c>
      <c r="Y15" s="287" t="s">
        <v>164</v>
      </c>
      <c r="Z15" t="s">
        <v>532</v>
      </c>
    </row>
    <row r="16" spans="1:26" ht="15" customHeight="1" x14ac:dyDescent="0.35">
      <c r="A16" t="s">
        <v>192</v>
      </c>
      <c r="B16" t="s">
        <v>193</v>
      </c>
      <c r="C16" t="s">
        <v>517</v>
      </c>
      <c r="D16" t="s">
        <v>529</v>
      </c>
      <c r="E16" s="152">
        <v>0.05</v>
      </c>
      <c r="F16" s="152">
        <v>0.05</v>
      </c>
      <c r="G16" t="s">
        <v>196</v>
      </c>
      <c r="H16" s="342">
        <v>1</v>
      </c>
      <c r="I16" s="294" t="s">
        <v>519</v>
      </c>
      <c r="J16">
        <v>21084</v>
      </c>
      <c r="K16">
        <v>12267</v>
      </c>
      <c r="L16" t="s">
        <v>520</v>
      </c>
      <c r="M16" t="s">
        <v>530</v>
      </c>
      <c r="N16" t="s">
        <v>529</v>
      </c>
      <c r="O16" t="s">
        <v>522</v>
      </c>
      <c r="P16" t="s">
        <v>343</v>
      </c>
      <c r="Q16">
        <v>85000</v>
      </c>
      <c r="R16" t="s">
        <v>201</v>
      </c>
      <c r="S16" t="s">
        <v>204</v>
      </c>
      <c r="T16" t="s">
        <v>201</v>
      </c>
      <c r="U16" t="s">
        <v>330</v>
      </c>
      <c r="V16" t="s">
        <v>318</v>
      </c>
      <c r="W16" t="s">
        <v>201</v>
      </c>
      <c r="X16" t="s">
        <v>342</v>
      </c>
      <c r="Y16" s="287" t="s">
        <v>164</v>
      </c>
    </row>
    <row r="17" spans="1:25" ht="15" customHeight="1" x14ac:dyDescent="0.35">
      <c r="A17" t="s">
        <v>192</v>
      </c>
      <c r="B17" t="s">
        <v>193</v>
      </c>
      <c r="C17" t="s">
        <v>517</v>
      </c>
      <c r="D17" t="s">
        <v>529</v>
      </c>
      <c r="E17" s="152">
        <v>0.19</v>
      </c>
      <c r="F17" s="152">
        <v>0.19</v>
      </c>
      <c r="G17" t="s">
        <v>196</v>
      </c>
      <c r="H17" s="342">
        <v>1</v>
      </c>
      <c r="I17" s="294" t="s">
        <v>519</v>
      </c>
      <c r="J17">
        <v>21084</v>
      </c>
      <c r="K17">
        <v>12412</v>
      </c>
      <c r="L17" t="s">
        <v>520</v>
      </c>
      <c r="M17" t="s">
        <v>530</v>
      </c>
      <c r="N17" t="s">
        <v>529</v>
      </c>
      <c r="O17" t="s">
        <v>522</v>
      </c>
      <c r="P17" t="s">
        <v>346</v>
      </c>
      <c r="Q17">
        <v>85000</v>
      </c>
      <c r="R17" t="s">
        <v>201</v>
      </c>
      <c r="S17" t="s">
        <v>204</v>
      </c>
      <c r="T17" t="s">
        <v>201</v>
      </c>
      <c r="U17" t="s">
        <v>330</v>
      </c>
      <c r="V17" t="s">
        <v>318</v>
      </c>
      <c r="W17" t="s">
        <v>201</v>
      </c>
      <c r="X17" t="s">
        <v>331</v>
      </c>
      <c r="Y17" s="287" t="s">
        <v>164</v>
      </c>
    </row>
    <row r="18" spans="1:25" ht="15" customHeight="1" x14ac:dyDescent="0.35">
      <c r="A18" t="s">
        <v>192</v>
      </c>
      <c r="B18" t="s">
        <v>193</v>
      </c>
      <c r="C18" t="s">
        <v>517</v>
      </c>
      <c r="D18" t="s">
        <v>529</v>
      </c>
      <c r="E18" s="152">
        <v>7.0000000000000007E-2</v>
      </c>
      <c r="F18" s="152">
        <v>7.0000000000000007E-2</v>
      </c>
      <c r="G18" t="s">
        <v>196</v>
      </c>
      <c r="H18" s="342">
        <v>1</v>
      </c>
      <c r="I18" s="294" t="s">
        <v>519</v>
      </c>
      <c r="J18">
        <v>21084</v>
      </c>
      <c r="K18">
        <v>12553</v>
      </c>
      <c r="L18" t="s">
        <v>520</v>
      </c>
      <c r="M18" t="s">
        <v>530</v>
      </c>
      <c r="N18" t="s">
        <v>529</v>
      </c>
      <c r="O18" t="s">
        <v>522</v>
      </c>
      <c r="P18" t="s">
        <v>345</v>
      </c>
      <c r="Q18">
        <v>85000</v>
      </c>
      <c r="R18" t="s">
        <v>201</v>
      </c>
      <c r="S18" t="s">
        <v>204</v>
      </c>
      <c r="T18" t="s">
        <v>201</v>
      </c>
      <c r="U18" t="s">
        <v>330</v>
      </c>
      <c r="V18" t="s">
        <v>318</v>
      </c>
      <c r="W18" t="s">
        <v>201</v>
      </c>
      <c r="X18" t="s">
        <v>331</v>
      </c>
      <c r="Y18" s="287" t="s">
        <v>164</v>
      </c>
    </row>
    <row r="19" spans="1:25" ht="15" customHeight="1" x14ac:dyDescent="0.35">
      <c r="A19" t="s">
        <v>192</v>
      </c>
      <c r="B19" t="s">
        <v>193</v>
      </c>
      <c r="C19" t="s">
        <v>517</v>
      </c>
      <c r="D19" t="s">
        <v>529</v>
      </c>
      <c r="E19" s="152">
        <v>-0.09</v>
      </c>
      <c r="F19" s="152">
        <v>-0.09</v>
      </c>
      <c r="G19" t="s">
        <v>196</v>
      </c>
      <c r="H19" s="342">
        <v>1</v>
      </c>
      <c r="I19" s="294" t="s">
        <v>519</v>
      </c>
      <c r="J19">
        <v>21084</v>
      </c>
      <c r="K19">
        <v>12696</v>
      </c>
      <c r="L19" t="s">
        <v>520</v>
      </c>
      <c r="M19" t="s">
        <v>530</v>
      </c>
      <c r="N19" t="s">
        <v>529</v>
      </c>
      <c r="O19" t="s">
        <v>522</v>
      </c>
      <c r="P19" t="s">
        <v>336</v>
      </c>
      <c r="Q19">
        <v>85100</v>
      </c>
      <c r="R19" t="s">
        <v>201</v>
      </c>
      <c r="S19" t="s">
        <v>204</v>
      </c>
      <c r="T19" t="s">
        <v>201</v>
      </c>
      <c r="U19" t="s">
        <v>330</v>
      </c>
      <c r="V19" t="s">
        <v>318</v>
      </c>
      <c r="W19" t="s">
        <v>201</v>
      </c>
      <c r="X19" t="s">
        <v>331</v>
      </c>
      <c r="Y19" s="287" t="s">
        <v>164</v>
      </c>
    </row>
    <row r="20" spans="1:25" ht="15" customHeight="1" x14ac:dyDescent="0.35">
      <c r="A20" t="s">
        <v>192</v>
      </c>
      <c r="B20" t="s">
        <v>193</v>
      </c>
      <c r="C20" t="s">
        <v>517</v>
      </c>
      <c r="D20" t="s">
        <v>529</v>
      </c>
      <c r="E20" s="152">
        <v>0.14000000000000001</v>
      </c>
      <c r="F20" s="152">
        <v>0.14000000000000001</v>
      </c>
      <c r="G20" t="s">
        <v>196</v>
      </c>
      <c r="H20" s="342">
        <v>1</v>
      </c>
      <c r="I20" s="294" t="s">
        <v>519</v>
      </c>
      <c r="J20">
        <v>21084</v>
      </c>
      <c r="K20">
        <v>11120</v>
      </c>
      <c r="L20" t="s">
        <v>520</v>
      </c>
      <c r="M20" t="s">
        <v>530</v>
      </c>
      <c r="N20" t="s">
        <v>529</v>
      </c>
      <c r="O20" t="s">
        <v>522</v>
      </c>
      <c r="P20" t="s">
        <v>336</v>
      </c>
      <c r="Q20">
        <v>85000</v>
      </c>
      <c r="R20" t="s">
        <v>201</v>
      </c>
      <c r="S20" t="s">
        <v>204</v>
      </c>
      <c r="T20" t="s">
        <v>201</v>
      </c>
      <c r="U20" t="s">
        <v>330</v>
      </c>
      <c r="V20" t="s">
        <v>318</v>
      </c>
      <c r="W20" t="s">
        <v>201</v>
      </c>
      <c r="X20" t="s">
        <v>331</v>
      </c>
      <c r="Y20" s="287" t="s">
        <v>164</v>
      </c>
    </row>
    <row r="21" spans="1:25" ht="15" customHeight="1" x14ac:dyDescent="0.35">
      <c r="A21" t="s">
        <v>192</v>
      </c>
      <c r="B21" t="s">
        <v>193</v>
      </c>
      <c r="C21" t="s">
        <v>517</v>
      </c>
      <c r="D21" t="s">
        <v>529</v>
      </c>
      <c r="E21" s="152">
        <v>7.0000000000000007E-2</v>
      </c>
      <c r="F21" s="152">
        <v>7.0000000000000007E-2</v>
      </c>
      <c r="G21" t="s">
        <v>196</v>
      </c>
      <c r="H21" s="342">
        <v>1</v>
      </c>
      <c r="I21" s="294" t="s">
        <v>519</v>
      </c>
      <c r="J21">
        <v>21084</v>
      </c>
      <c r="K21">
        <v>11259</v>
      </c>
      <c r="L21" t="s">
        <v>520</v>
      </c>
      <c r="M21" t="s">
        <v>530</v>
      </c>
      <c r="N21" t="s">
        <v>529</v>
      </c>
      <c r="O21" t="s">
        <v>522</v>
      </c>
      <c r="P21" t="s">
        <v>337</v>
      </c>
      <c r="Q21">
        <v>85000</v>
      </c>
      <c r="R21" t="s">
        <v>201</v>
      </c>
      <c r="S21" t="s">
        <v>204</v>
      </c>
      <c r="T21" t="s">
        <v>201</v>
      </c>
      <c r="U21" t="s">
        <v>330</v>
      </c>
      <c r="V21" t="s">
        <v>318</v>
      </c>
      <c r="W21" t="s">
        <v>201</v>
      </c>
      <c r="X21" t="s">
        <v>331</v>
      </c>
      <c r="Y21" s="287" t="s">
        <v>164</v>
      </c>
    </row>
    <row r="22" spans="1:25" ht="15" customHeight="1" x14ac:dyDescent="0.35">
      <c r="A22" t="s">
        <v>192</v>
      </c>
      <c r="B22" t="s">
        <v>193</v>
      </c>
      <c r="C22" t="s">
        <v>517</v>
      </c>
      <c r="D22" t="s">
        <v>529</v>
      </c>
      <c r="E22" s="152">
        <v>0.13</v>
      </c>
      <c r="F22" s="152">
        <v>0.13</v>
      </c>
      <c r="G22" t="s">
        <v>196</v>
      </c>
      <c r="H22" s="342">
        <v>1</v>
      </c>
      <c r="I22" s="294" t="s">
        <v>519</v>
      </c>
      <c r="J22">
        <v>21084</v>
      </c>
      <c r="K22">
        <v>11403</v>
      </c>
      <c r="L22" t="s">
        <v>520</v>
      </c>
      <c r="M22" t="s">
        <v>530</v>
      </c>
      <c r="N22" t="s">
        <v>529</v>
      </c>
      <c r="O22" t="s">
        <v>522</v>
      </c>
      <c r="P22" t="s">
        <v>338</v>
      </c>
      <c r="Q22">
        <v>85000</v>
      </c>
      <c r="R22" t="s">
        <v>201</v>
      </c>
      <c r="S22" t="s">
        <v>204</v>
      </c>
      <c r="T22" t="s">
        <v>201</v>
      </c>
      <c r="U22" t="s">
        <v>330</v>
      </c>
      <c r="V22" t="s">
        <v>318</v>
      </c>
      <c r="W22" t="s">
        <v>201</v>
      </c>
      <c r="X22" t="s">
        <v>331</v>
      </c>
      <c r="Y22" s="287" t="s">
        <v>164</v>
      </c>
    </row>
    <row r="23" spans="1:25" ht="15" customHeight="1" x14ac:dyDescent="0.35">
      <c r="A23" t="s">
        <v>192</v>
      </c>
      <c r="B23" t="s">
        <v>193</v>
      </c>
      <c r="C23" t="s">
        <v>517</v>
      </c>
      <c r="D23" t="s">
        <v>529</v>
      </c>
      <c r="E23" s="152">
        <v>4.49</v>
      </c>
      <c r="F23" s="152">
        <v>4.49</v>
      </c>
      <c r="G23" t="s">
        <v>196</v>
      </c>
      <c r="H23" s="342">
        <v>1</v>
      </c>
      <c r="I23" s="294" t="s">
        <v>519</v>
      </c>
      <c r="J23">
        <v>21084</v>
      </c>
      <c r="K23">
        <v>11552</v>
      </c>
      <c r="L23" t="s">
        <v>520</v>
      </c>
      <c r="M23" t="s">
        <v>530</v>
      </c>
      <c r="N23" t="s">
        <v>529</v>
      </c>
      <c r="O23" t="s">
        <v>522</v>
      </c>
      <c r="P23" t="s">
        <v>339</v>
      </c>
      <c r="Q23">
        <v>85000</v>
      </c>
      <c r="R23" t="s">
        <v>201</v>
      </c>
      <c r="S23" t="s">
        <v>204</v>
      </c>
      <c r="T23" t="s">
        <v>201</v>
      </c>
      <c r="U23" t="s">
        <v>330</v>
      </c>
      <c r="V23" t="s">
        <v>318</v>
      </c>
      <c r="W23" t="s">
        <v>201</v>
      </c>
      <c r="X23" t="s">
        <v>331</v>
      </c>
      <c r="Y23" s="287" t="s">
        <v>164</v>
      </c>
    </row>
    <row r="24" spans="1:25" ht="15" customHeight="1" x14ac:dyDescent="0.35">
      <c r="A24" t="s">
        <v>192</v>
      </c>
      <c r="B24" t="s">
        <v>193</v>
      </c>
      <c r="C24" t="s">
        <v>517</v>
      </c>
      <c r="D24" t="s">
        <v>529</v>
      </c>
      <c r="E24" s="152">
        <v>0.37</v>
      </c>
      <c r="F24" s="152">
        <v>0.37</v>
      </c>
      <c r="G24" t="s">
        <v>196</v>
      </c>
      <c r="H24" s="342">
        <v>1</v>
      </c>
      <c r="I24" s="294" t="s">
        <v>519</v>
      </c>
      <c r="J24">
        <v>21084</v>
      </c>
      <c r="K24">
        <v>11699</v>
      </c>
      <c r="L24" t="s">
        <v>520</v>
      </c>
      <c r="M24" t="s">
        <v>530</v>
      </c>
      <c r="N24" t="s">
        <v>529</v>
      </c>
      <c r="O24" t="s">
        <v>522</v>
      </c>
      <c r="P24" t="s">
        <v>340</v>
      </c>
      <c r="Q24">
        <v>85000</v>
      </c>
      <c r="R24" t="s">
        <v>201</v>
      </c>
      <c r="S24" t="s">
        <v>204</v>
      </c>
      <c r="T24" t="s">
        <v>201</v>
      </c>
      <c r="U24" t="s">
        <v>330</v>
      </c>
      <c r="V24" t="s">
        <v>318</v>
      </c>
      <c r="W24" t="s">
        <v>201</v>
      </c>
      <c r="X24" t="s">
        <v>94</v>
      </c>
      <c r="Y24" s="287" t="s">
        <v>164</v>
      </c>
    </row>
    <row r="25" spans="1:25" ht="15" customHeight="1" x14ac:dyDescent="0.35">
      <c r="A25" t="s">
        <v>192</v>
      </c>
      <c r="B25" t="s">
        <v>193</v>
      </c>
      <c r="C25" t="s">
        <v>517</v>
      </c>
      <c r="D25" t="s">
        <v>529</v>
      </c>
      <c r="E25" s="152">
        <v>0.12</v>
      </c>
      <c r="F25" s="152">
        <v>0.12</v>
      </c>
      <c r="G25" t="s">
        <v>196</v>
      </c>
      <c r="H25" s="342">
        <v>1</v>
      </c>
      <c r="I25" s="294" t="s">
        <v>519</v>
      </c>
      <c r="J25">
        <v>21084</v>
      </c>
      <c r="K25">
        <v>11843</v>
      </c>
      <c r="L25" t="s">
        <v>520</v>
      </c>
      <c r="M25" t="s">
        <v>530</v>
      </c>
      <c r="N25" t="s">
        <v>529</v>
      </c>
      <c r="O25" t="s">
        <v>522</v>
      </c>
      <c r="P25" t="s">
        <v>533</v>
      </c>
      <c r="Q25">
        <v>85000</v>
      </c>
      <c r="R25" t="s">
        <v>201</v>
      </c>
      <c r="S25" t="s">
        <v>204</v>
      </c>
      <c r="T25" t="s">
        <v>201</v>
      </c>
      <c r="U25" t="s">
        <v>330</v>
      </c>
      <c r="V25" t="s">
        <v>318</v>
      </c>
      <c r="W25" t="s">
        <v>201</v>
      </c>
      <c r="X25" t="s">
        <v>94</v>
      </c>
      <c r="Y25" s="287" t="s">
        <v>164</v>
      </c>
    </row>
    <row r="26" spans="1:25" ht="15" customHeight="1" x14ac:dyDescent="0.35">
      <c r="A26" t="s">
        <v>192</v>
      </c>
      <c r="B26" t="s">
        <v>193</v>
      </c>
      <c r="C26" t="s">
        <v>517</v>
      </c>
      <c r="D26" t="s">
        <v>529</v>
      </c>
      <c r="E26" s="152">
        <v>0.59</v>
      </c>
      <c r="F26" s="152">
        <v>0.59</v>
      </c>
      <c r="G26" t="s">
        <v>196</v>
      </c>
      <c r="H26" s="342">
        <v>1</v>
      </c>
      <c r="I26" s="294" t="s">
        <v>519</v>
      </c>
      <c r="J26">
        <v>21084</v>
      </c>
      <c r="K26">
        <v>10251</v>
      </c>
      <c r="L26" t="s">
        <v>520</v>
      </c>
      <c r="M26" t="s">
        <v>530</v>
      </c>
      <c r="N26" t="s">
        <v>529</v>
      </c>
      <c r="O26" t="s">
        <v>522</v>
      </c>
      <c r="P26" t="s">
        <v>343</v>
      </c>
      <c r="Q26">
        <v>84000</v>
      </c>
      <c r="R26" t="s">
        <v>201</v>
      </c>
      <c r="S26" t="s">
        <v>204</v>
      </c>
      <c r="T26" t="s">
        <v>201</v>
      </c>
      <c r="U26" t="s">
        <v>330</v>
      </c>
      <c r="V26" t="s">
        <v>318</v>
      </c>
      <c r="W26" t="s">
        <v>201</v>
      </c>
      <c r="X26" t="s">
        <v>342</v>
      </c>
      <c r="Y26" s="287" t="s">
        <v>164</v>
      </c>
    </row>
    <row r="27" spans="1:25" ht="15" customHeight="1" x14ac:dyDescent="0.35">
      <c r="A27" t="s">
        <v>192</v>
      </c>
      <c r="B27" t="s">
        <v>193</v>
      </c>
      <c r="C27" t="s">
        <v>517</v>
      </c>
      <c r="D27" t="s">
        <v>529</v>
      </c>
      <c r="E27" s="152">
        <v>0.18</v>
      </c>
      <c r="F27" s="152">
        <v>0.18</v>
      </c>
      <c r="G27" t="s">
        <v>196</v>
      </c>
      <c r="H27" s="342">
        <v>1</v>
      </c>
      <c r="I27" s="294" t="s">
        <v>519</v>
      </c>
      <c r="J27">
        <v>21084</v>
      </c>
      <c r="K27">
        <v>10396</v>
      </c>
      <c r="L27" t="s">
        <v>520</v>
      </c>
      <c r="M27" t="s">
        <v>530</v>
      </c>
      <c r="N27" t="s">
        <v>529</v>
      </c>
      <c r="O27" t="s">
        <v>522</v>
      </c>
      <c r="P27" t="s">
        <v>329</v>
      </c>
      <c r="Q27">
        <v>85000</v>
      </c>
      <c r="R27" t="s">
        <v>201</v>
      </c>
      <c r="S27" t="s">
        <v>204</v>
      </c>
      <c r="T27" t="s">
        <v>201</v>
      </c>
      <c r="U27" t="s">
        <v>330</v>
      </c>
      <c r="V27" t="s">
        <v>318</v>
      </c>
      <c r="W27" t="s">
        <v>201</v>
      </c>
      <c r="X27" t="s">
        <v>331</v>
      </c>
      <c r="Y27" s="287" t="s">
        <v>164</v>
      </c>
    </row>
    <row r="28" spans="1:25" ht="15" customHeight="1" x14ac:dyDescent="0.35">
      <c r="A28" t="s">
        <v>192</v>
      </c>
      <c r="B28" t="s">
        <v>193</v>
      </c>
      <c r="C28" t="s">
        <v>517</v>
      </c>
      <c r="D28" t="s">
        <v>529</v>
      </c>
      <c r="E28" s="152">
        <v>0.15</v>
      </c>
      <c r="F28" s="152">
        <v>0.15</v>
      </c>
      <c r="G28" t="s">
        <v>196</v>
      </c>
      <c r="H28" s="342">
        <v>1</v>
      </c>
      <c r="I28" s="294" t="s">
        <v>519</v>
      </c>
      <c r="J28">
        <v>21084</v>
      </c>
      <c r="K28">
        <v>10540</v>
      </c>
      <c r="L28" t="s">
        <v>520</v>
      </c>
      <c r="M28" t="s">
        <v>530</v>
      </c>
      <c r="N28" t="s">
        <v>529</v>
      </c>
      <c r="O28" t="s">
        <v>522</v>
      </c>
      <c r="P28" t="s">
        <v>332</v>
      </c>
      <c r="Q28">
        <v>85000</v>
      </c>
      <c r="R28" t="s">
        <v>201</v>
      </c>
      <c r="S28" t="s">
        <v>204</v>
      </c>
      <c r="T28" t="s">
        <v>201</v>
      </c>
      <c r="U28" t="s">
        <v>330</v>
      </c>
      <c r="V28" t="s">
        <v>318</v>
      </c>
      <c r="W28" t="s">
        <v>201</v>
      </c>
      <c r="X28" t="s">
        <v>331</v>
      </c>
      <c r="Y28" s="287" t="s">
        <v>164</v>
      </c>
    </row>
    <row r="29" spans="1:25" ht="15" customHeight="1" x14ac:dyDescent="0.35">
      <c r="A29" t="s">
        <v>192</v>
      </c>
      <c r="B29" t="s">
        <v>193</v>
      </c>
      <c r="C29" t="s">
        <v>517</v>
      </c>
      <c r="D29" t="s">
        <v>529</v>
      </c>
      <c r="E29" s="152">
        <v>0.41</v>
      </c>
      <c r="F29" s="152">
        <v>0.41</v>
      </c>
      <c r="G29" t="s">
        <v>196</v>
      </c>
      <c r="H29" s="342">
        <v>1</v>
      </c>
      <c r="I29" s="294" t="s">
        <v>519</v>
      </c>
      <c r="J29">
        <v>21084</v>
      </c>
      <c r="K29">
        <v>10688</v>
      </c>
      <c r="L29" t="s">
        <v>520</v>
      </c>
      <c r="M29" t="s">
        <v>530</v>
      </c>
      <c r="N29" t="s">
        <v>529</v>
      </c>
      <c r="O29" t="s">
        <v>522</v>
      </c>
      <c r="P29" t="s">
        <v>333</v>
      </c>
      <c r="Q29">
        <v>85000</v>
      </c>
      <c r="R29" t="s">
        <v>201</v>
      </c>
      <c r="S29" t="s">
        <v>204</v>
      </c>
      <c r="T29" t="s">
        <v>201</v>
      </c>
      <c r="U29" t="s">
        <v>330</v>
      </c>
      <c r="V29" t="s">
        <v>318</v>
      </c>
      <c r="W29" t="s">
        <v>201</v>
      </c>
      <c r="X29" t="s">
        <v>331</v>
      </c>
      <c r="Y29" s="287" t="s">
        <v>164</v>
      </c>
    </row>
    <row r="30" spans="1:25" ht="15" customHeight="1" x14ac:dyDescent="0.35">
      <c r="A30" t="s">
        <v>192</v>
      </c>
      <c r="B30" t="s">
        <v>193</v>
      </c>
      <c r="C30" t="s">
        <v>517</v>
      </c>
      <c r="D30" t="s">
        <v>529</v>
      </c>
      <c r="E30" s="152">
        <v>0.09</v>
      </c>
      <c r="F30" s="152">
        <v>0.09</v>
      </c>
      <c r="G30" t="s">
        <v>196</v>
      </c>
      <c r="H30" s="342">
        <v>1</v>
      </c>
      <c r="I30" s="294" t="s">
        <v>519</v>
      </c>
      <c r="J30">
        <v>21084</v>
      </c>
      <c r="K30">
        <v>10831</v>
      </c>
      <c r="L30" t="s">
        <v>520</v>
      </c>
      <c r="M30" t="s">
        <v>530</v>
      </c>
      <c r="N30" t="s">
        <v>529</v>
      </c>
      <c r="O30" t="s">
        <v>522</v>
      </c>
      <c r="P30" t="s">
        <v>334</v>
      </c>
      <c r="Q30">
        <v>85000</v>
      </c>
      <c r="R30" t="s">
        <v>201</v>
      </c>
      <c r="S30" t="s">
        <v>204</v>
      </c>
      <c r="T30" t="s">
        <v>201</v>
      </c>
      <c r="U30" t="s">
        <v>330</v>
      </c>
      <c r="V30" t="s">
        <v>318</v>
      </c>
      <c r="W30" t="s">
        <v>201</v>
      </c>
      <c r="X30" t="s">
        <v>331</v>
      </c>
      <c r="Y30" s="287" t="s">
        <v>164</v>
      </c>
    </row>
    <row r="31" spans="1:25" ht="15" customHeight="1" x14ac:dyDescent="0.35">
      <c r="A31" t="s">
        <v>192</v>
      </c>
      <c r="B31" t="s">
        <v>193</v>
      </c>
      <c r="C31" t="s">
        <v>517</v>
      </c>
      <c r="D31" t="s">
        <v>529</v>
      </c>
      <c r="E31" s="152">
        <v>0.19</v>
      </c>
      <c r="F31" s="152">
        <v>0.19</v>
      </c>
      <c r="G31" t="s">
        <v>196</v>
      </c>
      <c r="H31" s="342">
        <v>1</v>
      </c>
      <c r="I31" s="294" t="s">
        <v>519</v>
      </c>
      <c r="J31">
        <v>21084</v>
      </c>
      <c r="K31">
        <v>10976</v>
      </c>
      <c r="L31" t="s">
        <v>520</v>
      </c>
      <c r="M31" t="s">
        <v>530</v>
      </c>
      <c r="N31" t="s">
        <v>529</v>
      </c>
      <c r="O31" t="s">
        <v>522</v>
      </c>
      <c r="P31" t="s">
        <v>335</v>
      </c>
      <c r="Q31">
        <v>85000</v>
      </c>
      <c r="R31" t="s">
        <v>201</v>
      </c>
      <c r="S31" t="s">
        <v>204</v>
      </c>
      <c r="T31" t="s">
        <v>201</v>
      </c>
      <c r="U31" t="s">
        <v>330</v>
      </c>
      <c r="V31" t="s">
        <v>318</v>
      </c>
      <c r="W31" t="s">
        <v>201</v>
      </c>
      <c r="X31" t="s">
        <v>331</v>
      </c>
      <c r="Y31" s="287" t="s">
        <v>164</v>
      </c>
    </row>
    <row r="32" spans="1:25" ht="15" customHeight="1" x14ac:dyDescent="0.35">
      <c r="A32" t="s">
        <v>192</v>
      </c>
      <c r="B32" t="s">
        <v>193</v>
      </c>
      <c r="C32" t="s">
        <v>517</v>
      </c>
      <c r="D32" t="s">
        <v>529</v>
      </c>
      <c r="E32" s="152">
        <v>0.54</v>
      </c>
      <c r="F32" s="152">
        <v>0.54</v>
      </c>
      <c r="G32" t="s">
        <v>196</v>
      </c>
      <c r="H32" s="342">
        <v>1</v>
      </c>
      <c r="I32" s="294" t="s">
        <v>519</v>
      </c>
      <c r="J32">
        <v>21084</v>
      </c>
      <c r="K32">
        <v>9370</v>
      </c>
      <c r="L32" t="s">
        <v>520</v>
      </c>
      <c r="M32" t="s">
        <v>530</v>
      </c>
      <c r="N32" t="s">
        <v>529</v>
      </c>
      <c r="O32" t="s">
        <v>522</v>
      </c>
      <c r="P32" t="s">
        <v>336</v>
      </c>
      <c r="Q32">
        <v>84000</v>
      </c>
      <c r="R32" t="s">
        <v>201</v>
      </c>
      <c r="S32" t="s">
        <v>204</v>
      </c>
      <c r="T32" t="s">
        <v>201</v>
      </c>
      <c r="U32" t="s">
        <v>330</v>
      </c>
      <c r="V32" t="s">
        <v>318</v>
      </c>
      <c r="W32" t="s">
        <v>201</v>
      </c>
      <c r="X32" t="s">
        <v>331</v>
      </c>
      <c r="Y32" s="287" t="s">
        <v>164</v>
      </c>
    </row>
    <row r="33" spans="1:25" ht="15" customHeight="1" x14ac:dyDescent="0.35">
      <c r="A33" t="s">
        <v>192</v>
      </c>
      <c r="B33" t="s">
        <v>193</v>
      </c>
      <c r="C33" t="s">
        <v>517</v>
      </c>
      <c r="D33" t="s">
        <v>529</v>
      </c>
      <c r="E33" s="152">
        <v>0.32</v>
      </c>
      <c r="F33" s="152">
        <v>0.32</v>
      </c>
      <c r="G33" t="s">
        <v>196</v>
      </c>
      <c r="H33" s="342">
        <v>1</v>
      </c>
      <c r="I33" s="294" t="s">
        <v>519</v>
      </c>
      <c r="J33">
        <v>21084</v>
      </c>
      <c r="K33">
        <v>9517</v>
      </c>
      <c r="L33" t="s">
        <v>520</v>
      </c>
      <c r="M33" t="s">
        <v>530</v>
      </c>
      <c r="N33" t="s">
        <v>529</v>
      </c>
      <c r="O33" t="s">
        <v>522</v>
      </c>
      <c r="P33" t="s">
        <v>337</v>
      </c>
      <c r="Q33">
        <v>84000</v>
      </c>
      <c r="R33" t="s">
        <v>201</v>
      </c>
      <c r="S33" t="s">
        <v>204</v>
      </c>
      <c r="T33" t="s">
        <v>201</v>
      </c>
      <c r="U33" t="s">
        <v>330</v>
      </c>
      <c r="V33" t="s">
        <v>318</v>
      </c>
      <c r="W33" t="s">
        <v>201</v>
      </c>
      <c r="X33" t="s">
        <v>331</v>
      </c>
      <c r="Y33" s="287" t="s">
        <v>164</v>
      </c>
    </row>
    <row r="34" spans="1:25" ht="15" customHeight="1" x14ac:dyDescent="0.35">
      <c r="A34" t="s">
        <v>192</v>
      </c>
      <c r="B34" t="s">
        <v>193</v>
      </c>
      <c r="C34" t="s">
        <v>517</v>
      </c>
      <c r="D34" t="s">
        <v>529</v>
      </c>
      <c r="E34" s="152">
        <v>0.56000000000000005</v>
      </c>
      <c r="F34" s="152">
        <v>0.56000000000000005</v>
      </c>
      <c r="G34" t="s">
        <v>196</v>
      </c>
      <c r="H34" s="342">
        <v>1</v>
      </c>
      <c r="I34" s="294" t="s">
        <v>519</v>
      </c>
      <c r="J34">
        <v>21084</v>
      </c>
      <c r="K34">
        <v>9665</v>
      </c>
      <c r="L34" t="s">
        <v>520</v>
      </c>
      <c r="M34" t="s">
        <v>530</v>
      </c>
      <c r="N34" t="s">
        <v>529</v>
      </c>
      <c r="O34" t="s">
        <v>522</v>
      </c>
      <c r="P34" t="s">
        <v>338</v>
      </c>
      <c r="Q34">
        <v>84000</v>
      </c>
      <c r="R34" t="s">
        <v>201</v>
      </c>
      <c r="S34" t="s">
        <v>204</v>
      </c>
      <c r="T34" t="s">
        <v>201</v>
      </c>
      <c r="U34" t="s">
        <v>330</v>
      </c>
      <c r="V34" t="s">
        <v>318</v>
      </c>
      <c r="W34" t="s">
        <v>201</v>
      </c>
      <c r="X34" t="s">
        <v>331</v>
      </c>
      <c r="Y34" s="287" t="s">
        <v>164</v>
      </c>
    </row>
    <row r="35" spans="1:25" ht="15" customHeight="1" x14ac:dyDescent="0.35">
      <c r="A35" t="s">
        <v>192</v>
      </c>
      <c r="B35" t="s">
        <v>193</v>
      </c>
      <c r="C35" t="s">
        <v>517</v>
      </c>
      <c r="D35" t="s">
        <v>529</v>
      </c>
      <c r="E35" s="152">
        <v>0.22</v>
      </c>
      <c r="F35" s="152">
        <v>0.22</v>
      </c>
      <c r="G35" t="s">
        <v>196</v>
      </c>
      <c r="H35" s="342">
        <v>1</v>
      </c>
      <c r="I35" s="294" t="s">
        <v>519</v>
      </c>
      <c r="J35">
        <v>21084</v>
      </c>
      <c r="K35">
        <v>9810</v>
      </c>
      <c r="L35" t="s">
        <v>520</v>
      </c>
      <c r="M35" t="s">
        <v>530</v>
      </c>
      <c r="N35" t="s">
        <v>529</v>
      </c>
      <c r="O35" t="s">
        <v>522</v>
      </c>
      <c r="P35" t="s">
        <v>340</v>
      </c>
      <c r="Q35">
        <v>84000</v>
      </c>
      <c r="R35" t="s">
        <v>201</v>
      </c>
      <c r="S35" t="s">
        <v>204</v>
      </c>
      <c r="T35" t="s">
        <v>201</v>
      </c>
      <c r="U35" t="s">
        <v>330</v>
      </c>
      <c r="V35" t="s">
        <v>318</v>
      </c>
      <c r="W35" t="s">
        <v>201</v>
      </c>
      <c r="X35" t="s">
        <v>94</v>
      </c>
      <c r="Y35" s="287" t="s">
        <v>164</v>
      </c>
    </row>
    <row r="36" spans="1:25" ht="15" customHeight="1" x14ac:dyDescent="0.35">
      <c r="A36" t="s">
        <v>192</v>
      </c>
      <c r="B36" t="s">
        <v>193</v>
      </c>
      <c r="C36" t="s">
        <v>517</v>
      </c>
      <c r="D36" t="s">
        <v>529</v>
      </c>
      <c r="E36" s="152">
        <v>0.16</v>
      </c>
      <c r="F36" s="152">
        <v>0.16</v>
      </c>
      <c r="G36" t="s">
        <v>196</v>
      </c>
      <c r="H36" s="342">
        <v>1</v>
      </c>
      <c r="I36" s="294" t="s">
        <v>519</v>
      </c>
      <c r="J36">
        <v>21084</v>
      </c>
      <c r="K36">
        <v>9955</v>
      </c>
      <c r="L36" t="s">
        <v>520</v>
      </c>
      <c r="M36" t="s">
        <v>530</v>
      </c>
      <c r="N36" t="s">
        <v>529</v>
      </c>
      <c r="O36" t="s">
        <v>522</v>
      </c>
      <c r="P36" t="s">
        <v>533</v>
      </c>
      <c r="Q36">
        <v>84000</v>
      </c>
      <c r="R36" t="s">
        <v>201</v>
      </c>
      <c r="S36" t="s">
        <v>204</v>
      </c>
      <c r="T36" t="s">
        <v>201</v>
      </c>
      <c r="U36" t="s">
        <v>330</v>
      </c>
      <c r="V36" t="s">
        <v>318</v>
      </c>
      <c r="W36" t="s">
        <v>201</v>
      </c>
      <c r="X36" t="s">
        <v>94</v>
      </c>
      <c r="Y36" s="287" t="s">
        <v>164</v>
      </c>
    </row>
    <row r="37" spans="1:25" ht="15" customHeight="1" x14ac:dyDescent="0.35">
      <c r="A37" t="s">
        <v>192</v>
      </c>
      <c r="B37" t="s">
        <v>193</v>
      </c>
      <c r="C37" t="s">
        <v>517</v>
      </c>
      <c r="D37" t="s">
        <v>529</v>
      </c>
      <c r="E37" s="152">
        <v>0.8</v>
      </c>
      <c r="F37" s="152">
        <v>0.8</v>
      </c>
      <c r="G37" t="s">
        <v>196</v>
      </c>
      <c r="H37" s="342">
        <v>1</v>
      </c>
      <c r="I37" s="294" t="s">
        <v>519</v>
      </c>
      <c r="J37">
        <v>21084</v>
      </c>
      <c r="K37">
        <v>10103</v>
      </c>
      <c r="L37" t="s">
        <v>520</v>
      </c>
      <c r="M37" t="s">
        <v>530</v>
      </c>
      <c r="N37" t="s">
        <v>529</v>
      </c>
      <c r="O37" t="s">
        <v>522</v>
      </c>
      <c r="P37" t="s">
        <v>531</v>
      </c>
      <c r="Q37">
        <v>84000</v>
      </c>
      <c r="R37" t="s">
        <v>201</v>
      </c>
      <c r="S37" t="s">
        <v>204</v>
      </c>
      <c r="T37" t="s">
        <v>201</v>
      </c>
      <c r="U37" t="s">
        <v>330</v>
      </c>
      <c r="V37" t="s">
        <v>318</v>
      </c>
      <c r="W37" t="s">
        <v>201</v>
      </c>
      <c r="X37" t="s">
        <v>94</v>
      </c>
      <c r="Y37" s="287" t="s">
        <v>164</v>
      </c>
    </row>
    <row r="38" spans="1:25" ht="15" customHeight="1" x14ac:dyDescent="0.35">
      <c r="A38" t="s">
        <v>192</v>
      </c>
      <c r="B38" t="s">
        <v>193</v>
      </c>
      <c r="C38" t="s">
        <v>517</v>
      </c>
      <c r="D38" t="s">
        <v>529</v>
      </c>
      <c r="E38" s="152">
        <v>0.22</v>
      </c>
      <c r="F38" s="152">
        <v>0.22</v>
      </c>
      <c r="G38" t="s">
        <v>196</v>
      </c>
      <c r="H38" s="342">
        <v>1</v>
      </c>
      <c r="I38" s="294" t="s">
        <v>519</v>
      </c>
      <c r="J38">
        <v>21084</v>
      </c>
      <c r="K38">
        <v>8491</v>
      </c>
      <c r="L38" t="s">
        <v>520</v>
      </c>
      <c r="M38" t="s">
        <v>530</v>
      </c>
      <c r="N38" t="s">
        <v>529</v>
      </c>
      <c r="O38" t="s">
        <v>522</v>
      </c>
      <c r="P38" t="s">
        <v>333</v>
      </c>
      <c r="Q38">
        <v>82100</v>
      </c>
      <c r="R38" t="s">
        <v>201</v>
      </c>
      <c r="S38" t="s">
        <v>204</v>
      </c>
      <c r="T38" t="s">
        <v>201</v>
      </c>
      <c r="U38" t="s">
        <v>330</v>
      </c>
      <c r="V38" t="s">
        <v>318</v>
      </c>
      <c r="W38" t="s">
        <v>201</v>
      </c>
      <c r="X38" t="s">
        <v>331</v>
      </c>
      <c r="Y38" s="287" t="s">
        <v>164</v>
      </c>
    </row>
    <row r="39" spans="1:25" ht="15" customHeight="1" x14ac:dyDescent="0.35">
      <c r="A39" t="s">
        <v>192</v>
      </c>
      <c r="B39" t="s">
        <v>193</v>
      </c>
      <c r="C39" t="s">
        <v>517</v>
      </c>
      <c r="D39" t="s">
        <v>529</v>
      </c>
      <c r="E39" s="152">
        <v>0.15</v>
      </c>
      <c r="F39" s="152">
        <v>0.15</v>
      </c>
      <c r="G39" t="s">
        <v>196</v>
      </c>
      <c r="H39" s="342">
        <v>1</v>
      </c>
      <c r="I39" s="294" t="s">
        <v>519</v>
      </c>
      <c r="J39">
        <v>21084</v>
      </c>
      <c r="K39">
        <v>8635</v>
      </c>
      <c r="L39" t="s">
        <v>520</v>
      </c>
      <c r="M39" t="s">
        <v>530</v>
      </c>
      <c r="N39" t="s">
        <v>529</v>
      </c>
      <c r="O39" t="s">
        <v>522</v>
      </c>
      <c r="P39" t="s">
        <v>334</v>
      </c>
      <c r="Q39">
        <v>82100</v>
      </c>
      <c r="R39" t="s">
        <v>201</v>
      </c>
      <c r="S39" t="s">
        <v>204</v>
      </c>
      <c r="T39" t="s">
        <v>201</v>
      </c>
      <c r="U39" t="s">
        <v>330</v>
      </c>
      <c r="V39" t="s">
        <v>318</v>
      </c>
      <c r="W39" t="s">
        <v>201</v>
      </c>
      <c r="X39" t="s">
        <v>331</v>
      </c>
      <c r="Y39" s="287" t="s">
        <v>164</v>
      </c>
    </row>
    <row r="40" spans="1:25" ht="15" customHeight="1" x14ac:dyDescent="0.35">
      <c r="A40" t="s">
        <v>192</v>
      </c>
      <c r="B40" t="s">
        <v>193</v>
      </c>
      <c r="C40" t="s">
        <v>517</v>
      </c>
      <c r="D40" t="s">
        <v>529</v>
      </c>
      <c r="E40" s="152">
        <v>0.66</v>
      </c>
      <c r="F40" s="152">
        <v>0.66</v>
      </c>
      <c r="G40" t="s">
        <v>196</v>
      </c>
      <c r="H40" s="342">
        <v>1</v>
      </c>
      <c r="I40" s="294" t="s">
        <v>519</v>
      </c>
      <c r="J40">
        <v>21084</v>
      </c>
      <c r="K40">
        <v>8783</v>
      </c>
      <c r="L40" t="s">
        <v>520</v>
      </c>
      <c r="M40" t="s">
        <v>530</v>
      </c>
      <c r="N40" t="s">
        <v>529</v>
      </c>
      <c r="O40" t="s">
        <v>522</v>
      </c>
      <c r="P40" t="s">
        <v>329</v>
      </c>
      <c r="Q40">
        <v>84000</v>
      </c>
      <c r="R40" t="s">
        <v>201</v>
      </c>
      <c r="S40" t="s">
        <v>204</v>
      </c>
      <c r="T40" t="s">
        <v>201</v>
      </c>
      <c r="U40" t="s">
        <v>330</v>
      </c>
      <c r="V40" t="s">
        <v>318</v>
      </c>
      <c r="W40" t="s">
        <v>201</v>
      </c>
      <c r="X40" t="s">
        <v>331</v>
      </c>
      <c r="Y40" s="287" t="s">
        <v>164</v>
      </c>
    </row>
    <row r="41" spans="1:25" ht="15" customHeight="1" x14ac:dyDescent="0.35">
      <c r="A41" t="s">
        <v>192</v>
      </c>
      <c r="B41" t="s">
        <v>193</v>
      </c>
      <c r="C41" t="s">
        <v>517</v>
      </c>
      <c r="D41" t="s">
        <v>529</v>
      </c>
      <c r="E41" s="152">
        <v>0.28000000000000003</v>
      </c>
      <c r="F41" s="152">
        <v>0.28000000000000003</v>
      </c>
      <c r="G41" t="s">
        <v>196</v>
      </c>
      <c r="H41" s="342">
        <v>1</v>
      </c>
      <c r="I41" s="294" t="s">
        <v>519</v>
      </c>
      <c r="J41">
        <v>21084</v>
      </c>
      <c r="K41">
        <v>8929</v>
      </c>
      <c r="L41" t="s">
        <v>520</v>
      </c>
      <c r="M41" t="s">
        <v>530</v>
      </c>
      <c r="N41" t="s">
        <v>529</v>
      </c>
      <c r="O41" t="s">
        <v>522</v>
      </c>
      <c r="P41" t="s">
        <v>333</v>
      </c>
      <c r="Q41">
        <v>84000</v>
      </c>
      <c r="R41" t="s">
        <v>201</v>
      </c>
      <c r="S41" t="s">
        <v>204</v>
      </c>
      <c r="T41" t="s">
        <v>201</v>
      </c>
      <c r="U41" t="s">
        <v>330</v>
      </c>
      <c r="V41" t="s">
        <v>318</v>
      </c>
      <c r="W41" t="s">
        <v>201</v>
      </c>
      <c r="X41" t="s">
        <v>331</v>
      </c>
      <c r="Y41" s="287" t="s">
        <v>164</v>
      </c>
    </row>
    <row r="42" spans="1:25" ht="15" customHeight="1" x14ac:dyDescent="0.35">
      <c r="A42" t="s">
        <v>192</v>
      </c>
      <c r="B42" t="s">
        <v>193</v>
      </c>
      <c r="C42" t="s">
        <v>517</v>
      </c>
      <c r="D42" t="s">
        <v>529</v>
      </c>
      <c r="E42" s="152">
        <v>3.23</v>
      </c>
      <c r="F42" s="152">
        <v>3.23</v>
      </c>
      <c r="G42" t="s">
        <v>196</v>
      </c>
      <c r="H42" s="342">
        <v>1</v>
      </c>
      <c r="I42" s="294" t="s">
        <v>519</v>
      </c>
      <c r="J42">
        <v>21084</v>
      </c>
      <c r="K42">
        <v>9078</v>
      </c>
      <c r="L42" t="s">
        <v>520</v>
      </c>
      <c r="M42" t="s">
        <v>530</v>
      </c>
      <c r="N42" t="s">
        <v>529</v>
      </c>
      <c r="O42" t="s">
        <v>522</v>
      </c>
      <c r="P42" t="s">
        <v>334</v>
      </c>
      <c r="Q42">
        <v>84000</v>
      </c>
      <c r="R42" t="s">
        <v>201</v>
      </c>
      <c r="S42" t="s">
        <v>204</v>
      </c>
      <c r="T42" t="s">
        <v>201</v>
      </c>
      <c r="U42" t="s">
        <v>330</v>
      </c>
      <c r="V42" t="s">
        <v>318</v>
      </c>
      <c r="W42" t="s">
        <v>201</v>
      </c>
      <c r="X42" t="s">
        <v>331</v>
      </c>
      <c r="Y42" s="287" t="s">
        <v>164</v>
      </c>
    </row>
    <row r="43" spans="1:25" ht="15" customHeight="1" x14ac:dyDescent="0.35">
      <c r="A43" t="s">
        <v>192</v>
      </c>
      <c r="B43" t="s">
        <v>193</v>
      </c>
      <c r="C43" t="s">
        <v>517</v>
      </c>
      <c r="D43" t="s">
        <v>529</v>
      </c>
      <c r="E43" s="152">
        <v>0.15</v>
      </c>
      <c r="F43" s="152">
        <v>0.15</v>
      </c>
      <c r="G43" t="s">
        <v>196</v>
      </c>
      <c r="H43" s="342">
        <v>1</v>
      </c>
      <c r="I43" s="294" t="s">
        <v>519</v>
      </c>
      <c r="J43">
        <v>21084</v>
      </c>
      <c r="K43">
        <v>9222</v>
      </c>
      <c r="L43" t="s">
        <v>520</v>
      </c>
      <c r="M43" t="s">
        <v>530</v>
      </c>
      <c r="N43" t="s">
        <v>529</v>
      </c>
      <c r="O43" t="s">
        <v>522</v>
      </c>
      <c r="P43" t="s">
        <v>335</v>
      </c>
      <c r="Q43">
        <v>84000</v>
      </c>
      <c r="R43" t="s">
        <v>201</v>
      </c>
      <c r="S43" t="s">
        <v>204</v>
      </c>
      <c r="T43" t="s">
        <v>201</v>
      </c>
      <c r="U43" t="s">
        <v>330</v>
      </c>
      <c r="V43" t="s">
        <v>318</v>
      </c>
      <c r="W43" t="s">
        <v>201</v>
      </c>
      <c r="X43" t="s">
        <v>331</v>
      </c>
      <c r="Y43" s="287" t="s">
        <v>164</v>
      </c>
    </row>
    <row r="44" spans="1:25" ht="15" customHeight="1" x14ac:dyDescent="0.35">
      <c r="A44" t="s">
        <v>192</v>
      </c>
      <c r="B44" t="s">
        <v>193</v>
      </c>
      <c r="C44" t="s">
        <v>517</v>
      </c>
      <c r="D44" t="s">
        <v>529</v>
      </c>
      <c r="E44" s="152">
        <v>0.52</v>
      </c>
      <c r="F44" s="152">
        <v>0.52</v>
      </c>
      <c r="G44" t="s">
        <v>196</v>
      </c>
      <c r="H44" s="342">
        <v>1</v>
      </c>
      <c r="I44" s="294" t="s">
        <v>519</v>
      </c>
      <c r="J44">
        <v>21084</v>
      </c>
      <c r="K44">
        <v>7645</v>
      </c>
      <c r="L44" t="s">
        <v>520</v>
      </c>
      <c r="M44" t="s">
        <v>530</v>
      </c>
      <c r="N44" t="s">
        <v>529</v>
      </c>
      <c r="O44" t="s">
        <v>522</v>
      </c>
      <c r="P44" t="s">
        <v>533</v>
      </c>
      <c r="Q44">
        <v>82000</v>
      </c>
      <c r="R44" t="s">
        <v>201</v>
      </c>
      <c r="S44" t="s">
        <v>204</v>
      </c>
      <c r="T44" t="s">
        <v>201</v>
      </c>
      <c r="U44" t="s">
        <v>330</v>
      </c>
      <c r="V44" t="s">
        <v>318</v>
      </c>
      <c r="W44" t="s">
        <v>201</v>
      </c>
      <c r="X44" t="s">
        <v>94</v>
      </c>
      <c r="Y44" s="287" t="s">
        <v>164</v>
      </c>
    </row>
    <row r="45" spans="1:25" ht="15" customHeight="1" x14ac:dyDescent="0.35">
      <c r="A45" t="s">
        <v>192</v>
      </c>
      <c r="B45" t="s">
        <v>193</v>
      </c>
      <c r="C45" t="s">
        <v>517</v>
      </c>
      <c r="D45" t="s">
        <v>529</v>
      </c>
      <c r="E45" s="152">
        <v>0.04</v>
      </c>
      <c r="F45" s="152">
        <v>0.04</v>
      </c>
      <c r="G45" t="s">
        <v>196</v>
      </c>
      <c r="H45" s="342">
        <v>1</v>
      </c>
      <c r="I45" s="294" t="s">
        <v>519</v>
      </c>
      <c r="J45">
        <v>21084</v>
      </c>
      <c r="K45">
        <v>7774</v>
      </c>
      <c r="L45" t="s">
        <v>520</v>
      </c>
      <c r="M45" t="s">
        <v>530</v>
      </c>
      <c r="N45" t="s">
        <v>529</v>
      </c>
      <c r="O45" t="s">
        <v>522</v>
      </c>
      <c r="P45" t="s">
        <v>531</v>
      </c>
      <c r="Q45">
        <v>82000</v>
      </c>
      <c r="R45" t="s">
        <v>201</v>
      </c>
      <c r="S45" t="s">
        <v>204</v>
      </c>
      <c r="T45" t="s">
        <v>201</v>
      </c>
      <c r="U45" t="s">
        <v>330</v>
      </c>
      <c r="V45" t="s">
        <v>318</v>
      </c>
      <c r="W45" t="s">
        <v>201</v>
      </c>
      <c r="X45" t="s">
        <v>94</v>
      </c>
      <c r="Y45" s="287" t="s">
        <v>164</v>
      </c>
    </row>
    <row r="46" spans="1:25" ht="15" customHeight="1" x14ac:dyDescent="0.35">
      <c r="A46" t="s">
        <v>192</v>
      </c>
      <c r="B46" t="s">
        <v>193</v>
      </c>
      <c r="C46" t="s">
        <v>517</v>
      </c>
      <c r="D46" t="s">
        <v>529</v>
      </c>
      <c r="E46" s="152">
        <v>2.1</v>
      </c>
      <c r="F46" s="152">
        <v>2.1</v>
      </c>
      <c r="G46" t="s">
        <v>196</v>
      </c>
      <c r="H46" s="342">
        <v>1</v>
      </c>
      <c r="I46" s="294" t="s">
        <v>519</v>
      </c>
      <c r="J46">
        <v>21084</v>
      </c>
      <c r="K46">
        <v>7923</v>
      </c>
      <c r="L46" t="s">
        <v>520</v>
      </c>
      <c r="M46" t="s">
        <v>530</v>
      </c>
      <c r="N46" t="s">
        <v>529</v>
      </c>
      <c r="O46" t="s">
        <v>522</v>
      </c>
      <c r="P46" t="s">
        <v>341</v>
      </c>
      <c r="Q46">
        <v>82000</v>
      </c>
      <c r="R46" t="s">
        <v>201</v>
      </c>
      <c r="S46" t="s">
        <v>204</v>
      </c>
      <c r="T46" t="s">
        <v>201</v>
      </c>
      <c r="U46" t="s">
        <v>330</v>
      </c>
      <c r="V46" t="s">
        <v>318</v>
      </c>
      <c r="W46" t="s">
        <v>201</v>
      </c>
      <c r="X46" t="s">
        <v>342</v>
      </c>
      <c r="Y46" s="287" t="s">
        <v>164</v>
      </c>
    </row>
    <row r="47" spans="1:25" ht="15" customHeight="1" x14ac:dyDescent="0.35">
      <c r="A47" t="s">
        <v>192</v>
      </c>
      <c r="B47" t="s">
        <v>193</v>
      </c>
      <c r="C47" t="s">
        <v>517</v>
      </c>
      <c r="D47" t="s">
        <v>529</v>
      </c>
      <c r="E47" s="152">
        <v>0.71</v>
      </c>
      <c r="F47" s="152">
        <v>0.71</v>
      </c>
      <c r="G47" t="s">
        <v>196</v>
      </c>
      <c r="H47" s="342">
        <v>1</v>
      </c>
      <c r="I47" s="294" t="s">
        <v>519</v>
      </c>
      <c r="J47">
        <v>21084</v>
      </c>
      <c r="K47">
        <v>8071</v>
      </c>
      <c r="L47" t="s">
        <v>520</v>
      </c>
      <c r="M47" t="s">
        <v>530</v>
      </c>
      <c r="N47" t="s">
        <v>529</v>
      </c>
      <c r="O47" t="s">
        <v>522</v>
      </c>
      <c r="P47" t="s">
        <v>343</v>
      </c>
      <c r="Q47">
        <v>82000</v>
      </c>
      <c r="R47" t="s">
        <v>201</v>
      </c>
      <c r="S47" t="s">
        <v>204</v>
      </c>
      <c r="T47" t="s">
        <v>201</v>
      </c>
      <c r="U47" t="s">
        <v>330</v>
      </c>
      <c r="V47" t="s">
        <v>318</v>
      </c>
      <c r="W47" t="s">
        <v>201</v>
      </c>
      <c r="X47" t="s">
        <v>342</v>
      </c>
      <c r="Y47" s="287" t="s">
        <v>164</v>
      </c>
    </row>
    <row r="48" spans="1:25" ht="15" customHeight="1" x14ac:dyDescent="0.35">
      <c r="A48" t="s">
        <v>192</v>
      </c>
      <c r="B48" t="s">
        <v>193</v>
      </c>
      <c r="C48" t="s">
        <v>517</v>
      </c>
      <c r="D48" t="s">
        <v>529</v>
      </c>
      <c r="E48" s="152">
        <v>0.24</v>
      </c>
      <c r="F48" s="152">
        <v>0.24</v>
      </c>
      <c r="G48" t="s">
        <v>196</v>
      </c>
      <c r="H48" s="342">
        <v>1</v>
      </c>
      <c r="I48" s="294" t="s">
        <v>519</v>
      </c>
      <c r="J48">
        <v>21084</v>
      </c>
      <c r="K48">
        <v>8217</v>
      </c>
      <c r="L48" t="s">
        <v>520</v>
      </c>
      <c r="M48" t="s">
        <v>530</v>
      </c>
      <c r="N48" t="s">
        <v>529</v>
      </c>
      <c r="O48" t="s">
        <v>522</v>
      </c>
      <c r="P48" t="s">
        <v>346</v>
      </c>
      <c r="Q48">
        <v>82000</v>
      </c>
      <c r="R48" t="s">
        <v>201</v>
      </c>
      <c r="S48" t="s">
        <v>204</v>
      </c>
      <c r="T48" t="s">
        <v>201</v>
      </c>
      <c r="U48" t="s">
        <v>330</v>
      </c>
      <c r="V48" t="s">
        <v>318</v>
      </c>
      <c r="W48" t="s">
        <v>201</v>
      </c>
      <c r="X48" t="s">
        <v>331</v>
      </c>
      <c r="Y48" s="287" t="s">
        <v>164</v>
      </c>
    </row>
    <row r="49" spans="1:25" ht="15" customHeight="1" x14ac:dyDescent="0.35">
      <c r="A49" t="s">
        <v>192</v>
      </c>
      <c r="B49" t="s">
        <v>193</v>
      </c>
      <c r="C49" t="s">
        <v>517</v>
      </c>
      <c r="D49" t="s">
        <v>529</v>
      </c>
      <c r="E49" s="152">
        <v>0.04</v>
      </c>
      <c r="F49" s="152">
        <v>0.04</v>
      </c>
      <c r="G49" t="s">
        <v>196</v>
      </c>
      <c r="H49" s="342">
        <v>1</v>
      </c>
      <c r="I49" s="294" t="s">
        <v>519</v>
      </c>
      <c r="J49">
        <v>21084</v>
      </c>
      <c r="K49">
        <v>8346</v>
      </c>
      <c r="L49" t="s">
        <v>520</v>
      </c>
      <c r="M49" t="s">
        <v>530</v>
      </c>
      <c r="N49" t="s">
        <v>529</v>
      </c>
      <c r="O49" t="s">
        <v>522</v>
      </c>
      <c r="P49" t="s">
        <v>345</v>
      </c>
      <c r="Q49">
        <v>82000</v>
      </c>
      <c r="R49" t="s">
        <v>201</v>
      </c>
      <c r="S49" t="s">
        <v>204</v>
      </c>
      <c r="T49" t="s">
        <v>201</v>
      </c>
      <c r="U49" t="s">
        <v>330</v>
      </c>
      <c r="V49" t="s">
        <v>318</v>
      </c>
      <c r="W49" t="s">
        <v>201</v>
      </c>
      <c r="X49" t="s">
        <v>331</v>
      </c>
      <c r="Y49" s="287" t="s">
        <v>164</v>
      </c>
    </row>
    <row r="50" spans="1:25" ht="15" customHeight="1" x14ac:dyDescent="0.35">
      <c r="A50" t="s">
        <v>192</v>
      </c>
      <c r="B50" t="s">
        <v>193</v>
      </c>
      <c r="C50" t="s">
        <v>517</v>
      </c>
      <c r="D50" t="s">
        <v>529</v>
      </c>
      <c r="E50" s="152">
        <v>0.41</v>
      </c>
      <c r="F50" s="152">
        <v>0.41</v>
      </c>
      <c r="G50" t="s">
        <v>196</v>
      </c>
      <c r="H50" s="342">
        <v>1</v>
      </c>
      <c r="I50" s="294" t="s">
        <v>519</v>
      </c>
      <c r="J50">
        <v>21084</v>
      </c>
      <c r="K50">
        <v>6765</v>
      </c>
      <c r="L50" t="s">
        <v>520</v>
      </c>
      <c r="M50" t="s">
        <v>530</v>
      </c>
      <c r="N50" t="s">
        <v>529</v>
      </c>
      <c r="O50" t="s">
        <v>522</v>
      </c>
      <c r="P50" t="s">
        <v>334</v>
      </c>
      <c r="Q50">
        <v>82000</v>
      </c>
      <c r="R50" t="s">
        <v>201</v>
      </c>
      <c r="S50" t="s">
        <v>204</v>
      </c>
      <c r="T50" t="s">
        <v>201</v>
      </c>
      <c r="U50" t="s">
        <v>330</v>
      </c>
      <c r="V50" t="s">
        <v>318</v>
      </c>
      <c r="W50" t="s">
        <v>201</v>
      </c>
      <c r="X50" t="s">
        <v>331</v>
      </c>
      <c r="Y50" s="287" t="s">
        <v>164</v>
      </c>
    </row>
    <row r="51" spans="1:25" ht="15" customHeight="1" x14ac:dyDescent="0.35">
      <c r="A51" t="s">
        <v>192</v>
      </c>
      <c r="B51" t="s">
        <v>193</v>
      </c>
      <c r="C51" t="s">
        <v>517</v>
      </c>
      <c r="D51" t="s">
        <v>529</v>
      </c>
      <c r="E51" s="152">
        <v>0.94</v>
      </c>
      <c r="F51" s="152">
        <v>0.94</v>
      </c>
      <c r="G51" t="s">
        <v>196</v>
      </c>
      <c r="H51" s="342">
        <v>1</v>
      </c>
      <c r="I51" s="294" t="s">
        <v>519</v>
      </c>
      <c r="J51">
        <v>21084</v>
      </c>
      <c r="K51">
        <v>6913</v>
      </c>
      <c r="L51" t="s">
        <v>520</v>
      </c>
      <c r="M51" t="s">
        <v>530</v>
      </c>
      <c r="N51" t="s">
        <v>529</v>
      </c>
      <c r="O51" t="s">
        <v>522</v>
      </c>
      <c r="P51" t="s">
        <v>336</v>
      </c>
      <c r="Q51">
        <v>82000</v>
      </c>
      <c r="R51" t="s">
        <v>201</v>
      </c>
      <c r="S51" t="s">
        <v>204</v>
      </c>
      <c r="T51" t="s">
        <v>201</v>
      </c>
      <c r="U51" t="s">
        <v>330</v>
      </c>
      <c r="V51" t="s">
        <v>318</v>
      </c>
      <c r="W51" t="s">
        <v>201</v>
      </c>
      <c r="X51" t="s">
        <v>331</v>
      </c>
      <c r="Y51" s="287" t="s">
        <v>164</v>
      </c>
    </row>
    <row r="52" spans="1:25" ht="15" customHeight="1" x14ac:dyDescent="0.35">
      <c r="A52" t="s">
        <v>192</v>
      </c>
      <c r="B52" t="s">
        <v>193</v>
      </c>
      <c r="C52" t="s">
        <v>517</v>
      </c>
      <c r="D52" t="s">
        <v>529</v>
      </c>
      <c r="E52" s="152">
        <v>0.14000000000000001</v>
      </c>
      <c r="F52" s="152">
        <v>0.14000000000000001</v>
      </c>
      <c r="G52" t="s">
        <v>196</v>
      </c>
      <c r="H52" s="342">
        <v>1</v>
      </c>
      <c r="I52" s="294" t="s">
        <v>519</v>
      </c>
      <c r="J52">
        <v>21084</v>
      </c>
      <c r="K52">
        <v>7057</v>
      </c>
      <c r="L52" t="s">
        <v>520</v>
      </c>
      <c r="M52" t="s">
        <v>530</v>
      </c>
      <c r="N52" t="s">
        <v>529</v>
      </c>
      <c r="O52" t="s">
        <v>522</v>
      </c>
      <c r="P52" t="s">
        <v>337</v>
      </c>
      <c r="Q52">
        <v>82000</v>
      </c>
      <c r="R52" t="s">
        <v>201</v>
      </c>
      <c r="S52" t="s">
        <v>204</v>
      </c>
      <c r="T52" t="s">
        <v>201</v>
      </c>
      <c r="U52" t="s">
        <v>330</v>
      </c>
      <c r="V52" t="s">
        <v>318</v>
      </c>
      <c r="W52" t="s">
        <v>201</v>
      </c>
      <c r="X52" t="s">
        <v>331</v>
      </c>
      <c r="Y52" s="287" t="s">
        <v>164</v>
      </c>
    </row>
    <row r="53" spans="1:25" ht="15" customHeight="1" x14ac:dyDescent="0.35">
      <c r="A53" t="s">
        <v>192</v>
      </c>
      <c r="B53" t="s">
        <v>193</v>
      </c>
      <c r="C53" t="s">
        <v>517</v>
      </c>
      <c r="D53" t="s">
        <v>529</v>
      </c>
      <c r="E53" s="152">
        <v>0.48</v>
      </c>
      <c r="F53" s="152">
        <v>0.48</v>
      </c>
      <c r="G53" t="s">
        <v>196</v>
      </c>
      <c r="H53" s="342">
        <v>1</v>
      </c>
      <c r="I53" s="294" t="s">
        <v>519</v>
      </c>
      <c r="J53">
        <v>21084</v>
      </c>
      <c r="K53">
        <v>7205</v>
      </c>
      <c r="L53" t="s">
        <v>520</v>
      </c>
      <c r="M53" t="s">
        <v>530</v>
      </c>
      <c r="N53" t="s">
        <v>529</v>
      </c>
      <c r="O53" t="s">
        <v>522</v>
      </c>
      <c r="P53" t="s">
        <v>338</v>
      </c>
      <c r="Q53">
        <v>82000</v>
      </c>
      <c r="R53" t="s">
        <v>201</v>
      </c>
      <c r="S53" t="s">
        <v>204</v>
      </c>
      <c r="T53" t="s">
        <v>201</v>
      </c>
      <c r="U53" t="s">
        <v>330</v>
      </c>
      <c r="V53" t="s">
        <v>318</v>
      </c>
      <c r="W53" t="s">
        <v>201</v>
      </c>
      <c r="X53" t="s">
        <v>331</v>
      </c>
      <c r="Y53" s="287" t="s">
        <v>164</v>
      </c>
    </row>
    <row r="54" spans="1:25" ht="15" customHeight="1" x14ac:dyDescent="0.35">
      <c r="A54" t="s">
        <v>192</v>
      </c>
      <c r="B54" t="s">
        <v>193</v>
      </c>
      <c r="C54" t="s">
        <v>517</v>
      </c>
      <c r="D54" t="s">
        <v>529</v>
      </c>
      <c r="E54" s="152">
        <v>0.14000000000000001</v>
      </c>
      <c r="F54" s="152">
        <v>0.14000000000000001</v>
      </c>
      <c r="G54" t="s">
        <v>196</v>
      </c>
      <c r="H54" s="342">
        <v>1</v>
      </c>
      <c r="I54" s="294" t="s">
        <v>519</v>
      </c>
      <c r="J54">
        <v>21084</v>
      </c>
      <c r="K54">
        <v>7349</v>
      </c>
      <c r="L54" t="s">
        <v>520</v>
      </c>
      <c r="M54" t="s">
        <v>530</v>
      </c>
      <c r="N54" t="s">
        <v>529</v>
      </c>
      <c r="O54" t="s">
        <v>522</v>
      </c>
      <c r="P54" t="s">
        <v>339</v>
      </c>
      <c r="Q54">
        <v>82000</v>
      </c>
      <c r="R54" t="s">
        <v>201</v>
      </c>
      <c r="S54" t="s">
        <v>204</v>
      </c>
      <c r="T54" t="s">
        <v>201</v>
      </c>
      <c r="U54" t="s">
        <v>330</v>
      </c>
      <c r="V54" t="s">
        <v>318</v>
      </c>
      <c r="W54" t="s">
        <v>201</v>
      </c>
      <c r="X54" t="s">
        <v>331</v>
      </c>
      <c r="Y54" s="287" t="s">
        <v>164</v>
      </c>
    </row>
    <row r="55" spans="1:25" ht="15" customHeight="1" x14ac:dyDescent="0.35">
      <c r="A55" t="s">
        <v>192</v>
      </c>
      <c r="B55" t="s">
        <v>193</v>
      </c>
      <c r="C55" t="s">
        <v>517</v>
      </c>
      <c r="D55" t="s">
        <v>529</v>
      </c>
      <c r="E55" s="152">
        <v>0.81</v>
      </c>
      <c r="F55" s="152">
        <v>0.81</v>
      </c>
      <c r="G55" t="s">
        <v>196</v>
      </c>
      <c r="H55" s="342">
        <v>1</v>
      </c>
      <c r="I55" s="294" t="s">
        <v>519</v>
      </c>
      <c r="J55">
        <v>21084</v>
      </c>
      <c r="K55">
        <v>7497</v>
      </c>
      <c r="L55" t="s">
        <v>520</v>
      </c>
      <c r="M55" t="s">
        <v>530</v>
      </c>
      <c r="N55" t="s">
        <v>529</v>
      </c>
      <c r="O55" t="s">
        <v>522</v>
      </c>
      <c r="P55" t="s">
        <v>340</v>
      </c>
      <c r="Q55">
        <v>82000</v>
      </c>
      <c r="R55" t="s">
        <v>201</v>
      </c>
      <c r="S55" t="s">
        <v>204</v>
      </c>
      <c r="T55" t="s">
        <v>201</v>
      </c>
      <c r="U55" t="s">
        <v>330</v>
      </c>
      <c r="V55" t="s">
        <v>318</v>
      </c>
      <c r="W55" t="s">
        <v>201</v>
      </c>
      <c r="X55" t="s">
        <v>94</v>
      </c>
      <c r="Y55" s="287" t="s">
        <v>164</v>
      </c>
    </row>
    <row r="56" spans="1:25" ht="15" customHeight="1" x14ac:dyDescent="0.35">
      <c r="A56" t="s">
        <v>192</v>
      </c>
      <c r="B56" t="s">
        <v>193</v>
      </c>
      <c r="C56" t="s">
        <v>517</v>
      </c>
      <c r="D56" t="s">
        <v>529</v>
      </c>
      <c r="E56" s="152">
        <v>1.24</v>
      </c>
      <c r="F56" s="152">
        <v>1.24</v>
      </c>
      <c r="G56" t="s">
        <v>196</v>
      </c>
      <c r="H56" s="342">
        <v>1</v>
      </c>
      <c r="I56" s="294" t="s">
        <v>519</v>
      </c>
      <c r="J56">
        <v>21084</v>
      </c>
      <c r="K56">
        <v>5887</v>
      </c>
      <c r="L56" t="s">
        <v>520</v>
      </c>
      <c r="M56" t="s">
        <v>530</v>
      </c>
      <c r="N56" t="s">
        <v>529</v>
      </c>
      <c r="O56" t="s">
        <v>522</v>
      </c>
      <c r="P56" t="s">
        <v>333</v>
      </c>
      <c r="Q56">
        <v>81100</v>
      </c>
      <c r="R56" t="s">
        <v>201</v>
      </c>
      <c r="S56" t="s">
        <v>204</v>
      </c>
      <c r="T56" t="s">
        <v>201</v>
      </c>
      <c r="U56" t="s">
        <v>330</v>
      </c>
      <c r="V56" t="s">
        <v>318</v>
      </c>
      <c r="W56" t="s">
        <v>201</v>
      </c>
      <c r="X56" t="s">
        <v>331</v>
      </c>
      <c r="Y56" s="287" t="s">
        <v>164</v>
      </c>
    </row>
    <row r="57" spans="1:25" ht="15" customHeight="1" x14ac:dyDescent="0.35">
      <c r="A57" t="s">
        <v>192</v>
      </c>
      <c r="B57" t="s">
        <v>193</v>
      </c>
      <c r="C57" t="s">
        <v>517</v>
      </c>
      <c r="D57" t="s">
        <v>529</v>
      </c>
      <c r="E57" s="152">
        <v>1.24</v>
      </c>
      <c r="F57" s="152">
        <v>1.24</v>
      </c>
      <c r="G57" t="s">
        <v>196</v>
      </c>
      <c r="H57" s="342">
        <v>1</v>
      </c>
      <c r="I57" s="294" t="s">
        <v>519</v>
      </c>
      <c r="J57">
        <v>21084</v>
      </c>
      <c r="K57">
        <v>6035</v>
      </c>
      <c r="L57" t="s">
        <v>520</v>
      </c>
      <c r="M57" t="s">
        <v>530</v>
      </c>
      <c r="N57" t="s">
        <v>529</v>
      </c>
      <c r="O57" t="s">
        <v>522</v>
      </c>
      <c r="P57" t="s">
        <v>336</v>
      </c>
      <c r="Q57">
        <v>81100</v>
      </c>
      <c r="R57" t="s">
        <v>201</v>
      </c>
      <c r="S57" t="s">
        <v>204</v>
      </c>
      <c r="T57" t="s">
        <v>201</v>
      </c>
      <c r="U57" t="s">
        <v>330</v>
      </c>
      <c r="V57" t="s">
        <v>318</v>
      </c>
      <c r="W57" t="s">
        <v>201</v>
      </c>
      <c r="X57" t="s">
        <v>331</v>
      </c>
      <c r="Y57" s="287" t="s">
        <v>164</v>
      </c>
    </row>
    <row r="58" spans="1:25" ht="15" customHeight="1" x14ac:dyDescent="0.35">
      <c r="A58" t="s">
        <v>192</v>
      </c>
      <c r="B58" t="s">
        <v>193</v>
      </c>
      <c r="C58" t="s">
        <v>517</v>
      </c>
      <c r="D58" t="s">
        <v>529</v>
      </c>
      <c r="E58" s="152">
        <v>1.23</v>
      </c>
      <c r="F58" s="152">
        <v>1.23</v>
      </c>
      <c r="G58" t="s">
        <v>196</v>
      </c>
      <c r="H58" s="342">
        <v>1</v>
      </c>
      <c r="I58" s="294" t="s">
        <v>519</v>
      </c>
      <c r="J58">
        <v>21084</v>
      </c>
      <c r="K58">
        <v>6183</v>
      </c>
      <c r="L58" t="s">
        <v>520</v>
      </c>
      <c r="M58" t="s">
        <v>530</v>
      </c>
      <c r="N58" t="s">
        <v>529</v>
      </c>
      <c r="O58" t="s">
        <v>522</v>
      </c>
      <c r="P58" t="s">
        <v>338</v>
      </c>
      <c r="Q58">
        <v>81100</v>
      </c>
      <c r="R58" t="s">
        <v>201</v>
      </c>
      <c r="S58" t="s">
        <v>204</v>
      </c>
      <c r="T58" t="s">
        <v>201</v>
      </c>
      <c r="U58" t="s">
        <v>330</v>
      </c>
      <c r="V58" t="s">
        <v>318</v>
      </c>
      <c r="W58" t="s">
        <v>201</v>
      </c>
      <c r="X58" t="s">
        <v>331</v>
      </c>
      <c r="Y58" s="287" t="s">
        <v>164</v>
      </c>
    </row>
    <row r="59" spans="1:25" ht="15" customHeight="1" x14ac:dyDescent="0.35">
      <c r="A59" t="s">
        <v>192</v>
      </c>
      <c r="B59" t="s">
        <v>193</v>
      </c>
      <c r="C59" t="s">
        <v>517</v>
      </c>
      <c r="D59" t="s">
        <v>529</v>
      </c>
      <c r="E59" s="152">
        <v>0.15</v>
      </c>
      <c r="F59" s="152">
        <v>0.15</v>
      </c>
      <c r="G59" t="s">
        <v>196</v>
      </c>
      <c r="H59" s="342">
        <v>1</v>
      </c>
      <c r="I59" s="294" t="s">
        <v>519</v>
      </c>
      <c r="J59">
        <v>21084</v>
      </c>
      <c r="K59">
        <v>6327</v>
      </c>
      <c r="L59" t="s">
        <v>520</v>
      </c>
      <c r="M59" t="s">
        <v>530</v>
      </c>
      <c r="N59" t="s">
        <v>529</v>
      </c>
      <c r="O59" t="s">
        <v>522</v>
      </c>
      <c r="P59" t="s">
        <v>329</v>
      </c>
      <c r="Q59">
        <v>82000</v>
      </c>
      <c r="R59" t="s">
        <v>201</v>
      </c>
      <c r="S59" t="s">
        <v>204</v>
      </c>
      <c r="T59" t="s">
        <v>201</v>
      </c>
      <c r="U59" t="s">
        <v>330</v>
      </c>
      <c r="V59" t="s">
        <v>318</v>
      </c>
      <c r="W59" t="s">
        <v>201</v>
      </c>
      <c r="X59" t="s">
        <v>331</v>
      </c>
      <c r="Y59" s="287" t="s">
        <v>164</v>
      </c>
    </row>
    <row r="60" spans="1:25" ht="15" customHeight="1" x14ac:dyDescent="0.35">
      <c r="A60" t="s">
        <v>192</v>
      </c>
      <c r="B60" t="s">
        <v>193</v>
      </c>
      <c r="C60" t="s">
        <v>517</v>
      </c>
      <c r="D60" t="s">
        <v>529</v>
      </c>
      <c r="E60" s="152">
        <v>0.14000000000000001</v>
      </c>
      <c r="F60" s="152">
        <v>0.14000000000000001</v>
      </c>
      <c r="G60" t="s">
        <v>196</v>
      </c>
      <c r="H60" s="342">
        <v>1</v>
      </c>
      <c r="I60" s="294" t="s">
        <v>519</v>
      </c>
      <c r="J60">
        <v>21084</v>
      </c>
      <c r="K60">
        <v>6471</v>
      </c>
      <c r="L60" t="s">
        <v>520</v>
      </c>
      <c r="M60" t="s">
        <v>530</v>
      </c>
      <c r="N60" t="s">
        <v>529</v>
      </c>
      <c r="O60" t="s">
        <v>522</v>
      </c>
      <c r="P60" t="s">
        <v>332</v>
      </c>
      <c r="Q60">
        <v>82000</v>
      </c>
      <c r="R60" t="s">
        <v>201</v>
      </c>
      <c r="S60" t="s">
        <v>204</v>
      </c>
      <c r="T60" t="s">
        <v>201</v>
      </c>
      <c r="U60" t="s">
        <v>330</v>
      </c>
      <c r="V60" t="s">
        <v>318</v>
      </c>
      <c r="W60" t="s">
        <v>201</v>
      </c>
      <c r="X60" t="s">
        <v>331</v>
      </c>
      <c r="Y60" s="287" t="s">
        <v>164</v>
      </c>
    </row>
    <row r="61" spans="1:25" ht="15" customHeight="1" x14ac:dyDescent="0.35">
      <c r="A61" t="s">
        <v>192</v>
      </c>
      <c r="B61" t="s">
        <v>193</v>
      </c>
      <c r="C61" t="s">
        <v>517</v>
      </c>
      <c r="D61" t="s">
        <v>529</v>
      </c>
      <c r="E61" s="152">
        <v>0.31</v>
      </c>
      <c r="F61" s="152">
        <v>0.31</v>
      </c>
      <c r="G61" t="s">
        <v>196</v>
      </c>
      <c r="H61" s="342">
        <v>1</v>
      </c>
      <c r="I61" s="294" t="s">
        <v>519</v>
      </c>
      <c r="J61">
        <v>21084</v>
      </c>
      <c r="K61">
        <v>6617</v>
      </c>
      <c r="L61" t="s">
        <v>520</v>
      </c>
      <c r="M61" t="s">
        <v>530</v>
      </c>
      <c r="N61" t="s">
        <v>529</v>
      </c>
      <c r="O61" t="s">
        <v>522</v>
      </c>
      <c r="P61" t="s">
        <v>333</v>
      </c>
      <c r="Q61">
        <v>82000</v>
      </c>
      <c r="R61" t="s">
        <v>201</v>
      </c>
      <c r="S61" t="s">
        <v>204</v>
      </c>
      <c r="T61" t="s">
        <v>201</v>
      </c>
      <c r="U61" t="s">
        <v>330</v>
      </c>
      <c r="V61" t="s">
        <v>318</v>
      </c>
      <c r="W61" t="s">
        <v>201</v>
      </c>
      <c r="X61" t="s">
        <v>331</v>
      </c>
      <c r="Y61" s="287" t="s">
        <v>164</v>
      </c>
    </row>
    <row r="62" spans="1:25" ht="15" customHeight="1" x14ac:dyDescent="0.35">
      <c r="A62" t="s">
        <v>192</v>
      </c>
      <c r="B62" t="s">
        <v>193</v>
      </c>
      <c r="C62" t="s">
        <v>517</v>
      </c>
      <c r="D62" t="s">
        <v>529</v>
      </c>
      <c r="E62" s="152">
        <v>3.81</v>
      </c>
      <c r="F62" s="152">
        <v>3.81</v>
      </c>
      <c r="G62" t="s">
        <v>196</v>
      </c>
      <c r="H62" s="342">
        <v>1</v>
      </c>
      <c r="I62" s="294" t="s">
        <v>519</v>
      </c>
      <c r="J62">
        <v>21084</v>
      </c>
      <c r="K62">
        <v>5061</v>
      </c>
      <c r="L62" t="s">
        <v>520</v>
      </c>
      <c r="M62" t="s">
        <v>530</v>
      </c>
      <c r="N62" t="s">
        <v>529</v>
      </c>
      <c r="O62" t="s">
        <v>522</v>
      </c>
      <c r="P62" t="s">
        <v>345</v>
      </c>
      <c r="Q62">
        <v>80100</v>
      </c>
      <c r="R62" t="s">
        <v>201</v>
      </c>
      <c r="S62" t="s">
        <v>204</v>
      </c>
      <c r="T62" t="s">
        <v>201</v>
      </c>
      <c r="U62" t="s">
        <v>330</v>
      </c>
      <c r="V62" t="s">
        <v>318</v>
      </c>
      <c r="W62" t="s">
        <v>201</v>
      </c>
      <c r="X62" t="s">
        <v>331</v>
      </c>
      <c r="Y62" s="287" t="s">
        <v>164</v>
      </c>
    </row>
    <row r="63" spans="1:25" ht="15" customHeight="1" x14ac:dyDescent="0.35">
      <c r="A63" t="s">
        <v>192</v>
      </c>
      <c r="B63" t="s">
        <v>193</v>
      </c>
      <c r="C63" t="s">
        <v>517</v>
      </c>
      <c r="D63" t="s">
        <v>529</v>
      </c>
      <c r="E63" s="152">
        <v>0.27</v>
      </c>
      <c r="F63" s="152">
        <v>0.27</v>
      </c>
      <c r="G63" t="s">
        <v>196</v>
      </c>
      <c r="H63" s="342">
        <v>1</v>
      </c>
      <c r="I63" s="294" t="s">
        <v>519</v>
      </c>
      <c r="J63">
        <v>21084</v>
      </c>
      <c r="K63">
        <v>5207</v>
      </c>
      <c r="L63" t="s">
        <v>520</v>
      </c>
      <c r="M63" t="s">
        <v>530</v>
      </c>
      <c r="N63" t="s">
        <v>529</v>
      </c>
      <c r="O63" t="s">
        <v>522</v>
      </c>
      <c r="P63" t="s">
        <v>333</v>
      </c>
      <c r="Q63">
        <v>80200</v>
      </c>
      <c r="R63" t="s">
        <v>201</v>
      </c>
      <c r="S63" t="s">
        <v>204</v>
      </c>
      <c r="T63" t="s">
        <v>201</v>
      </c>
      <c r="U63" t="s">
        <v>330</v>
      </c>
      <c r="V63" t="s">
        <v>318</v>
      </c>
      <c r="W63" t="s">
        <v>201</v>
      </c>
      <c r="X63" t="s">
        <v>331</v>
      </c>
      <c r="Y63" s="287" t="s">
        <v>164</v>
      </c>
    </row>
    <row r="64" spans="1:25" ht="15" customHeight="1" x14ac:dyDescent="0.35">
      <c r="A64" t="s">
        <v>192</v>
      </c>
      <c r="B64" t="s">
        <v>193</v>
      </c>
      <c r="C64" t="s">
        <v>517</v>
      </c>
      <c r="D64" t="s">
        <v>529</v>
      </c>
      <c r="E64" s="152">
        <v>0.04</v>
      </c>
      <c r="F64" s="152">
        <v>0.04</v>
      </c>
      <c r="G64" t="s">
        <v>196</v>
      </c>
      <c r="H64" s="342">
        <v>1</v>
      </c>
      <c r="I64" s="294" t="s">
        <v>519</v>
      </c>
      <c r="J64">
        <v>21084</v>
      </c>
      <c r="K64">
        <v>5336</v>
      </c>
      <c r="L64" t="s">
        <v>520</v>
      </c>
      <c r="M64" t="s">
        <v>530</v>
      </c>
      <c r="N64" t="s">
        <v>529</v>
      </c>
      <c r="O64" t="s">
        <v>522</v>
      </c>
      <c r="P64" t="s">
        <v>336</v>
      </c>
      <c r="Q64">
        <v>80200</v>
      </c>
      <c r="R64" t="s">
        <v>201</v>
      </c>
      <c r="S64" t="s">
        <v>204</v>
      </c>
      <c r="T64" t="s">
        <v>201</v>
      </c>
      <c r="U64" t="s">
        <v>330</v>
      </c>
      <c r="V64" t="s">
        <v>318</v>
      </c>
      <c r="W64" t="s">
        <v>201</v>
      </c>
      <c r="X64" t="s">
        <v>331</v>
      </c>
      <c r="Y64" s="287" t="s">
        <v>164</v>
      </c>
    </row>
    <row r="65" spans="1:25" ht="15" customHeight="1" x14ac:dyDescent="0.35">
      <c r="A65" t="s">
        <v>192</v>
      </c>
      <c r="B65" t="s">
        <v>193</v>
      </c>
      <c r="C65" t="s">
        <v>517</v>
      </c>
      <c r="D65" t="s">
        <v>529</v>
      </c>
      <c r="E65" s="152">
        <v>0.34</v>
      </c>
      <c r="F65" s="152">
        <v>0.34</v>
      </c>
      <c r="G65" t="s">
        <v>196</v>
      </c>
      <c r="H65" s="342">
        <v>1</v>
      </c>
      <c r="I65" s="294" t="s">
        <v>519</v>
      </c>
      <c r="J65">
        <v>21084</v>
      </c>
      <c r="K65">
        <v>5483</v>
      </c>
      <c r="L65" t="s">
        <v>520</v>
      </c>
      <c r="M65" t="s">
        <v>530</v>
      </c>
      <c r="N65" t="s">
        <v>529</v>
      </c>
      <c r="O65" t="s">
        <v>522</v>
      </c>
      <c r="P65" t="s">
        <v>333</v>
      </c>
      <c r="Q65">
        <v>81000</v>
      </c>
      <c r="R65" t="s">
        <v>201</v>
      </c>
      <c r="S65" t="s">
        <v>204</v>
      </c>
      <c r="T65" t="s">
        <v>201</v>
      </c>
      <c r="U65" t="s">
        <v>330</v>
      </c>
      <c r="V65" t="s">
        <v>318</v>
      </c>
      <c r="W65" t="s">
        <v>201</v>
      </c>
      <c r="X65" t="s">
        <v>331</v>
      </c>
      <c r="Y65" s="287" t="s">
        <v>164</v>
      </c>
    </row>
    <row r="66" spans="1:25" ht="15" customHeight="1" x14ac:dyDescent="0.35">
      <c r="A66" t="s">
        <v>192</v>
      </c>
      <c r="B66" t="s">
        <v>193</v>
      </c>
      <c r="C66" t="s">
        <v>517</v>
      </c>
      <c r="D66" t="s">
        <v>529</v>
      </c>
      <c r="E66" s="152">
        <v>0.01</v>
      </c>
      <c r="F66" s="152">
        <v>0.01</v>
      </c>
      <c r="G66" t="s">
        <v>196</v>
      </c>
      <c r="H66" s="342">
        <v>1</v>
      </c>
      <c r="I66" s="294" t="s">
        <v>519</v>
      </c>
      <c r="J66">
        <v>21084</v>
      </c>
      <c r="K66">
        <v>5598</v>
      </c>
      <c r="L66" t="s">
        <v>520</v>
      </c>
      <c r="M66" t="s">
        <v>530</v>
      </c>
      <c r="N66" t="s">
        <v>529</v>
      </c>
      <c r="O66" t="s">
        <v>522</v>
      </c>
      <c r="P66" t="s">
        <v>334</v>
      </c>
      <c r="Q66">
        <v>81000</v>
      </c>
      <c r="R66" t="s">
        <v>201</v>
      </c>
      <c r="S66" t="s">
        <v>204</v>
      </c>
      <c r="T66" t="s">
        <v>201</v>
      </c>
      <c r="U66" t="s">
        <v>330</v>
      </c>
      <c r="V66" t="s">
        <v>318</v>
      </c>
      <c r="W66" t="s">
        <v>201</v>
      </c>
      <c r="X66" t="s">
        <v>331</v>
      </c>
      <c r="Y66" s="287" t="s">
        <v>164</v>
      </c>
    </row>
    <row r="67" spans="1:25" ht="15" customHeight="1" x14ac:dyDescent="0.35">
      <c r="A67" t="s">
        <v>192</v>
      </c>
      <c r="B67" t="s">
        <v>193</v>
      </c>
      <c r="C67" t="s">
        <v>517</v>
      </c>
      <c r="D67" t="s">
        <v>529</v>
      </c>
      <c r="E67" s="152">
        <v>0.08</v>
      </c>
      <c r="F67" s="152">
        <v>0.08</v>
      </c>
      <c r="G67" t="s">
        <v>196</v>
      </c>
      <c r="H67" s="342">
        <v>1</v>
      </c>
      <c r="I67" s="294" t="s">
        <v>519</v>
      </c>
      <c r="J67">
        <v>21084</v>
      </c>
      <c r="K67">
        <v>5739</v>
      </c>
      <c r="L67" t="s">
        <v>520</v>
      </c>
      <c r="M67" t="s">
        <v>530</v>
      </c>
      <c r="N67" t="s">
        <v>529</v>
      </c>
      <c r="O67" t="s">
        <v>522</v>
      </c>
      <c r="P67" t="s">
        <v>339</v>
      </c>
      <c r="Q67">
        <v>81000</v>
      </c>
      <c r="R67" t="s">
        <v>201</v>
      </c>
      <c r="S67" t="s">
        <v>204</v>
      </c>
      <c r="T67" t="s">
        <v>201</v>
      </c>
      <c r="U67" t="s">
        <v>330</v>
      </c>
      <c r="V67" t="s">
        <v>318</v>
      </c>
      <c r="W67" t="s">
        <v>201</v>
      </c>
      <c r="X67" t="s">
        <v>331</v>
      </c>
      <c r="Y67" s="287" t="s">
        <v>164</v>
      </c>
    </row>
    <row r="68" spans="1:25" ht="15" customHeight="1" x14ac:dyDescent="0.35">
      <c r="A68" t="s">
        <v>192</v>
      </c>
      <c r="B68" t="s">
        <v>193</v>
      </c>
      <c r="C68" t="s">
        <v>517</v>
      </c>
      <c r="D68" t="s">
        <v>529</v>
      </c>
      <c r="E68" s="152">
        <v>3.58</v>
      </c>
      <c r="F68" s="152">
        <v>3.58</v>
      </c>
      <c r="G68" t="s">
        <v>196</v>
      </c>
      <c r="H68" s="342">
        <v>1</v>
      </c>
      <c r="I68" s="294" t="s">
        <v>519</v>
      </c>
      <c r="J68">
        <v>21084</v>
      </c>
      <c r="K68">
        <v>4168</v>
      </c>
      <c r="L68" t="s">
        <v>520</v>
      </c>
      <c r="M68" t="s">
        <v>530</v>
      </c>
      <c r="N68" t="s">
        <v>529</v>
      </c>
      <c r="O68" t="s">
        <v>522</v>
      </c>
      <c r="P68" t="s">
        <v>340</v>
      </c>
      <c r="Q68">
        <v>80100</v>
      </c>
      <c r="R68" t="s">
        <v>201</v>
      </c>
      <c r="S68" t="s">
        <v>204</v>
      </c>
      <c r="T68" t="s">
        <v>201</v>
      </c>
      <c r="U68" t="s">
        <v>330</v>
      </c>
      <c r="V68" t="s">
        <v>318</v>
      </c>
      <c r="W68" t="s">
        <v>201</v>
      </c>
      <c r="X68" t="s">
        <v>94</v>
      </c>
      <c r="Y68" s="287" t="s">
        <v>164</v>
      </c>
    </row>
    <row r="69" spans="1:25" ht="15" customHeight="1" x14ac:dyDescent="0.35">
      <c r="A69" t="s">
        <v>192</v>
      </c>
      <c r="B69" t="s">
        <v>193</v>
      </c>
      <c r="C69" t="s">
        <v>517</v>
      </c>
      <c r="D69" t="s">
        <v>529</v>
      </c>
      <c r="E69" s="152">
        <v>1.98</v>
      </c>
      <c r="F69" s="152">
        <v>1.98</v>
      </c>
      <c r="G69" t="s">
        <v>196</v>
      </c>
      <c r="H69" s="342">
        <v>1</v>
      </c>
      <c r="I69" s="294" t="s">
        <v>519</v>
      </c>
      <c r="J69">
        <v>21084</v>
      </c>
      <c r="K69">
        <v>4317</v>
      </c>
      <c r="L69" t="s">
        <v>520</v>
      </c>
      <c r="M69" t="s">
        <v>530</v>
      </c>
      <c r="N69" t="s">
        <v>529</v>
      </c>
      <c r="O69" t="s">
        <v>522</v>
      </c>
      <c r="P69" t="s">
        <v>533</v>
      </c>
      <c r="Q69">
        <v>80100</v>
      </c>
      <c r="R69" t="s">
        <v>201</v>
      </c>
      <c r="S69" t="s">
        <v>204</v>
      </c>
      <c r="T69" t="s">
        <v>201</v>
      </c>
      <c r="U69" t="s">
        <v>330</v>
      </c>
      <c r="V69" t="s">
        <v>318</v>
      </c>
      <c r="W69" t="s">
        <v>201</v>
      </c>
      <c r="X69" t="s">
        <v>94</v>
      </c>
      <c r="Y69" s="287" t="s">
        <v>164</v>
      </c>
    </row>
    <row r="70" spans="1:25" ht="15" customHeight="1" x14ac:dyDescent="0.35">
      <c r="A70" t="s">
        <v>192</v>
      </c>
      <c r="B70" t="s">
        <v>193</v>
      </c>
      <c r="C70" t="s">
        <v>517</v>
      </c>
      <c r="D70" t="s">
        <v>529</v>
      </c>
      <c r="E70" s="152">
        <v>2.84</v>
      </c>
      <c r="F70" s="152">
        <v>2.84</v>
      </c>
      <c r="G70" t="s">
        <v>196</v>
      </c>
      <c r="H70" s="342">
        <v>1</v>
      </c>
      <c r="I70" s="294" t="s">
        <v>519</v>
      </c>
      <c r="J70">
        <v>21084</v>
      </c>
      <c r="K70">
        <v>4466</v>
      </c>
      <c r="L70" t="s">
        <v>520</v>
      </c>
      <c r="M70" t="s">
        <v>530</v>
      </c>
      <c r="N70" t="s">
        <v>529</v>
      </c>
      <c r="O70" t="s">
        <v>522</v>
      </c>
      <c r="P70" t="s">
        <v>531</v>
      </c>
      <c r="Q70">
        <v>80100</v>
      </c>
      <c r="R70" t="s">
        <v>201</v>
      </c>
      <c r="S70" t="s">
        <v>204</v>
      </c>
      <c r="T70" t="s">
        <v>201</v>
      </c>
      <c r="U70" t="s">
        <v>330</v>
      </c>
      <c r="V70" t="s">
        <v>318</v>
      </c>
      <c r="W70" t="s">
        <v>201</v>
      </c>
      <c r="X70" t="s">
        <v>94</v>
      </c>
      <c r="Y70" s="287" t="s">
        <v>164</v>
      </c>
    </row>
    <row r="71" spans="1:25" ht="15" customHeight="1" x14ac:dyDescent="0.35">
      <c r="A71" t="s">
        <v>192</v>
      </c>
      <c r="B71" t="s">
        <v>193</v>
      </c>
      <c r="C71" t="s">
        <v>517</v>
      </c>
      <c r="D71" t="s">
        <v>529</v>
      </c>
      <c r="E71" s="152">
        <v>4.43</v>
      </c>
      <c r="F71" s="152">
        <v>4.43</v>
      </c>
      <c r="G71" t="s">
        <v>196</v>
      </c>
      <c r="H71" s="342">
        <v>1</v>
      </c>
      <c r="I71" s="294" t="s">
        <v>519</v>
      </c>
      <c r="J71">
        <v>21084</v>
      </c>
      <c r="K71">
        <v>4615</v>
      </c>
      <c r="L71" t="s">
        <v>520</v>
      </c>
      <c r="M71" t="s">
        <v>530</v>
      </c>
      <c r="N71" t="s">
        <v>529</v>
      </c>
      <c r="O71" t="s">
        <v>522</v>
      </c>
      <c r="P71" t="s">
        <v>341</v>
      </c>
      <c r="Q71">
        <v>80100</v>
      </c>
      <c r="R71" t="s">
        <v>201</v>
      </c>
      <c r="S71" t="s">
        <v>204</v>
      </c>
      <c r="T71" t="s">
        <v>201</v>
      </c>
      <c r="U71" t="s">
        <v>330</v>
      </c>
      <c r="V71" t="s">
        <v>318</v>
      </c>
      <c r="W71" t="s">
        <v>201</v>
      </c>
      <c r="X71" t="s">
        <v>342</v>
      </c>
      <c r="Y71" s="287" t="s">
        <v>164</v>
      </c>
    </row>
    <row r="72" spans="1:25" ht="15" customHeight="1" x14ac:dyDescent="0.35">
      <c r="A72" t="s">
        <v>192</v>
      </c>
      <c r="B72" t="s">
        <v>193</v>
      </c>
      <c r="C72" t="s">
        <v>517</v>
      </c>
      <c r="D72" t="s">
        <v>529</v>
      </c>
      <c r="E72" s="152">
        <v>3.17</v>
      </c>
      <c r="F72" s="152">
        <v>3.17</v>
      </c>
      <c r="G72" t="s">
        <v>196</v>
      </c>
      <c r="H72" s="342">
        <v>1</v>
      </c>
      <c r="I72" s="294" t="s">
        <v>519</v>
      </c>
      <c r="J72">
        <v>21084</v>
      </c>
      <c r="K72">
        <v>4764</v>
      </c>
      <c r="L72" t="s">
        <v>520</v>
      </c>
      <c r="M72" t="s">
        <v>530</v>
      </c>
      <c r="N72" t="s">
        <v>529</v>
      </c>
      <c r="O72" t="s">
        <v>522</v>
      </c>
      <c r="P72" t="s">
        <v>343</v>
      </c>
      <c r="Q72">
        <v>80100</v>
      </c>
      <c r="R72" t="s">
        <v>201</v>
      </c>
      <c r="S72" t="s">
        <v>204</v>
      </c>
      <c r="T72" t="s">
        <v>201</v>
      </c>
      <c r="U72" t="s">
        <v>330</v>
      </c>
      <c r="V72" t="s">
        <v>318</v>
      </c>
      <c r="W72" t="s">
        <v>201</v>
      </c>
      <c r="X72" t="s">
        <v>342</v>
      </c>
      <c r="Y72" s="287" t="s">
        <v>164</v>
      </c>
    </row>
    <row r="73" spans="1:25" ht="15" customHeight="1" x14ac:dyDescent="0.35">
      <c r="A73" t="s">
        <v>192</v>
      </c>
      <c r="B73" t="s">
        <v>193</v>
      </c>
      <c r="C73" t="s">
        <v>517</v>
      </c>
      <c r="D73" t="s">
        <v>529</v>
      </c>
      <c r="E73" s="152">
        <v>1.03</v>
      </c>
      <c r="F73" s="152">
        <v>1.03</v>
      </c>
      <c r="G73" t="s">
        <v>196</v>
      </c>
      <c r="H73" s="342">
        <v>1</v>
      </c>
      <c r="I73" s="294" t="s">
        <v>519</v>
      </c>
      <c r="J73">
        <v>21084</v>
      </c>
      <c r="K73">
        <v>4912</v>
      </c>
      <c r="L73" t="s">
        <v>520</v>
      </c>
      <c r="M73" t="s">
        <v>530</v>
      </c>
      <c r="N73" t="s">
        <v>529</v>
      </c>
      <c r="O73" t="s">
        <v>522</v>
      </c>
      <c r="P73" t="s">
        <v>346</v>
      </c>
      <c r="Q73">
        <v>80100</v>
      </c>
      <c r="R73" t="s">
        <v>201</v>
      </c>
      <c r="S73" t="s">
        <v>204</v>
      </c>
      <c r="T73" t="s">
        <v>201</v>
      </c>
      <c r="U73" t="s">
        <v>330</v>
      </c>
      <c r="V73" t="s">
        <v>318</v>
      </c>
      <c r="W73" t="s">
        <v>201</v>
      </c>
      <c r="X73" t="s">
        <v>331</v>
      </c>
      <c r="Y73" s="287" t="s">
        <v>164</v>
      </c>
    </row>
    <row r="74" spans="1:25" ht="15" customHeight="1" x14ac:dyDescent="0.35">
      <c r="A74" t="s">
        <v>192</v>
      </c>
      <c r="B74" t="s">
        <v>193</v>
      </c>
      <c r="C74" t="s">
        <v>517</v>
      </c>
      <c r="D74" t="s">
        <v>529</v>
      </c>
      <c r="E74" s="152">
        <v>2.71</v>
      </c>
      <c r="F74" s="152">
        <v>2.71</v>
      </c>
      <c r="G74" t="s">
        <v>196</v>
      </c>
      <c r="H74" s="342">
        <v>1</v>
      </c>
      <c r="I74" s="294" t="s">
        <v>519</v>
      </c>
      <c r="J74">
        <v>21084</v>
      </c>
      <c r="K74">
        <v>3275</v>
      </c>
      <c r="L74" t="s">
        <v>520</v>
      </c>
      <c r="M74" t="s">
        <v>530</v>
      </c>
      <c r="N74" t="s">
        <v>529</v>
      </c>
      <c r="O74" t="s">
        <v>522</v>
      </c>
      <c r="P74" t="s">
        <v>334</v>
      </c>
      <c r="Q74">
        <v>80100</v>
      </c>
      <c r="R74" t="s">
        <v>201</v>
      </c>
      <c r="S74" t="s">
        <v>204</v>
      </c>
      <c r="T74" t="s">
        <v>201</v>
      </c>
      <c r="U74" t="s">
        <v>330</v>
      </c>
      <c r="V74" t="s">
        <v>318</v>
      </c>
      <c r="W74" t="s">
        <v>201</v>
      </c>
      <c r="X74" t="s">
        <v>331</v>
      </c>
      <c r="Y74" s="287" t="s">
        <v>164</v>
      </c>
    </row>
    <row r="75" spans="1:25" ht="15" customHeight="1" x14ac:dyDescent="0.35">
      <c r="A75" t="s">
        <v>192</v>
      </c>
      <c r="B75" t="s">
        <v>193</v>
      </c>
      <c r="C75" t="s">
        <v>517</v>
      </c>
      <c r="D75" t="s">
        <v>529</v>
      </c>
      <c r="E75" s="152">
        <v>2.56</v>
      </c>
      <c r="F75" s="152">
        <v>2.56</v>
      </c>
      <c r="G75" t="s">
        <v>196</v>
      </c>
      <c r="H75" s="342">
        <v>1</v>
      </c>
      <c r="I75" s="294" t="s">
        <v>519</v>
      </c>
      <c r="J75">
        <v>21084</v>
      </c>
      <c r="K75">
        <v>3424</v>
      </c>
      <c r="L75" t="s">
        <v>520</v>
      </c>
      <c r="M75" t="s">
        <v>530</v>
      </c>
      <c r="N75" t="s">
        <v>529</v>
      </c>
      <c r="O75" t="s">
        <v>522</v>
      </c>
      <c r="P75" t="s">
        <v>335</v>
      </c>
      <c r="Q75">
        <v>80100</v>
      </c>
      <c r="R75" t="s">
        <v>201</v>
      </c>
      <c r="S75" t="s">
        <v>204</v>
      </c>
      <c r="T75" t="s">
        <v>201</v>
      </c>
      <c r="U75" t="s">
        <v>330</v>
      </c>
      <c r="V75" t="s">
        <v>318</v>
      </c>
      <c r="W75" t="s">
        <v>201</v>
      </c>
      <c r="X75" t="s">
        <v>331</v>
      </c>
      <c r="Y75" s="287" t="s">
        <v>164</v>
      </c>
    </row>
    <row r="76" spans="1:25" ht="15" customHeight="1" x14ac:dyDescent="0.35">
      <c r="A76" t="s">
        <v>192</v>
      </c>
      <c r="B76" t="s">
        <v>193</v>
      </c>
      <c r="C76" t="s">
        <v>517</v>
      </c>
      <c r="D76" t="s">
        <v>529</v>
      </c>
      <c r="E76" s="152">
        <v>1.55</v>
      </c>
      <c r="F76" s="152">
        <v>1.55</v>
      </c>
      <c r="G76" t="s">
        <v>196</v>
      </c>
      <c r="H76" s="342">
        <v>1</v>
      </c>
      <c r="I76" s="294" t="s">
        <v>519</v>
      </c>
      <c r="J76">
        <v>21084</v>
      </c>
      <c r="K76">
        <v>3573</v>
      </c>
      <c r="L76" t="s">
        <v>520</v>
      </c>
      <c r="M76" t="s">
        <v>530</v>
      </c>
      <c r="N76" t="s">
        <v>529</v>
      </c>
      <c r="O76" t="s">
        <v>522</v>
      </c>
      <c r="P76" t="s">
        <v>336</v>
      </c>
      <c r="Q76">
        <v>80100</v>
      </c>
      <c r="R76" t="s">
        <v>201</v>
      </c>
      <c r="S76" t="s">
        <v>204</v>
      </c>
      <c r="T76" t="s">
        <v>201</v>
      </c>
      <c r="U76" t="s">
        <v>330</v>
      </c>
      <c r="V76" t="s">
        <v>318</v>
      </c>
      <c r="W76" t="s">
        <v>201</v>
      </c>
      <c r="X76" t="s">
        <v>331</v>
      </c>
      <c r="Y76" s="287" t="s">
        <v>164</v>
      </c>
    </row>
    <row r="77" spans="1:25" ht="15" customHeight="1" x14ac:dyDescent="0.35">
      <c r="A77" t="s">
        <v>192</v>
      </c>
      <c r="B77" t="s">
        <v>193</v>
      </c>
      <c r="C77" t="s">
        <v>517</v>
      </c>
      <c r="D77" t="s">
        <v>529</v>
      </c>
      <c r="E77" s="152">
        <v>1.41</v>
      </c>
      <c r="F77" s="152">
        <v>1.41</v>
      </c>
      <c r="G77" t="s">
        <v>196</v>
      </c>
      <c r="H77" s="342">
        <v>1</v>
      </c>
      <c r="I77" s="294" t="s">
        <v>519</v>
      </c>
      <c r="J77">
        <v>21084</v>
      </c>
      <c r="K77">
        <v>3722</v>
      </c>
      <c r="L77" t="s">
        <v>520</v>
      </c>
      <c r="M77" t="s">
        <v>530</v>
      </c>
      <c r="N77" t="s">
        <v>529</v>
      </c>
      <c r="O77" t="s">
        <v>522</v>
      </c>
      <c r="P77" t="s">
        <v>337</v>
      </c>
      <c r="Q77">
        <v>80100</v>
      </c>
      <c r="R77" t="s">
        <v>201</v>
      </c>
      <c r="S77" t="s">
        <v>204</v>
      </c>
      <c r="T77" t="s">
        <v>201</v>
      </c>
      <c r="U77" t="s">
        <v>330</v>
      </c>
      <c r="V77" t="s">
        <v>318</v>
      </c>
      <c r="W77" t="s">
        <v>201</v>
      </c>
      <c r="X77" t="s">
        <v>331</v>
      </c>
      <c r="Y77" s="287" t="s">
        <v>164</v>
      </c>
    </row>
    <row r="78" spans="1:25" ht="15" customHeight="1" x14ac:dyDescent="0.35">
      <c r="A78" t="s">
        <v>192</v>
      </c>
      <c r="B78" t="s">
        <v>193</v>
      </c>
      <c r="C78" t="s">
        <v>517</v>
      </c>
      <c r="D78" t="s">
        <v>529</v>
      </c>
      <c r="E78" s="152">
        <v>4.97</v>
      </c>
      <c r="F78" s="152">
        <v>4.97</v>
      </c>
      <c r="G78" t="s">
        <v>196</v>
      </c>
      <c r="H78" s="342">
        <v>1</v>
      </c>
      <c r="I78" s="294" t="s">
        <v>519</v>
      </c>
      <c r="J78">
        <v>21084</v>
      </c>
      <c r="K78">
        <v>3871</v>
      </c>
      <c r="L78" t="s">
        <v>520</v>
      </c>
      <c r="M78" t="s">
        <v>530</v>
      </c>
      <c r="N78" t="s">
        <v>529</v>
      </c>
      <c r="O78" t="s">
        <v>522</v>
      </c>
      <c r="P78" t="s">
        <v>338</v>
      </c>
      <c r="Q78">
        <v>80100</v>
      </c>
      <c r="R78" t="s">
        <v>201</v>
      </c>
      <c r="S78" t="s">
        <v>204</v>
      </c>
      <c r="T78" t="s">
        <v>201</v>
      </c>
      <c r="U78" t="s">
        <v>330</v>
      </c>
      <c r="V78" t="s">
        <v>318</v>
      </c>
      <c r="W78" t="s">
        <v>201</v>
      </c>
      <c r="X78" t="s">
        <v>331</v>
      </c>
      <c r="Y78" s="287" t="s">
        <v>164</v>
      </c>
    </row>
    <row r="79" spans="1:25" ht="15" customHeight="1" x14ac:dyDescent="0.35">
      <c r="A79" t="s">
        <v>192</v>
      </c>
      <c r="B79" t="s">
        <v>193</v>
      </c>
      <c r="C79" t="s">
        <v>517</v>
      </c>
      <c r="D79" t="s">
        <v>529</v>
      </c>
      <c r="E79" s="152">
        <v>1.1100000000000001</v>
      </c>
      <c r="F79" s="152">
        <v>1.1100000000000001</v>
      </c>
      <c r="G79" t="s">
        <v>196</v>
      </c>
      <c r="H79" s="342">
        <v>1</v>
      </c>
      <c r="I79" s="294" t="s">
        <v>519</v>
      </c>
      <c r="J79">
        <v>21084</v>
      </c>
      <c r="K79">
        <v>4019</v>
      </c>
      <c r="L79" t="s">
        <v>520</v>
      </c>
      <c r="M79" t="s">
        <v>530</v>
      </c>
      <c r="N79" t="s">
        <v>529</v>
      </c>
      <c r="O79" t="s">
        <v>522</v>
      </c>
      <c r="P79" t="s">
        <v>339</v>
      </c>
      <c r="Q79">
        <v>80100</v>
      </c>
      <c r="R79" t="s">
        <v>201</v>
      </c>
      <c r="S79" t="s">
        <v>204</v>
      </c>
      <c r="T79" t="s">
        <v>201</v>
      </c>
      <c r="U79" t="s">
        <v>330</v>
      </c>
      <c r="V79" t="s">
        <v>318</v>
      </c>
      <c r="W79" t="s">
        <v>201</v>
      </c>
      <c r="X79" t="s">
        <v>331</v>
      </c>
      <c r="Y79" s="287" t="s">
        <v>164</v>
      </c>
    </row>
    <row r="80" spans="1:25" ht="15" customHeight="1" x14ac:dyDescent="0.35">
      <c r="A80" t="s">
        <v>192</v>
      </c>
      <c r="B80" t="s">
        <v>193</v>
      </c>
      <c r="C80" t="s">
        <v>517</v>
      </c>
      <c r="D80" t="s">
        <v>529</v>
      </c>
      <c r="E80" s="152">
        <v>4.59</v>
      </c>
      <c r="F80" s="152">
        <v>4.59</v>
      </c>
      <c r="G80" t="s">
        <v>196</v>
      </c>
      <c r="H80" s="342">
        <v>1</v>
      </c>
      <c r="I80" s="294" t="s">
        <v>519</v>
      </c>
      <c r="J80">
        <v>21084</v>
      </c>
      <c r="K80">
        <v>2383</v>
      </c>
      <c r="L80" t="s">
        <v>520</v>
      </c>
      <c r="M80" t="s">
        <v>530</v>
      </c>
      <c r="N80" t="s">
        <v>529</v>
      </c>
      <c r="O80" t="s">
        <v>522</v>
      </c>
      <c r="P80" t="s">
        <v>346</v>
      </c>
      <c r="Q80">
        <v>80000</v>
      </c>
      <c r="R80" t="s">
        <v>201</v>
      </c>
      <c r="S80" t="s">
        <v>204</v>
      </c>
      <c r="T80" t="s">
        <v>201</v>
      </c>
      <c r="U80" t="s">
        <v>330</v>
      </c>
      <c r="V80" t="s">
        <v>318</v>
      </c>
      <c r="W80" t="s">
        <v>201</v>
      </c>
      <c r="X80" t="s">
        <v>331</v>
      </c>
      <c r="Y80" s="287" t="s">
        <v>164</v>
      </c>
    </row>
    <row r="81" spans="1:25" ht="15" customHeight="1" x14ac:dyDescent="0.35">
      <c r="A81" t="s">
        <v>192</v>
      </c>
      <c r="B81" t="s">
        <v>193</v>
      </c>
      <c r="C81" t="s">
        <v>517</v>
      </c>
      <c r="D81" t="s">
        <v>529</v>
      </c>
      <c r="E81" s="152">
        <v>4.29</v>
      </c>
      <c r="F81" s="152">
        <v>4.29</v>
      </c>
      <c r="G81" t="s">
        <v>196</v>
      </c>
      <c r="H81" s="342">
        <v>1</v>
      </c>
      <c r="I81" s="294" t="s">
        <v>519</v>
      </c>
      <c r="J81">
        <v>21084</v>
      </c>
      <c r="K81">
        <v>2532</v>
      </c>
      <c r="L81" t="s">
        <v>520</v>
      </c>
      <c r="M81" t="s">
        <v>530</v>
      </c>
      <c r="N81" t="s">
        <v>529</v>
      </c>
      <c r="O81" t="s">
        <v>522</v>
      </c>
      <c r="P81" t="s">
        <v>345</v>
      </c>
      <c r="Q81">
        <v>80000</v>
      </c>
      <c r="R81" t="s">
        <v>201</v>
      </c>
      <c r="S81" t="s">
        <v>204</v>
      </c>
      <c r="T81" t="s">
        <v>201</v>
      </c>
      <c r="U81" t="s">
        <v>330</v>
      </c>
      <c r="V81" t="s">
        <v>318</v>
      </c>
      <c r="W81" t="s">
        <v>201</v>
      </c>
      <c r="X81" t="s">
        <v>331</v>
      </c>
      <c r="Y81" s="287" t="s">
        <v>164</v>
      </c>
    </row>
    <row r="82" spans="1:25" ht="15" customHeight="1" x14ac:dyDescent="0.35">
      <c r="A82" t="s">
        <v>192</v>
      </c>
      <c r="B82" t="s">
        <v>193</v>
      </c>
      <c r="C82" t="s">
        <v>517</v>
      </c>
      <c r="D82" t="s">
        <v>529</v>
      </c>
      <c r="E82" s="152">
        <v>2.7</v>
      </c>
      <c r="F82" s="152">
        <v>2.7</v>
      </c>
      <c r="G82" t="s">
        <v>196</v>
      </c>
      <c r="H82" s="342">
        <v>1</v>
      </c>
      <c r="I82" s="294" t="s">
        <v>519</v>
      </c>
      <c r="J82">
        <v>21084</v>
      </c>
      <c r="K82">
        <v>2681</v>
      </c>
      <c r="L82" t="s">
        <v>520</v>
      </c>
      <c r="M82" t="s">
        <v>530</v>
      </c>
      <c r="N82" t="s">
        <v>529</v>
      </c>
      <c r="O82" t="s">
        <v>522</v>
      </c>
      <c r="P82" t="s">
        <v>329</v>
      </c>
      <c r="Q82">
        <v>80100</v>
      </c>
      <c r="R82" t="s">
        <v>201</v>
      </c>
      <c r="S82" t="s">
        <v>204</v>
      </c>
      <c r="T82" t="s">
        <v>201</v>
      </c>
      <c r="U82" t="s">
        <v>330</v>
      </c>
      <c r="V82" t="s">
        <v>318</v>
      </c>
      <c r="W82" t="s">
        <v>201</v>
      </c>
      <c r="X82" t="s">
        <v>331</v>
      </c>
      <c r="Y82" s="287" t="s">
        <v>164</v>
      </c>
    </row>
    <row r="83" spans="1:25" ht="15" customHeight="1" x14ac:dyDescent="0.35">
      <c r="A83" t="s">
        <v>192</v>
      </c>
      <c r="B83" t="s">
        <v>193</v>
      </c>
      <c r="C83" t="s">
        <v>517</v>
      </c>
      <c r="D83" t="s">
        <v>529</v>
      </c>
      <c r="E83" s="152">
        <v>0.68</v>
      </c>
      <c r="F83" s="152">
        <v>0.68</v>
      </c>
      <c r="G83" t="s">
        <v>196</v>
      </c>
      <c r="H83" s="342">
        <v>1</v>
      </c>
      <c r="I83" s="294" t="s">
        <v>519</v>
      </c>
      <c r="J83">
        <v>21084</v>
      </c>
      <c r="K83">
        <v>2829</v>
      </c>
      <c r="L83" t="s">
        <v>520</v>
      </c>
      <c r="M83" t="s">
        <v>530</v>
      </c>
      <c r="N83" t="s">
        <v>529</v>
      </c>
      <c r="O83" t="s">
        <v>522</v>
      </c>
      <c r="P83" t="s">
        <v>534</v>
      </c>
      <c r="Q83">
        <v>80100</v>
      </c>
      <c r="R83" t="s">
        <v>201</v>
      </c>
      <c r="S83" t="s">
        <v>204</v>
      </c>
      <c r="T83" t="s">
        <v>201</v>
      </c>
      <c r="U83" t="s">
        <v>330</v>
      </c>
      <c r="V83" t="s">
        <v>318</v>
      </c>
      <c r="W83" t="s">
        <v>201</v>
      </c>
      <c r="X83" t="s">
        <v>331</v>
      </c>
      <c r="Y83" s="287" t="s">
        <v>164</v>
      </c>
    </row>
    <row r="84" spans="1:25" ht="15" customHeight="1" x14ac:dyDescent="0.35">
      <c r="A84" t="s">
        <v>192</v>
      </c>
      <c r="B84" t="s">
        <v>193</v>
      </c>
      <c r="C84" t="s">
        <v>517</v>
      </c>
      <c r="D84" t="s">
        <v>529</v>
      </c>
      <c r="E84" s="152">
        <v>1.67</v>
      </c>
      <c r="F84" s="152">
        <v>1.67</v>
      </c>
      <c r="G84" t="s">
        <v>196</v>
      </c>
      <c r="H84" s="342">
        <v>1</v>
      </c>
      <c r="I84" s="294" t="s">
        <v>519</v>
      </c>
      <c r="J84">
        <v>21084</v>
      </c>
      <c r="K84">
        <v>2978</v>
      </c>
      <c r="L84" t="s">
        <v>520</v>
      </c>
      <c r="M84" t="s">
        <v>530</v>
      </c>
      <c r="N84" t="s">
        <v>529</v>
      </c>
      <c r="O84" t="s">
        <v>522</v>
      </c>
      <c r="P84" t="s">
        <v>332</v>
      </c>
      <c r="Q84">
        <v>80100</v>
      </c>
      <c r="R84" t="s">
        <v>201</v>
      </c>
      <c r="S84" t="s">
        <v>204</v>
      </c>
      <c r="T84" t="s">
        <v>201</v>
      </c>
      <c r="U84" t="s">
        <v>330</v>
      </c>
      <c r="V84" t="s">
        <v>318</v>
      </c>
      <c r="W84" t="s">
        <v>201</v>
      </c>
      <c r="X84" t="s">
        <v>331</v>
      </c>
      <c r="Y84" s="287" t="s">
        <v>164</v>
      </c>
    </row>
    <row r="85" spans="1:25" ht="15" customHeight="1" x14ac:dyDescent="0.35">
      <c r="A85" t="s">
        <v>192</v>
      </c>
      <c r="B85" t="s">
        <v>193</v>
      </c>
      <c r="C85" t="s">
        <v>517</v>
      </c>
      <c r="D85" t="s">
        <v>529</v>
      </c>
      <c r="E85" s="152">
        <v>1.08</v>
      </c>
      <c r="F85" s="152">
        <v>1.08</v>
      </c>
      <c r="G85" t="s">
        <v>196</v>
      </c>
      <c r="H85" s="342">
        <v>1</v>
      </c>
      <c r="I85" s="294" t="s">
        <v>519</v>
      </c>
      <c r="J85">
        <v>21084</v>
      </c>
      <c r="K85">
        <v>3126</v>
      </c>
      <c r="L85" t="s">
        <v>520</v>
      </c>
      <c r="M85" t="s">
        <v>530</v>
      </c>
      <c r="N85" t="s">
        <v>529</v>
      </c>
      <c r="O85" t="s">
        <v>522</v>
      </c>
      <c r="P85" t="s">
        <v>333</v>
      </c>
      <c r="Q85">
        <v>80100</v>
      </c>
      <c r="R85" t="s">
        <v>201</v>
      </c>
      <c r="S85" t="s">
        <v>204</v>
      </c>
      <c r="T85" t="s">
        <v>201</v>
      </c>
      <c r="U85" t="s">
        <v>330</v>
      </c>
      <c r="V85" t="s">
        <v>318</v>
      </c>
      <c r="W85" t="s">
        <v>201</v>
      </c>
      <c r="X85" t="s">
        <v>331</v>
      </c>
      <c r="Y85" s="287" t="s">
        <v>164</v>
      </c>
    </row>
    <row r="86" spans="1:25" ht="15" customHeight="1" x14ac:dyDescent="0.35">
      <c r="A86" t="s">
        <v>192</v>
      </c>
      <c r="B86" t="s">
        <v>193</v>
      </c>
      <c r="C86" t="s">
        <v>517</v>
      </c>
      <c r="D86" t="s">
        <v>529</v>
      </c>
      <c r="E86" s="152">
        <v>4.71</v>
      </c>
      <c r="F86" s="152">
        <v>4.71</v>
      </c>
      <c r="G86" t="s">
        <v>196</v>
      </c>
      <c r="H86" s="342">
        <v>1</v>
      </c>
      <c r="I86" s="294" t="s">
        <v>519</v>
      </c>
      <c r="J86">
        <v>21084</v>
      </c>
      <c r="K86">
        <v>1489</v>
      </c>
      <c r="L86" t="s">
        <v>520</v>
      </c>
      <c r="M86" t="s">
        <v>530</v>
      </c>
      <c r="N86" t="s">
        <v>529</v>
      </c>
      <c r="O86" t="s">
        <v>522</v>
      </c>
      <c r="P86" t="s">
        <v>339</v>
      </c>
      <c r="Q86">
        <v>80000</v>
      </c>
      <c r="R86" t="s">
        <v>201</v>
      </c>
      <c r="S86" t="s">
        <v>204</v>
      </c>
      <c r="T86" t="s">
        <v>201</v>
      </c>
      <c r="U86" t="s">
        <v>330</v>
      </c>
      <c r="V86" t="s">
        <v>318</v>
      </c>
      <c r="W86" t="s">
        <v>201</v>
      </c>
      <c r="X86" t="s">
        <v>331</v>
      </c>
      <c r="Y86" s="287" t="s">
        <v>164</v>
      </c>
    </row>
    <row r="87" spans="1:25" ht="15" customHeight="1" x14ac:dyDescent="0.35">
      <c r="A87" t="s">
        <v>192</v>
      </c>
      <c r="B87" t="s">
        <v>193</v>
      </c>
      <c r="C87" t="s">
        <v>517</v>
      </c>
      <c r="D87" t="s">
        <v>529</v>
      </c>
      <c r="E87" s="152">
        <v>13.33</v>
      </c>
      <c r="F87" s="152">
        <v>13.33</v>
      </c>
      <c r="G87" t="s">
        <v>196</v>
      </c>
      <c r="H87" s="342">
        <v>1</v>
      </c>
      <c r="I87" s="294" t="s">
        <v>519</v>
      </c>
      <c r="J87">
        <v>21084</v>
      </c>
      <c r="K87">
        <v>1638</v>
      </c>
      <c r="L87" t="s">
        <v>520</v>
      </c>
      <c r="M87" t="s">
        <v>530</v>
      </c>
      <c r="N87" t="s">
        <v>529</v>
      </c>
      <c r="O87" t="s">
        <v>522</v>
      </c>
      <c r="P87" t="s">
        <v>340</v>
      </c>
      <c r="Q87">
        <v>80000</v>
      </c>
      <c r="R87" t="s">
        <v>201</v>
      </c>
      <c r="S87" t="s">
        <v>204</v>
      </c>
      <c r="T87" t="s">
        <v>201</v>
      </c>
      <c r="U87" t="s">
        <v>330</v>
      </c>
      <c r="V87" t="s">
        <v>318</v>
      </c>
      <c r="W87" t="s">
        <v>201</v>
      </c>
      <c r="X87" t="s">
        <v>94</v>
      </c>
      <c r="Y87" s="287" t="s">
        <v>164</v>
      </c>
    </row>
    <row r="88" spans="1:25" ht="15" customHeight="1" x14ac:dyDescent="0.35">
      <c r="A88" t="s">
        <v>192</v>
      </c>
      <c r="B88" t="s">
        <v>193</v>
      </c>
      <c r="C88" t="s">
        <v>517</v>
      </c>
      <c r="D88" t="s">
        <v>529</v>
      </c>
      <c r="E88" s="152">
        <v>3.86</v>
      </c>
      <c r="F88" s="152">
        <v>3.86</v>
      </c>
      <c r="G88" t="s">
        <v>196</v>
      </c>
      <c r="H88" s="342">
        <v>1</v>
      </c>
      <c r="I88" s="294" t="s">
        <v>519</v>
      </c>
      <c r="J88">
        <v>21084</v>
      </c>
      <c r="K88">
        <v>1787</v>
      </c>
      <c r="L88" t="s">
        <v>520</v>
      </c>
      <c r="M88" t="s">
        <v>530</v>
      </c>
      <c r="N88" t="s">
        <v>529</v>
      </c>
      <c r="O88" t="s">
        <v>522</v>
      </c>
      <c r="P88" t="s">
        <v>533</v>
      </c>
      <c r="Q88">
        <v>80000</v>
      </c>
      <c r="R88" t="s">
        <v>201</v>
      </c>
      <c r="S88" t="s">
        <v>204</v>
      </c>
      <c r="T88" t="s">
        <v>201</v>
      </c>
      <c r="U88" t="s">
        <v>330</v>
      </c>
      <c r="V88" t="s">
        <v>318</v>
      </c>
      <c r="W88" t="s">
        <v>201</v>
      </c>
      <c r="X88" t="s">
        <v>94</v>
      </c>
      <c r="Y88" s="287" t="s">
        <v>164</v>
      </c>
    </row>
    <row r="89" spans="1:25" ht="15" customHeight="1" x14ac:dyDescent="0.35">
      <c r="A89" t="s">
        <v>192</v>
      </c>
      <c r="B89" t="s">
        <v>193</v>
      </c>
      <c r="C89" t="s">
        <v>517</v>
      </c>
      <c r="D89" t="s">
        <v>529</v>
      </c>
      <c r="E89" s="152">
        <v>4.7300000000000004</v>
      </c>
      <c r="F89" s="152">
        <v>4.7300000000000004</v>
      </c>
      <c r="G89" t="s">
        <v>196</v>
      </c>
      <c r="H89" s="342">
        <v>1</v>
      </c>
      <c r="I89" s="294" t="s">
        <v>519</v>
      </c>
      <c r="J89">
        <v>21084</v>
      </c>
      <c r="K89">
        <v>1936</v>
      </c>
      <c r="L89" t="s">
        <v>520</v>
      </c>
      <c r="M89" t="s">
        <v>530</v>
      </c>
      <c r="N89" t="s">
        <v>529</v>
      </c>
      <c r="O89" t="s">
        <v>522</v>
      </c>
      <c r="P89" t="s">
        <v>531</v>
      </c>
      <c r="Q89">
        <v>80000</v>
      </c>
      <c r="R89" t="s">
        <v>201</v>
      </c>
      <c r="S89" t="s">
        <v>204</v>
      </c>
      <c r="T89" t="s">
        <v>201</v>
      </c>
      <c r="U89" t="s">
        <v>330</v>
      </c>
      <c r="V89" t="s">
        <v>318</v>
      </c>
      <c r="W89" t="s">
        <v>201</v>
      </c>
      <c r="X89" t="s">
        <v>94</v>
      </c>
      <c r="Y89" s="287" t="s">
        <v>164</v>
      </c>
    </row>
    <row r="90" spans="1:25" ht="15" customHeight="1" x14ac:dyDescent="0.35">
      <c r="A90" t="s">
        <v>192</v>
      </c>
      <c r="B90" t="s">
        <v>193</v>
      </c>
      <c r="C90" t="s">
        <v>517</v>
      </c>
      <c r="D90" t="s">
        <v>529</v>
      </c>
      <c r="E90" s="152">
        <v>4.68</v>
      </c>
      <c r="F90" s="152">
        <v>4.68</v>
      </c>
      <c r="G90" t="s">
        <v>196</v>
      </c>
      <c r="H90" s="342">
        <v>1</v>
      </c>
      <c r="I90" s="294" t="s">
        <v>519</v>
      </c>
      <c r="J90">
        <v>21084</v>
      </c>
      <c r="K90">
        <v>2085</v>
      </c>
      <c r="L90" t="s">
        <v>520</v>
      </c>
      <c r="M90" t="s">
        <v>530</v>
      </c>
      <c r="N90" t="s">
        <v>529</v>
      </c>
      <c r="O90" t="s">
        <v>522</v>
      </c>
      <c r="P90" t="s">
        <v>341</v>
      </c>
      <c r="Q90">
        <v>80000</v>
      </c>
      <c r="R90" t="s">
        <v>201</v>
      </c>
      <c r="S90" t="s">
        <v>204</v>
      </c>
      <c r="T90" t="s">
        <v>201</v>
      </c>
      <c r="U90" t="s">
        <v>330</v>
      </c>
      <c r="V90" t="s">
        <v>318</v>
      </c>
      <c r="W90" t="s">
        <v>201</v>
      </c>
      <c r="X90" t="s">
        <v>342</v>
      </c>
      <c r="Y90" s="287" t="s">
        <v>164</v>
      </c>
    </row>
    <row r="91" spans="1:25" ht="15" customHeight="1" x14ac:dyDescent="0.35">
      <c r="A91" t="s">
        <v>192</v>
      </c>
      <c r="B91" t="s">
        <v>193</v>
      </c>
      <c r="C91" t="s">
        <v>517</v>
      </c>
      <c r="D91" t="s">
        <v>529</v>
      </c>
      <c r="E91" s="152">
        <v>4.51</v>
      </c>
      <c r="F91" s="152">
        <v>4.51</v>
      </c>
      <c r="G91" t="s">
        <v>196</v>
      </c>
      <c r="H91" s="342">
        <v>1</v>
      </c>
      <c r="I91" s="294" t="s">
        <v>519</v>
      </c>
      <c r="J91">
        <v>21084</v>
      </c>
      <c r="K91">
        <v>2234</v>
      </c>
      <c r="L91" t="s">
        <v>520</v>
      </c>
      <c r="M91" t="s">
        <v>530</v>
      </c>
      <c r="N91" t="s">
        <v>529</v>
      </c>
      <c r="O91" t="s">
        <v>522</v>
      </c>
      <c r="P91" t="s">
        <v>343</v>
      </c>
      <c r="Q91">
        <v>80000</v>
      </c>
      <c r="R91" t="s">
        <v>201</v>
      </c>
      <c r="S91" t="s">
        <v>204</v>
      </c>
      <c r="T91" t="s">
        <v>201</v>
      </c>
      <c r="U91" t="s">
        <v>330</v>
      </c>
      <c r="V91" t="s">
        <v>318</v>
      </c>
      <c r="W91" t="s">
        <v>201</v>
      </c>
      <c r="X91" t="s">
        <v>342</v>
      </c>
      <c r="Y91" s="287" t="s">
        <v>164</v>
      </c>
    </row>
    <row r="92" spans="1:25" ht="15" customHeight="1" x14ac:dyDescent="0.35">
      <c r="A92" t="s">
        <v>192</v>
      </c>
      <c r="B92" t="s">
        <v>193</v>
      </c>
      <c r="C92" t="s">
        <v>517</v>
      </c>
      <c r="D92" t="s">
        <v>529</v>
      </c>
      <c r="E92" s="152">
        <v>3.49</v>
      </c>
      <c r="F92" s="152">
        <v>3.49</v>
      </c>
      <c r="G92" t="s">
        <v>196</v>
      </c>
      <c r="H92" s="342">
        <v>1</v>
      </c>
      <c r="I92" s="294" t="s">
        <v>519</v>
      </c>
      <c r="J92">
        <v>21084</v>
      </c>
      <c r="K92">
        <v>596</v>
      </c>
      <c r="L92" t="s">
        <v>520</v>
      </c>
      <c r="M92" t="s">
        <v>530</v>
      </c>
      <c r="N92" t="s">
        <v>529</v>
      </c>
      <c r="O92" t="s">
        <v>522</v>
      </c>
      <c r="P92" t="s">
        <v>333</v>
      </c>
      <c r="Q92">
        <v>80000</v>
      </c>
      <c r="R92" t="s">
        <v>201</v>
      </c>
      <c r="S92" t="s">
        <v>204</v>
      </c>
      <c r="T92" t="s">
        <v>201</v>
      </c>
      <c r="U92" t="s">
        <v>330</v>
      </c>
      <c r="V92" t="s">
        <v>318</v>
      </c>
      <c r="W92" t="s">
        <v>201</v>
      </c>
      <c r="X92" t="s">
        <v>331</v>
      </c>
      <c r="Y92" s="287" t="s">
        <v>164</v>
      </c>
    </row>
    <row r="93" spans="1:25" ht="15" customHeight="1" x14ac:dyDescent="0.35">
      <c r="A93" t="s">
        <v>192</v>
      </c>
      <c r="B93" t="s">
        <v>193</v>
      </c>
      <c r="C93" t="s">
        <v>517</v>
      </c>
      <c r="D93" t="s">
        <v>529</v>
      </c>
      <c r="E93" s="152">
        <v>1.23</v>
      </c>
      <c r="F93" s="152">
        <v>1.23</v>
      </c>
      <c r="G93" t="s">
        <v>196</v>
      </c>
      <c r="H93" s="342">
        <v>1</v>
      </c>
      <c r="I93" s="294" t="s">
        <v>519</v>
      </c>
      <c r="J93">
        <v>21084</v>
      </c>
      <c r="K93">
        <v>744</v>
      </c>
      <c r="L93" t="s">
        <v>520</v>
      </c>
      <c r="M93" t="s">
        <v>530</v>
      </c>
      <c r="N93" t="s">
        <v>529</v>
      </c>
      <c r="O93" t="s">
        <v>522</v>
      </c>
      <c r="P93" t="s">
        <v>334</v>
      </c>
      <c r="Q93">
        <v>80000</v>
      </c>
      <c r="R93" t="s">
        <v>201</v>
      </c>
      <c r="S93" t="s">
        <v>204</v>
      </c>
      <c r="T93" t="s">
        <v>201</v>
      </c>
      <c r="U93" t="s">
        <v>330</v>
      </c>
      <c r="V93" t="s">
        <v>318</v>
      </c>
      <c r="W93" t="s">
        <v>201</v>
      </c>
      <c r="X93" t="s">
        <v>331</v>
      </c>
      <c r="Y93" s="287" t="s">
        <v>164</v>
      </c>
    </row>
    <row r="94" spans="1:25" ht="15" customHeight="1" x14ac:dyDescent="0.35">
      <c r="A94" t="s">
        <v>192</v>
      </c>
      <c r="B94" t="s">
        <v>193</v>
      </c>
      <c r="C94" t="s">
        <v>517</v>
      </c>
      <c r="D94" t="s">
        <v>529</v>
      </c>
      <c r="E94" s="152">
        <v>6.43</v>
      </c>
      <c r="F94" s="152">
        <v>6.43</v>
      </c>
      <c r="G94" t="s">
        <v>196</v>
      </c>
      <c r="H94" s="342">
        <v>1</v>
      </c>
      <c r="I94" s="294" t="s">
        <v>519</v>
      </c>
      <c r="J94">
        <v>21084</v>
      </c>
      <c r="K94">
        <v>893</v>
      </c>
      <c r="L94" t="s">
        <v>520</v>
      </c>
      <c r="M94" t="s">
        <v>530</v>
      </c>
      <c r="N94" t="s">
        <v>529</v>
      </c>
      <c r="O94" t="s">
        <v>522</v>
      </c>
      <c r="P94" t="s">
        <v>335</v>
      </c>
      <c r="Q94">
        <v>80000</v>
      </c>
      <c r="R94" t="s">
        <v>201</v>
      </c>
      <c r="S94" t="s">
        <v>204</v>
      </c>
      <c r="T94" t="s">
        <v>201</v>
      </c>
      <c r="U94" t="s">
        <v>330</v>
      </c>
      <c r="V94" t="s">
        <v>318</v>
      </c>
      <c r="W94" t="s">
        <v>201</v>
      </c>
      <c r="X94" t="s">
        <v>331</v>
      </c>
      <c r="Y94" s="287" t="s">
        <v>164</v>
      </c>
    </row>
    <row r="95" spans="1:25" ht="15" customHeight="1" x14ac:dyDescent="0.35">
      <c r="A95" t="s">
        <v>192</v>
      </c>
      <c r="B95" t="s">
        <v>193</v>
      </c>
      <c r="C95" t="s">
        <v>517</v>
      </c>
      <c r="D95" t="s">
        <v>529</v>
      </c>
      <c r="E95" s="152">
        <v>5.3</v>
      </c>
      <c r="F95" s="152">
        <v>5.3</v>
      </c>
      <c r="G95" t="s">
        <v>196</v>
      </c>
      <c r="H95" s="342">
        <v>1</v>
      </c>
      <c r="I95" s="294" t="s">
        <v>519</v>
      </c>
      <c r="J95">
        <v>21084</v>
      </c>
      <c r="K95">
        <v>1042</v>
      </c>
      <c r="L95" t="s">
        <v>520</v>
      </c>
      <c r="M95" t="s">
        <v>530</v>
      </c>
      <c r="N95" t="s">
        <v>529</v>
      </c>
      <c r="O95" t="s">
        <v>522</v>
      </c>
      <c r="P95" t="s">
        <v>336</v>
      </c>
      <c r="Q95">
        <v>80000</v>
      </c>
      <c r="R95" t="s">
        <v>201</v>
      </c>
      <c r="S95" t="s">
        <v>204</v>
      </c>
      <c r="T95" t="s">
        <v>201</v>
      </c>
      <c r="U95" t="s">
        <v>330</v>
      </c>
      <c r="V95" t="s">
        <v>318</v>
      </c>
      <c r="W95" t="s">
        <v>201</v>
      </c>
      <c r="X95" t="s">
        <v>331</v>
      </c>
      <c r="Y95" s="287" t="s">
        <v>164</v>
      </c>
    </row>
    <row r="96" spans="1:25" ht="15" customHeight="1" x14ac:dyDescent="0.35">
      <c r="A96" t="s">
        <v>192</v>
      </c>
      <c r="B96" t="s">
        <v>193</v>
      </c>
      <c r="C96" t="s">
        <v>517</v>
      </c>
      <c r="D96" t="s">
        <v>529</v>
      </c>
      <c r="E96" s="152">
        <v>3.98</v>
      </c>
      <c r="F96" s="152">
        <v>3.98</v>
      </c>
      <c r="G96" t="s">
        <v>196</v>
      </c>
      <c r="H96" s="342">
        <v>1</v>
      </c>
      <c r="I96" s="294" t="s">
        <v>519</v>
      </c>
      <c r="J96">
        <v>21084</v>
      </c>
      <c r="K96">
        <v>1191</v>
      </c>
      <c r="L96" t="s">
        <v>520</v>
      </c>
      <c r="M96" t="s">
        <v>530</v>
      </c>
      <c r="N96" t="s">
        <v>529</v>
      </c>
      <c r="O96" t="s">
        <v>522</v>
      </c>
      <c r="P96" t="s">
        <v>337</v>
      </c>
      <c r="Q96">
        <v>80000</v>
      </c>
      <c r="R96" t="s">
        <v>201</v>
      </c>
      <c r="S96" t="s">
        <v>204</v>
      </c>
      <c r="T96" t="s">
        <v>201</v>
      </c>
      <c r="U96" t="s">
        <v>330</v>
      </c>
      <c r="V96" t="s">
        <v>318</v>
      </c>
      <c r="W96" t="s">
        <v>201</v>
      </c>
      <c r="X96" t="s">
        <v>331</v>
      </c>
      <c r="Y96" s="287" t="s">
        <v>164</v>
      </c>
    </row>
    <row r="97" spans="1:25" ht="15" customHeight="1" x14ac:dyDescent="0.35">
      <c r="A97" t="s">
        <v>192</v>
      </c>
      <c r="B97" t="s">
        <v>193</v>
      </c>
      <c r="C97" t="s">
        <v>517</v>
      </c>
      <c r="D97" t="s">
        <v>529</v>
      </c>
      <c r="E97" s="152">
        <v>9.49</v>
      </c>
      <c r="F97" s="152">
        <v>9.49</v>
      </c>
      <c r="G97" t="s">
        <v>196</v>
      </c>
      <c r="H97" s="342">
        <v>1</v>
      </c>
      <c r="I97" s="294" t="s">
        <v>519</v>
      </c>
      <c r="J97">
        <v>21084</v>
      </c>
      <c r="K97">
        <v>1340</v>
      </c>
      <c r="L97" t="s">
        <v>520</v>
      </c>
      <c r="M97" t="s">
        <v>530</v>
      </c>
      <c r="N97" t="s">
        <v>529</v>
      </c>
      <c r="O97" t="s">
        <v>522</v>
      </c>
      <c r="P97" t="s">
        <v>338</v>
      </c>
      <c r="Q97">
        <v>80000</v>
      </c>
      <c r="R97" t="s">
        <v>201</v>
      </c>
      <c r="S97" t="s">
        <v>204</v>
      </c>
      <c r="T97" t="s">
        <v>201</v>
      </c>
      <c r="U97" t="s">
        <v>330</v>
      </c>
      <c r="V97" t="s">
        <v>318</v>
      </c>
      <c r="W97" t="s">
        <v>201</v>
      </c>
      <c r="X97" t="s">
        <v>331</v>
      </c>
      <c r="Y97" s="287" t="s">
        <v>164</v>
      </c>
    </row>
    <row r="98" spans="1:25" ht="15" customHeight="1" x14ac:dyDescent="0.35">
      <c r="A98" t="s">
        <v>192</v>
      </c>
      <c r="B98" t="s">
        <v>193</v>
      </c>
      <c r="C98" t="s">
        <v>517</v>
      </c>
      <c r="D98" t="s">
        <v>535</v>
      </c>
      <c r="E98" s="152">
        <v>6.48</v>
      </c>
      <c r="F98" s="152">
        <v>6.48</v>
      </c>
      <c r="G98" t="s">
        <v>196</v>
      </c>
      <c r="H98" s="342">
        <v>1</v>
      </c>
      <c r="I98" s="294" t="s">
        <v>519</v>
      </c>
      <c r="J98">
        <v>21083</v>
      </c>
      <c r="K98">
        <v>982</v>
      </c>
      <c r="L98" t="s">
        <v>520</v>
      </c>
      <c r="M98" t="s">
        <v>530</v>
      </c>
      <c r="N98" t="s">
        <v>535</v>
      </c>
      <c r="O98" t="s">
        <v>522</v>
      </c>
      <c r="P98" t="s">
        <v>417</v>
      </c>
      <c r="Q98">
        <v>85000</v>
      </c>
      <c r="R98" t="s">
        <v>201</v>
      </c>
      <c r="S98" t="s">
        <v>204</v>
      </c>
      <c r="T98" t="s">
        <v>201</v>
      </c>
      <c r="U98" t="s">
        <v>317</v>
      </c>
      <c r="V98" t="s">
        <v>318</v>
      </c>
      <c r="W98" t="s">
        <v>201</v>
      </c>
      <c r="X98" t="s">
        <v>94</v>
      </c>
      <c r="Y98" s="287" t="s">
        <v>164</v>
      </c>
    </row>
    <row r="99" spans="1:25" ht="15" customHeight="1" x14ac:dyDescent="0.35">
      <c r="A99" t="s">
        <v>192</v>
      </c>
      <c r="B99" t="s">
        <v>193</v>
      </c>
      <c r="C99" t="s">
        <v>517</v>
      </c>
      <c r="D99" t="s">
        <v>535</v>
      </c>
      <c r="E99" s="152">
        <v>1.76</v>
      </c>
      <c r="F99" s="152">
        <v>1.76</v>
      </c>
      <c r="G99" t="s">
        <v>196</v>
      </c>
      <c r="H99" s="342">
        <v>1</v>
      </c>
      <c r="I99" s="294" t="s">
        <v>519</v>
      </c>
      <c r="J99">
        <v>21083</v>
      </c>
      <c r="K99">
        <v>983</v>
      </c>
      <c r="L99" t="s">
        <v>520</v>
      </c>
      <c r="M99" t="s">
        <v>530</v>
      </c>
      <c r="N99" t="s">
        <v>535</v>
      </c>
      <c r="O99" t="s">
        <v>522</v>
      </c>
      <c r="P99" t="s">
        <v>417</v>
      </c>
      <c r="Q99">
        <v>86500</v>
      </c>
      <c r="R99" t="s">
        <v>201</v>
      </c>
      <c r="S99" t="s">
        <v>204</v>
      </c>
      <c r="T99" t="s">
        <v>201</v>
      </c>
      <c r="U99" t="s">
        <v>317</v>
      </c>
      <c r="V99" t="s">
        <v>318</v>
      </c>
      <c r="W99" t="s">
        <v>201</v>
      </c>
      <c r="X99" t="s">
        <v>94</v>
      </c>
      <c r="Y99" s="287" t="s">
        <v>164</v>
      </c>
    </row>
    <row r="100" spans="1:25" ht="15" customHeight="1" x14ac:dyDescent="0.35">
      <c r="A100" t="s">
        <v>192</v>
      </c>
      <c r="B100" t="s">
        <v>193</v>
      </c>
      <c r="C100" t="s">
        <v>517</v>
      </c>
      <c r="D100" t="s">
        <v>535</v>
      </c>
      <c r="E100" s="152">
        <v>1.49</v>
      </c>
      <c r="F100" s="152">
        <v>1.49</v>
      </c>
      <c r="G100" t="s">
        <v>196</v>
      </c>
      <c r="H100" s="342">
        <v>1</v>
      </c>
      <c r="I100" s="294" t="s">
        <v>519</v>
      </c>
      <c r="J100">
        <v>21083</v>
      </c>
      <c r="K100">
        <v>984</v>
      </c>
      <c r="L100" t="s">
        <v>520</v>
      </c>
      <c r="M100" t="s">
        <v>530</v>
      </c>
      <c r="N100" t="s">
        <v>535</v>
      </c>
      <c r="O100" t="s">
        <v>522</v>
      </c>
      <c r="P100" t="s">
        <v>417</v>
      </c>
      <c r="Q100">
        <v>87000</v>
      </c>
      <c r="R100" t="s">
        <v>201</v>
      </c>
      <c r="S100" t="s">
        <v>204</v>
      </c>
      <c r="T100" t="s">
        <v>201</v>
      </c>
      <c r="U100" t="s">
        <v>317</v>
      </c>
      <c r="V100" t="s">
        <v>318</v>
      </c>
      <c r="W100" t="s">
        <v>201</v>
      </c>
      <c r="X100" t="s">
        <v>94</v>
      </c>
      <c r="Y100" s="287" t="s">
        <v>164</v>
      </c>
    </row>
    <row r="101" spans="1:25" ht="15" customHeight="1" x14ac:dyDescent="0.35">
      <c r="A101" t="s">
        <v>192</v>
      </c>
      <c r="B101" t="s">
        <v>193</v>
      </c>
      <c r="C101" t="s">
        <v>517</v>
      </c>
      <c r="D101" t="s">
        <v>529</v>
      </c>
      <c r="E101" s="152">
        <v>7.96</v>
      </c>
      <c r="F101" s="152">
        <v>7.96</v>
      </c>
      <c r="G101" t="s">
        <v>196</v>
      </c>
      <c r="H101" s="342">
        <v>1</v>
      </c>
      <c r="I101" s="294" t="s">
        <v>519</v>
      </c>
      <c r="J101">
        <v>21084</v>
      </c>
      <c r="K101">
        <v>149</v>
      </c>
      <c r="L101" t="s">
        <v>520</v>
      </c>
      <c r="M101" t="s">
        <v>530</v>
      </c>
      <c r="N101" t="s">
        <v>529</v>
      </c>
      <c r="O101" t="s">
        <v>522</v>
      </c>
      <c r="P101" t="s">
        <v>329</v>
      </c>
      <c r="Q101">
        <v>80000</v>
      </c>
      <c r="R101" t="s">
        <v>201</v>
      </c>
      <c r="S101" t="s">
        <v>204</v>
      </c>
      <c r="T101" t="s">
        <v>201</v>
      </c>
      <c r="U101" t="s">
        <v>330</v>
      </c>
      <c r="V101" t="s">
        <v>318</v>
      </c>
      <c r="W101" t="s">
        <v>201</v>
      </c>
      <c r="X101" t="s">
        <v>331</v>
      </c>
      <c r="Y101" s="287" t="s">
        <v>164</v>
      </c>
    </row>
    <row r="102" spans="1:25" ht="15" customHeight="1" x14ac:dyDescent="0.35">
      <c r="A102" t="s">
        <v>192</v>
      </c>
      <c r="B102" t="s">
        <v>193</v>
      </c>
      <c r="C102" t="s">
        <v>517</v>
      </c>
      <c r="D102" t="s">
        <v>529</v>
      </c>
      <c r="E102" s="152">
        <v>2.73</v>
      </c>
      <c r="F102" s="152">
        <v>2.73</v>
      </c>
      <c r="G102" t="s">
        <v>196</v>
      </c>
      <c r="H102" s="342">
        <v>1</v>
      </c>
      <c r="I102" s="294" t="s">
        <v>519</v>
      </c>
      <c r="J102">
        <v>21084</v>
      </c>
      <c r="K102">
        <v>298</v>
      </c>
      <c r="L102" t="s">
        <v>520</v>
      </c>
      <c r="M102" t="s">
        <v>530</v>
      </c>
      <c r="N102" t="s">
        <v>529</v>
      </c>
      <c r="O102" t="s">
        <v>522</v>
      </c>
      <c r="P102" t="s">
        <v>534</v>
      </c>
      <c r="Q102">
        <v>80000</v>
      </c>
      <c r="R102" t="s">
        <v>201</v>
      </c>
      <c r="S102" t="s">
        <v>204</v>
      </c>
      <c r="T102" t="s">
        <v>201</v>
      </c>
      <c r="U102" t="s">
        <v>330</v>
      </c>
      <c r="V102" t="s">
        <v>318</v>
      </c>
      <c r="W102" t="s">
        <v>201</v>
      </c>
      <c r="X102" t="s">
        <v>331</v>
      </c>
      <c r="Y102" s="287" t="s">
        <v>164</v>
      </c>
    </row>
    <row r="103" spans="1:25" ht="15" customHeight="1" x14ac:dyDescent="0.35">
      <c r="A103" t="s">
        <v>192</v>
      </c>
      <c r="B103" t="s">
        <v>193</v>
      </c>
      <c r="C103" t="s">
        <v>517</v>
      </c>
      <c r="D103" t="s">
        <v>529</v>
      </c>
      <c r="E103" s="152">
        <v>4.18</v>
      </c>
      <c r="F103" s="152">
        <v>4.18</v>
      </c>
      <c r="G103" t="s">
        <v>196</v>
      </c>
      <c r="H103" s="342">
        <v>1</v>
      </c>
      <c r="I103" s="294" t="s">
        <v>519</v>
      </c>
      <c r="J103">
        <v>21084</v>
      </c>
      <c r="K103">
        <v>447</v>
      </c>
      <c r="L103" t="s">
        <v>520</v>
      </c>
      <c r="M103" t="s">
        <v>530</v>
      </c>
      <c r="N103" t="s">
        <v>529</v>
      </c>
      <c r="O103" t="s">
        <v>522</v>
      </c>
      <c r="P103" t="s">
        <v>332</v>
      </c>
      <c r="Q103">
        <v>80000</v>
      </c>
      <c r="R103" t="s">
        <v>201</v>
      </c>
      <c r="S103" t="s">
        <v>204</v>
      </c>
      <c r="T103" t="s">
        <v>201</v>
      </c>
      <c r="U103" t="s">
        <v>330</v>
      </c>
      <c r="V103" t="s">
        <v>318</v>
      </c>
      <c r="W103" t="s">
        <v>201</v>
      </c>
      <c r="X103" t="s">
        <v>331</v>
      </c>
      <c r="Y103" s="287" t="s">
        <v>164</v>
      </c>
    </row>
    <row r="104" spans="1:25" ht="15" customHeight="1" x14ac:dyDescent="0.35">
      <c r="A104" t="s">
        <v>192</v>
      </c>
      <c r="B104" t="s">
        <v>193</v>
      </c>
      <c r="C104" t="s">
        <v>517</v>
      </c>
      <c r="D104" t="s">
        <v>535</v>
      </c>
      <c r="E104" s="152">
        <v>87.6</v>
      </c>
      <c r="F104" s="152">
        <v>87.6</v>
      </c>
      <c r="G104" t="s">
        <v>196</v>
      </c>
      <c r="H104" s="342">
        <v>1</v>
      </c>
      <c r="I104" s="294" t="s">
        <v>519</v>
      </c>
      <c r="J104">
        <v>21083</v>
      </c>
      <c r="K104">
        <v>976</v>
      </c>
      <c r="L104" t="s">
        <v>520</v>
      </c>
      <c r="M104" t="s">
        <v>530</v>
      </c>
      <c r="N104" t="s">
        <v>535</v>
      </c>
      <c r="O104" t="s">
        <v>522</v>
      </c>
      <c r="P104" t="s">
        <v>417</v>
      </c>
      <c r="Q104">
        <v>80000</v>
      </c>
      <c r="R104" t="s">
        <v>201</v>
      </c>
      <c r="S104" t="s">
        <v>204</v>
      </c>
      <c r="T104" t="s">
        <v>201</v>
      </c>
      <c r="U104" t="s">
        <v>317</v>
      </c>
      <c r="V104" t="s">
        <v>318</v>
      </c>
      <c r="W104" t="s">
        <v>201</v>
      </c>
      <c r="X104" t="s">
        <v>94</v>
      </c>
      <c r="Y104" s="287" t="s">
        <v>164</v>
      </c>
    </row>
    <row r="105" spans="1:25" ht="15" customHeight="1" x14ac:dyDescent="0.35">
      <c r="A105" t="s">
        <v>192</v>
      </c>
      <c r="B105" t="s">
        <v>193</v>
      </c>
      <c r="C105" t="s">
        <v>517</v>
      </c>
      <c r="D105" t="s">
        <v>535</v>
      </c>
      <c r="E105" s="152">
        <v>23.65</v>
      </c>
      <c r="F105" s="152">
        <v>23.65</v>
      </c>
      <c r="G105" t="s">
        <v>196</v>
      </c>
      <c r="H105" s="342">
        <v>1</v>
      </c>
      <c r="I105" s="294" t="s">
        <v>519</v>
      </c>
      <c r="J105">
        <v>21083</v>
      </c>
      <c r="K105">
        <v>977</v>
      </c>
      <c r="L105" t="s">
        <v>520</v>
      </c>
      <c r="M105" t="s">
        <v>530</v>
      </c>
      <c r="N105" t="s">
        <v>535</v>
      </c>
      <c r="O105" t="s">
        <v>522</v>
      </c>
      <c r="P105" t="s">
        <v>417</v>
      </c>
      <c r="Q105">
        <v>80100</v>
      </c>
      <c r="R105" t="s">
        <v>201</v>
      </c>
      <c r="S105" t="s">
        <v>204</v>
      </c>
      <c r="T105" t="s">
        <v>201</v>
      </c>
      <c r="U105" t="s">
        <v>317</v>
      </c>
      <c r="V105" t="s">
        <v>318</v>
      </c>
      <c r="W105" t="s">
        <v>201</v>
      </c>
      <c r="X105" t="s">
        <v>94</v>
      </c>
      <c r="Y105" s="287" t="s">
        <v>164</v>
      </c>
    </row>
    <row r="106" spans="1:25" ht="15" customHeight="1" x14ac:dyDescent="0.35">
      <c r="A106" t="s">
        <v>192</v>
      </c>
      <c r="B106" t="s">
        <v>193</v>
      </c>
      <c r="C106" t="s">
        <v>517</v>
      </c>
      <c r="D106" t="s">
        <v>535</v>
      </c>
      <c r="E106" s="152">
        <v>1.23</v>
      </c>
      <c r="F106" s="152">
        <v>1.23</v>
      </c>
      <c r="G106" t="s">
        <v>196</v>
      </c>
      <c r="H106" s="342">
        <v>1</v>
      </c>
      <c r="I106" s="294" t="s">
        <v>519</v>
      </c>
      <c r="J106">
        <v>21083</v>
      </c>
      <c r="K106">
        <v>978</v>
      </c>
      <c r="L106" t="s">
        <v>520</v>
      </c>
      <c r="M106" t="s">
        <v>530</v>
      </c>
      <c r="N106" t="s">
        <v>535</v>
      </c>
      <c r="O106" t="s">
        <v>522</v>
      </c>
      <c r="P106" t="s">
        <v>417</v>
      </c>
      <c r="Q106">
        <v>81000</v>
      </c>
      <c r="R106" t="s">
        <v>201</v>
      </c>
      <c r="S106" t="s">
        <v>204</v>
      </c>
      <c r="T106" t="s">
        <v>201</v>
      </c>
      <c r="U106" t="s">
        <v>317</v>
      </c>
      <c r="V106" t="s">
        <v>318</v>
      </c>
      <c r="W106" t="s">
        <v>201</v>
      </c>
      <c r="X106" t="s">
        <v>94</v>
      </c>
      <c r="Y106" s="287" t="s">
        <v>164</v>
      </c>
    </row>
    <row r="107" spans="1:25" ht="15" customHeight="1" x14ac:dyDescent="0.35">
      <c r="A107" t="s">
        <v>192</v>
      </c>
      <c r="B107" t="s">
        <v>193</v>
      </c>
      <c r="C107" t="s">
        <v>517</v>
      </c>
      <c r="D107" t="s">
        <v>535</v>
      </c>
      <c r="E107" s="152">
        <v>8.7200000000000006</v>
      </c>
      <c r="F107" s="152">
        <v>8.7200000000000006</v>
      </c>
      <c r="G107" t="s">
        <v>196</v>
      </c>
      <c r="H107" s="342">
        <v>1</v>
      </c>
      <c r="I107" s="294" t="s">
        <v>519</v>
      </c>
      <c r="J107">
        <v>21083</v>
      </c>
      <c r="K107">
        <v>979</v>
      </c>
      <c r="L107" t="s">
        <v>520</v>
      </c>
      <c r="M107" t="s">
        <v>530</v>
      </c>
      <c r="N107" t="s">
        <v>535</v>
      </c>
      <c r="O107" t="s">
        <v>522</v>
      </c>
      <c r="P107" t="s">
        <v>417</v>
      </c>
      <c r="Q107">
        <v>82000</v>
      </c>
      <c r="R107" t="s">
        <v>201</v>
      </c>
      <c r="S107" t="s">
        <v>204</v>
      </c>
      <c r="T107" t="s">
        <v>201</v>
      </c>
      <c r="U107" t="s">
        <v>317</v>
      </c>
      <c r="V107" t="s">
        <v>318</v>
      </c>
      <c r="W107" t="s">
        <v>201</v>
      </c>
      <c r="X107" t="s">
        <v>94</v>
      </c>
      <c r="Y107" s="287" t="s">
        <v>164</v>
      </c>
    </row>
    <row r="108" spans="1:25" ht="15" customHeight="1" x14ac:dyDescent="0.35">
      <c r="A108" t="s">
        <v>192</v>
      </c>
      <c r="B108" t="s">
        <v>193</v>
      </c>
      <c r="C108" t="s">
        <v>517</v>
      </c>
      <c r="D108" t="s">
        <v>535</v>
      </c>
      <c r="E108" s="152">
        <v>7.77</v>
      </c>
      <c r="F108" s="152">
        <v>7.77</v>
      </c>
      <c r="G108" t="s">
        <v>196</v>
      </c>
      <c r="H108" s="342">
        <v>1</v>
      </c>
      <c r="I108" s="294" t="s">
        <v>519</v>
      </c>
      <c r="J108">
        <v>21083</v>
      </c>
      <c r="K108">
        <v>980</v>
      </c>
      <c r="L108" t="s">
        <v>520</v>
      </c>
      <c r="M108" t="s">
        <v>530</v>
      </c>
      <c r="N108" t="s">
        <v>535</v>
      </c>
      <c r="O108" t="s">
        <v>522</v>
      </c>
      <c r="P108" t="s">
        <v>417</v>
      </c>
      <c r="Q108">
        <v>82100</v>
      </c>
      <c r="R108" t="s">
        <v>201</v>
      </c>
      <c r="S108" t="s">
        <v>204</v>
      </c>
      <c r="T108" t="s">
        <v>201</v>
      </c>
      <c r="U108" t="s">
        <v>317</v>
      </c>
      <c r="V108" t="s">
        <v>318</v>
      </c>
      <c r="W108" t="s">
        <v>201</v>
      </c>
      <c r="X108" t="s">
        <v>94</v>
      </c>
      <c r="Y108" s="287" t="s">
        <v>164</v>
      </c>
    </row>
    <row r="109" spans="1:25" ht="15" customHeight="1" x14ac:dyDescent="0.35">
      <c r="A109" t="s">
        <v>192</v>
      </c>
      <c r="B109" t="s">
        <v>193</v>
      </c>
      <c r="C109" t="s">
        <v>517</v>
      </c>
      <c r="D109" t="s">
        <v>535</v>
      </c>
      <c r="E109" s="152">
        <v>13.61</v>
      </c>
      <c r="F109" s="152">
        <v>13.61</v>
      </c>
      <c r="G109" t="s">
        <v>196</v>
      </c>
      <c r="H109" s="342">
        <v>1</v>
      </c>
      <c r="I109" s="294" t="s">
        <v>519</v>
      </c>
      <c r="J109">
        <v>21083</v>
      </c>
      <c r="K109">
        <v>981</v>
      </c>
      <c r="L109" t="s">
        <v>520</v>
      </c>
      <c r="M109" t="s">
        <v>530</v>
      </c>
      <c r="N109" t="s">
        <v>535</v>
      </c>
      <c r="O109" t="s">
        <v>522</v>
      </c>
      <c r="P109" t="s">
        <v>417</v>
      </c>
      <c r="Q109">
        <v>84000</v>
      </c>
      <c r="R109" t="s">
        <v>201</v>
      </c>
      <c r="S109" t="s">
        <v>204</v>
      </c>
      <c r="T109" t="s">
        <v>201</v>
      </c>
      <c r="U109" t="s">
        <v>317</v>
      </c>
      <c r="V109" t="s">
        <v>318</v>
      </c>
      <c r="W109" t="s">
        <v>201</v>
      </c>
      <c r="X109" t="s">
        <v>94</v>
      </c>
      <c r="Y109" s="287" t="s">
        <v>164</v>
      </c>
    </row>
    <row r="110" spans="1:25" x14ac:dyDescent="0.35">
      <c r="A110" t="s">
        <v>192</v>
      </c>
      <c r="B110" t="s">
        <v>193</v>
      </c>
      <c r="C110" t="s">
        <v>536</v>
      </c>
      <c r="D110" t="s">
        <v>537</v>
      </c>
      <c r="E110" s="152">
        <v>0</v>
      </c>
      <c r="F110" s="152">
        <v>0</v>
      </c>
      <c r="G110" t="s">
        <v>196</v>
      </c>
      <c r="H110" s="342">
        <v>0</v>
      </c>
      <c r="I110" s="294">
        <v>43377</v>
      </c>
      <c r="J110">
        <v>21708</v>
      </c>
      <c r="K110">
        <v>1269</v>
      </c>
      <c r="L110" t="s">
        <v>538</v>
      </c>
      <c r="M110" t="s">
        <v>539</v>
      </c>
      <c r="N110" t="s">
        <v>540</v>
      </c>
      <c r="O110" t="s">
        <v>522</v>
      </c>
      <c r="P110" t="s">
        <v>201</v>
      </c>
      <c r="Q110" s="302">
        <v>80112</v>
      </c>
      <c r="R110" t="s">
        <v>301</v>
      </c>
      <c r="S110" t="s">
        <v>204</v>
      </c>
      <c r="T110" t="s">
        <v>201</v>
      </c>
      <c r="U110" t="s">
        <v>50</v>
      </c>
      <c r="V110" t="s">
        <v>205</v>
      </c>
      <c r="W110" t="s">
        <v>201</v>
      </c>
      <c r="X110" t="s">
        <v>46</v>
      </c>
      <c r="Y110" s="287" t="s">
        <v>147</v>
      </c>
    </row>
    <row r="111" spans="1:25" ht="15" customHeight="1" x14ac:dyDescent="0.35">
      <c r="A111" t="s">
        <v>192</v>
      </c>
      <c r="B111" t="s">
        <v>193</v>
      </c>
      <c r="C111" t="s">
        <v>536</v>
      </c>
      <c r="D111" t="s">
        <v>541</v>
      </c>
      <c r="E111" s="152">
        <v>0.16</v>
      </c>
      <c r="F111" s="152">
        <v>0.16</v>
      </c>
      <c r="G111" t="s">
        <v>196</v>
      </c>
      <c r="H111" s="342">
        <v>1</v>
      </c>
      <c r="I111" s="294" t="s">
        <v>542</v>
      </c>
      <c r="J111">
        <v>21712</v>
      </c>
      <c r="K111">
        <v>18120</v>
      </c>
      <c r="L111" t="s">
        <v>520</v>
      </c>
      <c r="M111" t="s">
        <v>543</v>
      </c>
      <c r="N111" t="s">
        <v>541</v>
      </c>
      <c r="O111" t="s">
        <v>544</v>
      </c>
      <c r="P111" t="s">
        <v>336</v>
      </c>
      <c r="Q111">
        <v>87000</v>
      </c>
      <c r="R111" t="s">
        <v>201</v>
      </c>
      <c r="S111" t="s">
        <v>204</v>
      </c>
      <c r="T111" t="s">
        <v>201</v>
      </c>
      <c r="U111" t="s">
        <v>330</v>
      </c>
      <c r="V111" t="s">
        <v>318</v>
      </c>
      <c r="W111" t="s">
        <v>201</v>
      </c>
      <c r="X111" t="s">
        <v>331</v>
      </c>
      <c r="Y111" s="287" t="s">
        <v>164</v>
      </c>
    </row>
    <row r="112" spans="1:25" ht="15" customHeight="1" x14ac:dyDescent="0.35">
      <c r="A112" t="s">
        <v>192</v>
      </c>
      <c r="B112" t="s">
        <v>193</v>
      </c>
      <c r="C112" t="s">
        <v>536</v>
      </c>
      <c r="D112" t="s">
        <v>541</v>
      </c>
      <c r="E112" s="152">
        <v>0.44</v>
      </c>
      <c r="F112" s="152">
        <v>0.44</v>
      </c>
      <c r="G112" t="s">
        <v>196</v>
      </c>
      <c r="H112" s="342">
        <v>1</v>
      </c>
      <c r="I112" s="294" t="s">
        <v>542</v>
      </c>
      <c r="J112">
        <v>21712</v>
      </c>
      <c r="K112">
        <v>18244</v>
      </c>
      <c r="L112" t="s">
        <v>520</v>
      </c>
      <c r="M112" t="s">
        <v>543</v>
      </c>
      <c r="N112" t="s">
        <v>541</v>
      </c>
      <c r="O112" t="s">
        <v>522</v>
      </c>
      <c r="P112" t="s">
        <v>336</v>
      </c>
      <c r="Q112">
        <v>87000</v>
      </c>
      <c r="R112" t="s">
        <v>201</v>
      </c>
      <c r="S112" t="s">
        <v>204</v>
      </c>
      <c r="T112" t="s">
        <v>201</v>
      </c>
      <c r="U112" t="s">
        <v>330</v>
      </c>
      <c r="V112" t="s">
        <v>318</v>
      </c>
      <c r="W112" t="s">
        <v>201</v>
      </c>
      <c r="X112" t="s">
        <v>331</v>
      </c>
      <c r="Y112" s="287" t="s">
        <v>164</v>
      </c>
    </row>
    <row r="113" spans="1:25" ht="15" customHeight="1" x14ac:dyDescent="0.35">
      <c r="A113" t="s">
        <v>192</v>
      </c>
      <c r="B113" t="s">
        <v>193</v>
      </c>
      <c r="C113" t="s">
        <v>536</v>
      </c>
      <c r="D113" t="s">
        <v>541</v>
      </c>
      <c r="E113" s="152">
        <v>7.0000000000000007E-2</v>
      </c>
      <c r="F113" s="152">
        <v>7.0000000000000007E-2</v>
      </c>
      <c r="G113" t="s">
        <v>196</v>
      </c>
      <c r="H113" s="342">
        <v>1</v>
      </c>
      <c r="I113" s="294" t="s">
        <v>542</v>
      </c>
      <c r="J113">
        <v>21712</v>
      </c>
      <c r="K113">
        <v>18292</v>
      </c>
      <c r="L113" t="s">
        <v>520</v>
      </c>
      <c r="M113" t="s">
        <v>543</v>
      </c>
      <c r="N113" t="s">
        <v>541</v>
      </c>
      <c r="O113" t="s">
        <v>544</v>
      </c>
      <c r="P113" t="s">
        <v>338</v>
      </c>
      <c r="Q113">
        <v>87000</v>
      </c>
      <c r="R113" t="s">
        <v>201</v>
      </c>
      <c r="S113" t="s">
        <v>204</v>
      </c>
      <c r="T113" t="s">
        <v>201</v>
      </c>
      <c r="U113" t="s">
        <v>330</v>
      </c>
      <c r="V113" t="s">
        <v>318</v>
      </c>
      <c r="W113" t="s">
        <v>201</v>
      </c>
      <c r="X113" t="s">
        <v>331</v>
      </c>
      <c r="Y113" s="287" t="s">
        <v>164</v>
      </c>
    </row>
    <row r="114" spans="1:25" ht="15" customHeight="1" x14ac:dyDescent="0.35">
      <c r="A114" t="s">
        <v>192</v>
      </c>
      <c r="B114" t="s">
        <v>193</v>
      </c>
      <c r="C114" t="s">
        <v>536</v>
      </c>
      <c r="D114" t="s">
        <v>541</v>
      </c>
      <c r="E114" s="152">
        <v>0.19</v>
      </c>
      <c r="F114" s="152">
        <v>0.19</v>
      </c>
      <c r="G114" t="s">
        <v>196</v>
      </c>
      <c r="H114" s="342">
        <v>1</v>
      </c>
      <c r="I114" s="294" t="s">
        <v>542</v>
      </c>
      <c r="J114">
        <v>21712</v>
      </c>
      <c r="K114">
        <v>18414</v>
      </c>
      <c r="L114" t="s">
        <v>520</v>
      </c>
      <c r="M114" t="s">
        <v>543</v>
      </c>
      <c r="N114" t="s">
        <v>541</v>
      </c>
      <c r="O114" t="s">
        <v>522</v>
      </c>
      <c r="P114" t="s">
        <v>338</v>
      </c>
      <c r="Q114">
        <v>87000</v>
      </c>
      <c r="R114" t="s">
        <v>201</v>
      </c>
      <c r="S114" t="s">
        <v>204</v>
      </c>
      <c r="T114" t="s">
        <v>201</v>
      </c>
      <c r="U114" t="s">
        <v>330</v>
      </c>
      <c r="V114" t="s">
        <v>318</v>
      </c>
      <c r="W114" t="s">
        <v>201</v>
      </c>
      <c r="X114" t="s">
        <v>331</v>
      </c>
      <c r="Y114" s="287" t="s">
        <v>164</v>
      </c>
    </row>
    <row r="115" spans="1:25" ht="15" customHeight="1" x14ac:dyDescent="0.35">
      <c r="A115" t="s">
        <v>192</v>
      </c>
      <c r="B115" t="s">
        <v>193</v>
      </c>
      <c r="C115" t="s">
        <v>536</v>
      </c>
      <c r="D115" t="s">
        <v>541</v>
      </c>
      <c r="E115" s="152">
        <v>0.01</v>
      </c>
      <c r="F115" s="152">
        <v>0.01</v>
      </c>
      <c r="G115" t="s">
        <v>196</v>
      </c>
      <c r="H115" s="342">
        <v>1</v>
      </c>
      <c r="I115" s="294" t="s">
        <v>542</v>
      </c>
      <c r="J115">
        <v>21712</v>
      </c>
      <c r="K115">
        <v>18454</v>
      </c>
      <c r="L115" t="s">
        <v>520</v>
      </c>
      <c r="M115" t="s">
        <v>543</v>
      </c>
      <c r="N115" t="s">
        <v>541</v>
      </c>
      <c r="O115" t="s">
        <v>544</v>
      </c>
      <c r="P115" t="s">
        <v>340</v>
      </c>
      <c r="Q115">
        <v>87000</v>
      </c>
      <c r="R115" t="s">
        <v>201</v>
      </c>
      <c r="S115" t="s">
        <v>204</v>
      </c>
      <c r="T115" t="s">
        <v>201</v>
      </c>
      <c r="U115" t="s">
        <v>330</v>
      </c>
      <c r="V115" t="s">
        <v>318</v>
      </c>
      <c r="W115" t="s">
        <v>201</v>
      </c>
      <c r="X115" t="s">
        <v>94</v>
      </c>
      <c r="Y115" s="287" t="s">
        <v>164</v>
      </c>
    </row>
    <row r="116" spans="1:25" ht="15" customHeight="1" x14ac:dyDescent="0.35">
      <c r="A116" t="s">
        <v>192</v>
      </c>
      <c r="B116" t="s">
        <v>193</v>
      </c>
      <c r="C116" t="s">
        <v>536</v>
      </c>
      <c r="D116" t="s">
        <v>541</v>
      </c>
      <c r="E116" s="152">
        <v>0.02</v>
      </c>
      <c r="F116" s="152">
        <v>0.02</v>
      </c>
      <c r="G116" t="s">
        <v>196</v>
      </c>
      <c r="H116" s="342">
        <v>1</v>
      </c>
      <c r="I116" s="294" t="s">
        <v>542</v>
      </c>
      <c r="J116">
        <v>21712</v>
      </c>
      <c r="K116">
        <v>18562</v>
      </c>
      <c r="L116" t="s">
        <v>520</v>
      </c>
      <c r="M116" t="s">
        <v>543</v>
      </c>
      <c r="N116" t="s">
        <v>541</v>
      </c>
      <c r="O116" t="s">
        <v>522</v>
      </c>
      <c r="P116" t="s">
        <v>340</v>
      </c>
      <c r="Q116">
        <v>87000</v>
      </c>
      <c r="R116" t="s">
        <v>201</v>
      </c>
      <c r="S116" t="s">
        <v>204</v>
      </c>
      <c r="T116" t="s">
        <v>201</v>
      </c>
      <c r="U116" t="s">
        <v>330</v>
      </c>
      <c r="V116" t="s">
        <v>318</v>
      </c>
      <c r="W116" t="s">
        <v>201</v>
      </c>
      <c r="X116" t="s">
        <v>94</v>
      </c>
      <c r="Y116" s="287" t="s">
        <v>164</v>
      </c>
    </row>
    <row r="117" spans="1:25" ht="15" customHeight="1" x14ac:dyDescent="0.35">
      <c r="A117" t="s">
        <v>192</v>
      </c>
      <c r="B117" t="s">
        <v>193</v>
      </c>
      <c r="C117" t="s">
        <v>536</v>
      </c>
      <c r="D117" t="s">
        <v>541</v>
      </c>
      <c r="E117" s="152">
        <v>0.03</v>
      </c>
      <c r="F117" s="152">
        <v>0.03</v>
      </c>
      <c r="G117" t="s">
        <v>196</v>
      </c>
      <c r="H117" s="342">
        <v>1</v>
      </c>
      <c r="I117" s="294" t="s">
        <v>542</v>
      </c>
      <c r="J117">
        <v>21712</v>
      </c>
      <c r="K117">
        <v>17548</v>
      </c>
      <c r="L117" t="s">
        <v>520</v>
      </c>
      <c r="M117" t="s">
        <v>543</v>
      </c>
      <c r="N117" t="s">
        <v>541</v>
      </c>
      <c r="O117" t="s">
        <v>522</v>
      </c>
      <c r="P117" t="s">
        <v>531</v>
      </c>
      <c r="Q117">
        <v>86000</v>
      </c>
      <c r="R117" t="s">
        <v>201</v>
      </c>
      <c r="S117" t="s">
        <v>204</v>
      </c>
      <c r="T117" t="s">
        <v>201</v>
      </c>
      <c r="U117" t="s">
        <v>330</v>
      </c>
      <c r="V117" t="s">
        <v>318</v>
      </c>
      <c r="W117" t="s">
        <v>201</v>
      </c>
      <c r="X117" t="s">
        <v>94</v>
      </c>
      <c r="Y117" s="287" t="s">
        <v>164</v>
      </c>
    </row>
    <row r="118" spans="1:25" ht="15" customHeight="1" x14ac:dyDescent="0.35">
      <c r="A118" t="s">
        <v>192</v>
      </c>
      <c r="B118" t="s">
        <v>193</v>
      </c>
      <c r="C118" t="s">
        <v>536</v>
      </c>
      <c r="D118" t="s">
        <v>541</v>
      </c>
      <c r="E118" s="152">
        <v>0.01</v>
      </c>
      <c r="F118" s="152">
        <v>0.01</v>
      </c>
      <c r="G118" t="s">
        <v>196</v>
      </c>
      <c r="H118" s="342">
        <v>1</v>
      </c>
      <c r="I118" s="294" t="s">
        <v>542</v>
      </c>
      <c r="J118">
        <v>21712</v>
      </c>
      <c r="K118">
        <v>17588</v>
      </c>
      <c r="L118" t="s">
        <v>520</v>
      </c>
      <c r="M118" t="s">
        <v>543</v>
      </c>
      <c r="N118" t="s">
        <v>541</v>
      </c>
      <c r="O118" t="s">
        <v>544</v>
      </c>
      <c r="P118" t="s">
        <v>343</v>
      </c>
      <c r="Q118">
        <v>86000</v>
      </c>
      <c r="R118" t="s">
        <v>201</v>
      </c>
      <c r="S118" t="s">
        <v>204</v>
      </c>
      <c r="T118" t="s">
        <v>201</v>
      </c>
      <c r="U118" t="s">
        <v>330</v>
      </c>
      <c r="V118" t="s">
        <v>318</v>
      </c>
      <c r="W118" t="s">
        <v>201</v>
      </c>
      <c r="X118" t="s">
        <v>342</v>
      </c>
      <c r="Y118" s="287" t="s">
        <v>164</v>
      </c>
    </row>
    <row r="119" spans="1:25" ht="15" customHeight="1" x14ac:dyDescent="0.35">
      <c r="A119" t="s">
        <v>192</v>
      </c>
      <c r="B119" t="s">
        <v>193</v>
      </c>
      <c r="C119" t="s">
        <v>536</v>
      </c>
      <c r="D119" t="s">
        <v>541</v>
      </c>
      <c r="E119" s="152">
        <v>0.02</v>
      </c>
      <c r="F119" s="152">
        <v>0.02</v>
      </c>
      <c r="G119" t="s">
        <v>196</v>
      </c>
      <c r="H119" s="342">
        <v>1</v>
      </c>
      <c r="I119" s="294" t="s">
        <v>542</v>
      </c>
      <c r="J119">
        <v>21712</v>
      </c>
      <c r="K119">
        <v>17695</v>
      </c>
      <c r="L119" t="s">
        <v>520</v>
      </c>
      <c r="M119" t="s">
        <v>543</v>
      </c>
      <c r="N119" t="s">
        <v>541</v>
      </c>
      <c r="O119" t="s">
        <v>522</v>
      </c>
      <c r="P119" t="s">
        <v>343</v>
      </c>
      <c r="Q119">
        <v>86000</v>
      </c>
      <c r="R119" t="s">
        <v>201</v>
      </c>
      <c r="S119" t="s">
        <v>204</v>
      </c>
      <c r="T119" t="s">
        <v>201</v>
      </c>
      <c r="U119" t="s">
        <v>330</v>
      </c>
      <c r="V119" t="s">
        <v>318</v>
      </c>
      <c r="W119" t="s">
        <v>201</v>
      </c>
      <c r="X119" t="s">
        <v>342</v>
      </c>
      <c r="Y119" s="287" t="s">
        <v>164</v>
      </c>
    </row>
    <row r="120" spans="1:25" ht="15" customHeight="1" x14ac:dyDescent="0.35">
      <c r="A120" t="s">
        <v>192</v>
      </c>
      <c r="B120" t="s">
        <v>193</v>
      </c>
      <c r="C120" t="s">
        <v>536</v>
      </c>
      <c r="D120" t="s">
        <v>541</v>
      </c>
      <c r="E120" s="152">
        <v>0.01</v>
      </c>
      <c r="F120" s="152">
        <v>0.01</v>
      </c>
      <c r="G120" t="s">
        <v>196</v>
      </c>
      <c r="H120" s="342">
        <v>1</v>
      </c>
      <c r="I120" s="294" t="s">
        <v>542</v>
      </c>
      <c r="J120">
        <v>21712</v>
      </c>
      <c r="K120">
        <v>17825</v>
      </c>
      <c r="L120" t="s">
        <v>520</v>
      </c>
      <c r="M120" t="s">
        <v>543</v>
      </c>
      <c r="N120" t="s">
        <v>541</v>
      </c>
      <c r="O120" t="s">
        <v>522</v>
      </c>
      <c r="P120" t="s">
        <v>346</v>
      </c>
      <c r="Q120">
        <v>86000</v>
      </c>
      <c r="R120" t="s">
        <v>201</v>
      </c>
      <c r="S120" t="s">
        <v>204</v>
      </c>
      <c r="T120" t="s">
        <v>201</v>
      </c>
      <c r="U120" t="s">
        <v>330</v>
      </c>
      <c r="V120" t="s">
        <v>318</v>
      </c>
      <c r="W120" t="s">
        <v>201</v>
      </c>
      <c r="X120" t="s">
        <v>331</v>
      </c>
      <c r="Y120" s="287" t="s">
        <v>164</v>
      </c>
    </row>
    <row r="121" spans="1:25" ht="15" customHeight="1" x14ac:dyDescent="0.35">
      <c r="A121" t="s">
        <v>192</v>
      </c>
      <c r="B121" t="s">
        <v>193</v>
      </c>
      <c r="C121" t="s">
        <v>536</v>
      </c>
      <c r="D121" t="s">
        <v>541</v>
      </c>
      <c r="E121" s="152">
        <v>0.01</v>
      </c>
      <c r="F121" s="152">
        <v>0.01</v>
      </c>
      <c r="G121" t="s">
        <v>196</v>
      </c>
      <c r="H121" s="342">
        <v>1</v>
      </c>
      <c r="I121" s="294" t="s">
        <v>542</v>
      </c>
      <c r="J121">
        <v>21712</v>
      </c>
      <c r="K121">
        <v>17955</v>
      </c>
      <c r="L121" t="s">
        <v>520</v>
      </c>
      <c r="M121" t="s">
        <v>543</v>
      </c>
      <c r="N121" t="s">
        <v>541</v>
      </c>
      <c r="O121" t="s">
        <v>522</v>
      </c>
      <c r="P121" t="s">
        <v>345</v>
      </c>
      <c r="Q121">
        <v>86000</v>
      </c>
      <c r="R121" t="s">
        <v>201</v>
      </c>
      <c r="S121" t="s">
        <v>204</v>
      </c>
      <c r="T121" t="s">
        <v>201</v>
      </c>
      <c r="U121" t="s">
        <v>330</v>
      </c>
      <c r="V121" t="s">
        <v>318</v>
      </c>
      <c r="W121" t="s">
        <v>201</v>
      </c>
      <c r="X121" t="s">
        <v>331</v>
      </c>
      <c r="Y121" s="287" t="s">
        <v>164</v>
      </c>
    </row>
    <row r="122" spans="1:25" ht="15" customHeight="1" x14ac:dyDescent="0.35">
      <c r="A122" t="s">
        <v>192</v>
      </c>
      <c r="B122" t="s">
        <v>193</v>
      </c>
      <c r="C122" t="s">
        <v>536</v>
      </c>
      <c r="D122" t="s">
        <v>541</v>
      </c>
      <c r="E122" s="152">
        <v>0.01</v>
      </c>
      <c r="F122" s="152">
        <v>0.01</v>
      </c>
      <c r="G122" t="s">
        <v>196</v>
      </c>
      <c r="H122" s="342">
        <v>1</v>
      </c>
      <c r="I122" s="294" t="s">
        <v>542</v>
      </c>
      <c r="J122">
        <v>21712</v>
      </c>
      <c r="K122">
        <v>18072</v>
      </c>
      <c r="L122" t="s">
        <v>520</v>
      </c>
      <c r="M122" t="s">
        <v>543</v>
      </c>
      <c r="N122" t="s">
        <v>541</v>
      </c>
      <c r="O122" t="s">
        <v>522</v>
      </c>
      <c r="P122" t="s">
        <v>333</v>
      </c>
      <c r="Q122">
        <v>86400</v>
      </c>
      <c r="R122" t="s">
        <v>201</v>
      </c>
      <c r="S122" t="s">
        <v>204</v>
      </c>
      <c r="T122" t="s">
        <v>201</v>
      </c>
      <c r="U122" t="s">
        <v>330</v>
      </c>
      <c r="V122" t="s">
        <v>318</v>
      </c>
      <c r="W122" t="s">
        <v>201</v>
      </c>
      <c r="X122" t="s">
        <v>331</v>
      </c>
      <c r="Y122" s="287" t="s">
        <v>164</v>
      </c>
    </row>
    <row r="123" spans="1:25" ht="15" customHeight="1" x14ac:dyDescent="0.35">
      <c r="A123" t="s">
        <v>192</v>
      </c>
      <c r="B123" t="s">
        <v>193</v>
      </c>
      <c r="C123" t="s">
        <v>536</v>
      </c>
      <c r="D123" t="s">
        <v>541</v>
      </c>
      <c r="E123" s="152">
        <v>7.0000000000000007E-2</v>
      </c>
      <c r="F123" s="152">
        <v>7.0000000000000007E-2</v>
      </c>
      <c r="G123" t="s">
        <v>196</v>
      </c>
      <c r="H123" s="342">
        <v>1</v>
      </c>
      <c r="I123" s="294" t="s">
        <v>542</v>
      </c>
      <c r="J123">
        <v>21712</v>
      </c>
      <c r="K123">
        <v>17075</v>
      </c>
      <c r="L123" t="s">
        <v>520</v>
      </c>
      <c r="M123" t="s">
        <v>543</v>
      </c>
      <c r="N123" t="s">
        <v>541</v>
      </c>
      <c r="O123" t="s">
        <v>522</v>
      </c>
      <c r="P123" t="s">
        <v>339</v>
      </c>
      <c r="Q123">
        <v>86000</v>
      </c>
      <c r="R123" t="s">
        <v>201</v>
      </c>
      <c r="S123" t="s">
        <v>204</v>
      </c>
      <c r="T123" t="s">
        <v>201</v>
      </c>
      <c r="U123" t="s">
        <v>330</v>
      </c>
      <c r="V123" t="s">
        <v>318</v>
      </c>
      <c r="W123" t="s">
        <v>201</v>
      </c>
      <c r="X123" t="s">
        <v>331</v>
      </c>
      <c r="Y123" s="287" t="s">
        <v>164</v>
      </c>
    </row>
    <row r="124" spans="1:25" ht="15" customHeight="1" x14ac:dyDescent="0.35">
      <c r="A124" t="s">
        <v>192</v>
      </c>
      <c r="B124" t="s">
        <v>193</v>
      </c>
      <c r="C124" t="s">
        <v>536</v>
      </c>
      <c r="D124" t="s">
        <v>541</v>
      </c>
      <c r="E124" s="152">
        <v>0.01</v>
      </c>
      <c r="F124" s="152">
        <v>0.01</v>
      </c>
      <c r="G124" t="s">
        <v>196</v>
      </c>
      <c r="H124" s="342">
        <v>1</v>
      </c>
      <c r="I124" s="294" t="s">
        <v>542</v>
      </c>
      <c r="J124">
        <v>21712</v>
      </c>
      <c r="K124">
        <v>17119</v>
      </c>
      <c r="L124" t="s">
        <v>520</v>
      </c>
      <c r="M124" t="s">
        <v>543</v>
      </c>
      <c r="N124" t="s">
        <v>541</v>
      </c>
      <c r="O124" t="s">
        <v>544</v>
      </c>
      <c r="P124" t="s">
        <v>340</v>
      </c>
      <c r="Q124">
        <v>86000</v>
      </c>
      <c r="R124" t="s">
        <v>201</v>
      </c>
      <c r="S124" t="s">
        <v>204</v>
      </c>
      <c r="T124" t="s">
        <v>201</v>
      </c>
      <c r="U124" t="s">
        <v>330</v>
      </c>
      <c r="V124" t="s">
        <v>318</v>
      </c>
      <c r="W124" t="s">
        <v>201</v>
      </c>
      <c r="X124" t="s">
        <v>94</v>
      </c>
      <c r="Y124" s="287" t="s">
        <v>164</v>
      </c>
    </row>
    <row r="125" spans="1:25" ht="15" customHeight="1" x14ac:dyDescent="0.35">
      <c r="A125" t="s">
        <v>192</v>
      </c>
      <c r="B125" t="s">
        <v>193</v>
      </c>
      <c r="C125" t="s">
        <v>536</v>
      </c>
      <c r="D125" t="s">
        <v>541</v>
      </c>
      <c r="E125" s="152">
        <v>0.04</v>
      </c>
      <c r="F125" s="152">
        <v>0.04</v>
      </c>
      <c r="G125" t="s">
        <v>196</v>
      </c>
      <c r="H125" s="342">
        <v>1</v>
      </c>
      <c r="I125" s="294" t="s">
        <v>542</v>
      </c>
      <c r="J125">
        <v>21712</v>
      </c>
      <c r="K125">
        <v>17234</v>
      </c>
      <c r="L125" t="s">
        <v>520</v>
      </c>
      <c r="M125" t="s">
        <v>543</v>
      </c>
      <c r="N125" t="s">
        <v>541</v>
      </c>
      <c r="O125" t="s">
        <v>522</v>
      </c>
      <c r="P125" t="s">
        <v>340</v>
      </c>
      <c r="Q125">
        <v>86000</v>
      </c>
      <c r="R125" t="s">
        <v>201</v>
      </c>
      <c r="S125" t="s">
        <v>204</v>
      </c>
      <c r="T125" t="s">
        <v>201</v>
      </c>
      <c r="U125" t="s">
        <v>330</v>
      </c>
      <c r="V125" t="s">
        <v>318</v>
      </c>
      <c r="W125" t="s">
        <v>201</v>
      </c>
      <c r="X125" t="s">
        <v>94</v>
      </c>
      <c r="Y125" s="287" t="s">
        <v>164</v>
      </c>
    </row>
    <row r="126" spans="1:25" ht="15" customHeight="1" x14ac:dyDescent="0.35">
      <c r="A126" t="s">
        <v>192</v>
      </c>
      <c r="B126" t="s">
        <v>193</v>
      </c>
      <c r="C126" t="s">
        <v>536</v>
      </c>
      <c r="D126" t="s">
        <v>541</v>
      </c>
      <c r="E126" s="152">
        <v>0.02</v>
      </c>
      <c r="F126" s="152">
        <v>0.02</v>
      </c>
      <c r="G126" t="s">
        <v>196</v>
      </c>
      <c r="H126" s="342">
        <v>1</v>
      </c>
      <c r="I126" s="294" t="s">
        <v>542</v>
      </c>
      <c r="J126">
        <v>21712</v>
      </c>
      <c r="K126">
        <v>17280</v>
      </c>
      <c r="L126" t="s">
        <v>520</v>
      </c>
      <c r="M126" t="s">
        <v>543</v>
      </c>
      <c r="N126" t="s">
        <v>541</v>
      </c>
      <c r="O126" t="s">
        <v>544</v>
      </c>
      <c r="P126" t="s">
        <v>533</v>
      </c>
      <c r="Q126">
        <v>86000</v>
      </c>
      <c r="R126" t="s">
        <v>201</v>
      </c>
      <c r="S126" t="s">
        <v>204</v>
      </c>
      <c r="T126" t="s">
        <v>201</v>
      </c>
      <c r="U126" t="s">
        <v>330</v>
      </c>
      <c r="V126" t="s">
        <v>318</v>
      </c>
      <c r="W126" t="s">
        <v>201</v>
      </c>
      <c r="X126" t="s">
        <v>94</v>
      </c>
      <c r="Y126" s="287" t="s">
        <v>164</v>
      </c>
    </row>
    <row r="127" spans="1:25" ht="15" customHeight="1" x14ac:dyDescent="0.35">
      <c r="A127" t="s">
        <v>192</v>
      </c>
      <c r="B127" t="s">
        <v>193</v>
      </c>
      <c r="C127" t="s">
        <v>536</v>
      </c>
      <c r="D127" t="s">
        <v>541</v>
      </c>
      <c r="E127" s="152">
        <v>0.05</v>
      </c>
      <c r="F127" s="152">
        <v>0.05</v>
      </c>
      <c r="G127" t="s">
        <v>196</v>
      </c>
      <c r="H127" s="342">
        <v>1</v>
      </c>
      <c r="I127" s="294" t="s">
        <v>542</v>
      </c>
      <c r="J127">
        <v>21712</v>
      </c>
      <c r="K127">
        <v>17398</v>
      </c>
      <c r="L127" t="s">
        <v>520</v>
      </c>
      <c r="M127" t="s">
        <v>543</v>
      </c>
      <c r="N127" t="s">
        <v>541</v>
      </c>
      <c r="O127" t="s">
        <v>522</v>
      </c>
      <c r="P127" t="s">
        <v>533</v>
      </c>
      <c r="Q127">
        <v>86000</v>
      </c>
      <c r="R127" t="s">
        <v>201</v>
      </c>
      <c r="S127" t="s">
        <v>204</v>
      </c>
      <c r="T127" t="s">
        <v>201</v>
      </c>
      <c r="U127" t="s">
        <v>330</v>
      </c>
      <c r="V127" t="s">
        <v>318</v>
      </c>
      <c r="W127" t="s">
        <v>201</v>
      </c>
      <c r="X127" t="s">
        <v>94</v>
      </c>
      <c r="Y127" s="287" t="s">
        <v>164</v>
      </c>
    </row>
    <row r="128" spans="1:25" ht="15" customHeight="1" x14ac:dyDescent="0.35">
      <c r="A128" t="s">
        <v>192</v>
      </c>
      <c r="B128" t="s">
        <v>193</v>
      </c>
      <c r="C128" t="s">
        <v>536</v>
      </c>
      <c r="D128" t="s">
        <v>541</v>
      </c>
      <c r="E128" s="152">
        <v>0.01</v>
      </c>
      <c r="F128" s="152">
        <v>0.01</v>
      </c>
      <c r="G128" t="s">
        <v>196</v>
      </c>
      <c r="H128" s="342">
        <v>1</v>
      </c>
      <c r="I128" s="294" t="s">
        <v>542</v>
      </c>
      <c r="J128">
        <v>21712</v>
      </c>
      <c r="K128">
        <v>17438</v>
      </c>
      <c r="L128" t="s">
        <v>520</v>
      </c>
      <c r="M128" t="s">
        <v>543</v>
      </c>
      <c r="N128" t="s">
        <v>541</v>
      </c>
      <c r="O128" t="s">
        <v>544</v>
      </c>
      <c r="P128" t="s">
        <v>531</v>
      </c>
      <c r="Q128">
        <v>86000</v>
      </c>
      <c r="R128" t="s">
        <v>201</v>
      </c>
      <c r="S128" t="s">
        <v>204</v>
      </c>
      <c r="T128" t="s">
        <v>201</v>
      </c>
      <c r="U128" t="s">
        <v>330</v>
      </c>
      <c r="V128" t="s">
        <v>318</v>
      </c>
      <c r="W128" t="s">
        <v>201</v>
      </c>
      <c r="X128" t="s">
        <v>94</v>
      </c>
      <c r="Y128" s="287" t="s">
        <v>164</v>
      </c>
    </row>
    <row r="129" spans="1:25" ht="15" customHeight="1" x14ac:dyDescent="0.35">
      <c r="A129" t="s">
        <v>192</v>
      </c>
      <c r="B129" t="s">
        <v>193</v>
      </c>
      <c r="C129" t="s">
        <v>536</v>
      </c>
      <c r="D129" t="s">
        <v>541</v>
      </c>
      <c r="E129" s="152">
        <v>0.05</v>
      </c>
      <c r="F129" s="152">
        <v>0.05</v>
      </c>
      <c r="G129" t="s">
        <v>196</v>
      </c>
      <c r="H129" s="342">
        <v>1</v>
      </c>
      <c r="I129" s="294" t="s">
        <v>542</v>
      </c>
      <c r="J129">
        <v>21712</v>
      </c>
      <c r="K129">
        <v>16583</v>
      </c>
      <c r="L129" t="s">
        <v>520</v>
      </c>
      <c r="M129" t="s">
        <v>543</v>
      </c>
      <c r="N129" t="s">
        <v>541</v>
      </c>
      <c r="O129" t="s">
        <v>522</v>
      </c>
      <c r="P129" t="s">
        <v>336</v>
      </c>
      <c r="Q129">
        <v>86000</v>
      </c>
      <c r="R129" t="s">
        <v>201</v>
      </c>
      <c r="S129" t="s">
        <v>204</v>
      </c>
      <c r="T129" t="s">
        <v>201</v>
      </c>
      <c r="U129" t="s">
        <v>330</v>
      </c>
      <c r="V129" t="s">
        <v>318</v>
      </c>
      <c r="W129" t="s">
        <v>201</v>
      </c>
      <c r="X129" t="s">
        <v>331</v>
      </c>
      <c r="Y129" s="287" t="s">
        <v>164</v>
      </c>
    </row>
    <row r="130" spans="1:25" ht="15" customHeight="1" x14ac:dyDescent="0.35">
      <c r="A130" t="s">
        <v>192</v>
      </c>
      <c r="B130" t="s">
        <v>193</v>
      </c>
      <c r="C130" t="s">
        <v>536</v>
      </c>
      <c r="D130" t="s">
        <v>541</v>
      </c>
      <c r="E130" s="152">
        <v>0.01</v>
      </c>
      <c r="F130" s="152">
        <v>0.01</v>
      </c>
      <c r="G130" t="s">
        <v>196</v>
      </c>
      <c r="H130" s="342">
        <v>1</v>
      </c>
      <c r="I130" s="294" t="s">
        <v>542</v>
      </c>
      <c r="J130">
        <v>21712</v>
      </c>
      <c r="K130">
        <v>16627</v>
      </c>
      <c r="L130" t="s">
        <v>520</v>
      </c>
      <c r="M130" t="s">
        <v>543</v>
      </c>
      <c r="N130" t="s">
        <v>541</v>
      </c>
      <c r="O130" t="s">
        <v>544</v>
      </c>
      <c r="P130" t="s">
        <v>337</v>
      </c>
      <c r="Q130">
        <v>86000</v>
      </c>
      <c r="R130" t="s">
        <v>201</v>
      </c>
      <c r="S130" t="s">
        <v>204</v>
      </c>
      <c r="T130" t="s">
        <v>201</v>
      </c>
      <c r="U130" t="s">
        <v>330</v>
      </c>
      <c r="V130" t="s">
        <v>318</v>
      </c>
      <c r="W130" t="s">
        <v>201</v>
      </c>
      <c r="X130" t="s">
        <v>331</v>
      </c>
      <c r="Y130" s="287" t="s">
        <v>164</v>
      </c>
    </row>
    <row r="131" spans="1:25" ht="15" customHeight="1" x14ac:dyDescent="0.35">
      <c r="A131" t="s">
        <v>192</v>
      </c>
      <c r="B131" t="s">
        <v>193</v>
      </c>
      <c r="C131" t="s">
        <v>536</v>
      </c>
      <c r="D131" t="s">
        <v>541</v>
      </c>
      <c r="E131" s="152">
        <v>0.04</v>
      </c>
      <c r="F131" s="152">
        <v>0.04</v>
      </c>
      <c r="G131" t="s">
        <v>196</v>
      </c>
      <c r="H131" s="342">
        <v>1</v>
      </c>
      <c r="I131" s="294" t="s">
        <v>542</v>
      </c>
      <c r="J131">
        <v>21712</v>
      </c>
      <c r="K131">
        <v>16742</v>
      </c>
      <c r="L131" t="s">
        <v>520</v>
      </c>
      <c r="M131" t="s">
        <v>543</v>
      </c>
      <c r="N131" t="s">
        <v>541</v>
      </c>
      <c r="O131" t="s">
        <v>522</v>
      </c>
      <c r="P131" t="s">
        <v>337</v>
      </c>
      <c r="Q131">
        <v>86000</v>
      </c>
      <c r="R131" t="s">
        <v>201</v>
      </c>
      <c r="S131" t="s">
        <v>204</v>
      </c>
      <c r="T131" t="s">
        <v>201</v>
      </c>
      <c r="U131" t="s">
        <v>330</v>
      </c>
      <c r="V131" t="s">
        <v>318</v>
      </c>
      <c r="W131" t="s">
        <v>201</v>
      </c>
      <c r="X131" t="s">
        <v>331</v>
      </c>
      <c r="Y131" s="287" t="s">
        <v>164</v>
      </c>
    </row>
    <row r="132" spans="1:25" ht="15" customHeight="1" x14ac:dyDescent="0.35">
      <c r="A132" t="s">
        <v>192</v>
      </c>
      <c r="B132" t="s">
        <v>193</v>
      </c>
      <c r="C132" t="s">
        <v>536</v>
      </c>
      <c r="D132" t="s">
        <v>541</v>
      </c>
      <c r="E132" s="152">
        <v>0.04</v>
      </c>
      <c r="F132" s="152">
        <v>0.04</v>
      </c>
      <c r="G132" t="s">
        <v>196</v>
      </c>
      <c r="H132" s="342">
        <v>1</v>
      </c>
      <c r="I132" s="294" t="s">
        <v>542</v>
      </c>
      <c r="J132">
        <v>21712</v>
      </c>
      <c r="K132">
        <v>16790</v>
      </c>
      <c r="L132" t="s">
        <v>520</v>
      </c>
      <c r="M132" t="s">
        <v>543</v>
      </c>
      <c r="N132" t="s">
        <v>541</v>
      </c>
      <c r="O132" t="s">
        <v>544</v>
      </c>
      <c r="P132" t="s">
        <v>338</v>
      </c>
      <c r="Q132">
        <v>86000</v>
      </c>
      <c r="R132" t="s">
        <v>201</v>
      </c>
      <c r="S132" t="s">
        <v>204</v>
      </c>
      <c r="T132" t="s">
        <v>201</v>
      </c>
      <c r="U132" t="s">
        <v>330</v>
      </c>
      <c r="V132" t="s">
        <v>318</v>
      </c>
      <c r="W132" t="s">
        <v>201</v>
      </c>
      <c r="X132" t="s">
        <v>331</v>
      </c>
      <c r="Y132" s="287" t="s">
        <v>164</v>
      </c>
    </row>
    <row r="133" spans="1:25" ht="15" customHeight="1" x14ac:dyDescent="0.35">
      <c r="A133" t="s">
        <v>192</v>
      </c>
      <c r="B133" t="s">
        <v>193</v>
      </c>
      <c r="C133" t="s">
        <v>536</v>
      </c>
      <c r="D133" t="s">
        <v>541</v>
      </c>
      <c r="E133" s="152">
        <v>0.1</v>
      </c>
      <c r="F133" s="152">
        <v>0.1</v>
      </c>
      <c r="G133" t="s">
        <v>196</v>
      </c>
      <c r="H133" s="342">
        <v>1</v>
      </c>
      <c r="I133" s="294" t="s">
        <v>542</v>
      </c>
      <c r="J133">
        <v>21712</v>
      </c>
      <c r="K133">
        <v>16911</v>
      </c>
      <c r="L133" t="s">
        <v>520</v>
      </c>
      <c r="M133" t="s">
        <v>543</v>
      </c>
      <c r="N133" t="s">
        <v>541</v>
      </c>
      <c r="O133" t="s">
        <v>522</v>
      </c>
      <c r="P133" t="s">
        <v>338</v>
      </c>
      <c r="Q133">
        <v>86000</v>
      </c>
      <c r="R133" t="s">
        <v>201</v>
      </c>
      <c r="S133" t="s">
        <v>204</v>
      </c>
      <c r="T133" t="s">
        <v>201</v>
      </c>
      <c r="U133" t="s">
        <v>330</v>
      </c>
      <c r="V133" t="s">
        <v>318</v>
      </c>
      <c r="W133" t="s">
        <v>201</v>
      </c>
      <c r="X133" t="s">
        <v>331</v>
      </c>
      <c r="Y133" s="287" t="s">
        <v>164</v>
      </c>
    </row>
    <row r="134" spans="1:25" ht="15" customHeight="1" x14ac:dyDescent="0.35">
      <c r="A134" t="s">
        <v>192</v>
      </c>
      <c r="B134" t="s">
        <v>193</v>
      </c>
      <c r="C134" t="s">
        <v>536</v>
      </c>
      <c r="D134" t="s">
        <v>541</v>
      </c>
      <c r="E134" s="152">
        <v>0.02</v>
      </c>
      <c r="F134" s="152">
        <v>0.02</v>
      </c>
      <c r="G134" t="s">
        <v>196</v>
      </c>
      <c r="H134" s="342">
        <v>1</v>
      </c>
      <c r="I134" s="294" t="s">
        <v>542</v>
      </c>
      <c r="J134">
        <v>21712</v>
      </c>
      <c r="K134">
        <v>16957</v>
      </c>
      <c r="L134" t="s">
        <v>520</v>
      </c>
      <c r="M134" t="s">
        <v>543</v>
      </c>
      <c r="N134" t="s">
        <v>541</v>
      </c>
      <c r="O134" t="s">
        <v>544</v>
      </c>
      <c r="P134" t="s">
        <v>339</v>
      </c>
      <c r="Q134">
        <v>86000</v>
      </c>
      <c r="R134" t="s">
        <v>201</v>
      </c>
      <c r="S134" t="s">
        <v>204</v>
      </c>
      <c r="T134" t="s">
        <v>201</v>
      </c>
      <c r="U134" t="s">
        <v>330</v>
      </c>
      <c r="V134" t="s">
        <v>318</v>
      </c>
      <c r="W134" t="s">
        <v>201</v>
      </c>
      <c r="X134" t="s">
        <v>331</v>
      </c>
      <c r="Y134" s="287" t="s">
        <v>164</v>
      </c>
    </row>
    <row r="135" spans="1:25" ht="15" customHeight="1" x14ac:dyDescent="0.35">
      <c r="A135" t="s">
        <v>192</v>
      </c>
      <c r="B135" t="s">
        <v>193</v>
      </c>
      <c r="C135" t="s">
        <v>536</v>
      </c>
      <c r="D135" t="s">
        <v>541</v>
      </c>
      <c r="E135" s="152">
        <v>0.05</v>
      </c>
      <c r="F135" s="152">
        <v>0.05</v>
      </c>
      <c r="G135" t="s">
        <v>196</v>
      </c>
      <c r="H135" s="342">
        <v>1</v>
      </c>
      <c r="I135" s="294" t="s">
        <v>542</v>
      </c>
      <c r="J135">
        <v>21712</v>
      </c>
      <c r="K135">
        <v>16121</v>
      </c>
      <c r="L135" t="s">
        <v>520</v>
      </c>
      <c r="M135" t="s">
        <v>543</v>
      </c>
      <c r="N135" t="s">
        <v>541</v>
      </c>
      <c r="O135" t="s">
        <v>522</v>
      </c>
      <c r="P135" t="s">
        <v>333</v>
      </c>
      <c r="Q135">
        <v>86000</v>
      </c>
      <c r="R135" t="s">
        <v>201</v>
      </c>
      <c r="S135" t="s">
        <v>204</v>
      </c>
      <c r="T135" t="s">
        <v>201</v>
      </c>
      <c r="U135" t="s">
        <v>330</v>
      </c>
      <c r="V135" t="s">
        <v>318</v>
      </c>
      <c r="W135" t="s">
        <v>201</v>
      </c>
      <c r="X135" t="s">
        <v>331</v>
      </c>
      <c r="Y135" s="287" t="s">
        <v>164</v>
      </c>
    </row>
    <row r="136" spans="1:25" ht="15" customHeight="1" x14ac:dyDescent="0.35">
      <c r="A136" t="s">
        <v>192</v>
      </c>
      <c r="B136" t="s">
        <v>193</v>
      </c>
      <c r="C136" t="s">
        <v>536</v>
      </c>
      <c r="D136" t="s">
        <v>541</v>
      </c>
      <c r="E136" s="152">
        <v>0.01</v>
      </c>
      <c r="F136" s="152">
        <v>0.01</v>
      </c>
      <c r="G136" t="s">
        <v>196</v>
      </c>
      <c r="H136" s="342">
        <v>1</v>
      </c>
      <c r="I136" s="294" t="s">
        <v>542</v>
      </c>
      <c r="J136">
        <v>21712</v>
      </c>
      <c r="K136">
        <v>16161</v>
      </c>
      <c r="L136" t="s">
        <v>520</v>
      </c>
      <c r="M136" t="s">
        <v>543</v>
      </c>
      <c r="N136" t="s">
        <v>541</v>
      </c>
      <c r="O136" t="s">
        <v>544</v>
      </c>
      <c r="P136" t="s">
        <v>334</v>
      </c>
      <c r="Q136">
        <v>86000</v>
      </c>
      <c r="R136" t="s">
        <v>201</v>
      </c>
      <c r="S136" t="s">
        <v>204</v>
      </c>
      <c r="T136" t="s">
        <v>201</v>
      </c>
      <c r="U136" t="s">
        <v>330</v>
      </c>
      <c r="V136" t="s">
        <v>318</v>
      </c>
      <c r="W136" t="s">
        <v>201</v>
      </c>
      <c r="X136" t="s">
        <v>331</v>
      </c>
      <c r="Y136" s="287" t="s">
        <v>164</v>
      </c>
    </row>
    <row r="137" spans="1:25" ht="15" customHeight="1" x14ac:dyDescent="0.35">
      <c r="A137" t="s">
        <v>192</v>
      </c>
      <c r="B137" t="s">
        <v>193</v>
      </c>
      <c r="C137" t="s">
        <v>536</v>
      </c>
      <c r="D137" t="s">
        <v>541</v>
      </c>
      <c r="E137" s="152">
        <v>0.03</v>
      </c>
      <c r="F137" s="152">
        <v>0.03</v>
      </c>
      <c r="G137" t="s">
        <v>196</v>
      </c>
      <c r="H137" s="342">
        <v>1</v>
      </c>
      <c r="I137" s="294" t="s">
        <v>542</v>
      </c>
      <c r="J137">
        <v>21712</v>
      </c>
      <c r="K137">
        <v>16271</v>
      </c>
      <c r="L137" t="s">
        <v>520</v>
      </c>
      <c r="M137" t="s">
        <v>543</v>
      </c>
      <c r="N137" t="s">
        <v>541</v>
      </c>
      <c r="O137" t="s">
        <v>522</v>
      </c>
      <c r="P137" t="s">
        <v>334</v>
      </c>
      <c r="Q137">
        <v>86000</v>
      </c>
      <c r="R137" t="s">
        <v>201</v>
      </c>
      <c r="S137" t="s">
        <v>204</v>
      </c>
      <c r="T137" t="s">
        <v>201</v>
      </c>
      <c r="U137" t="s">
        <v>330</v>
      </c>
      <c r="V137" t="s">
        <v>318</v>
      </c>
      <c r="W137" t="s">
        <v>201</v>
      </c>
      <c r="X137" t="s">
        <v>331</v>
      </c>
      <c r="Y137" s="287" t="s">
        <v>164</v>
      </c>
    </row>
    <row r="138" spans="1:25" ht="15" customHeight="1" x14ac:dyDescent="0.35">
      <c r="A138" t="s">
        <v>192</v>
      </c>
      <c r="B138" t="s">
        <v>193</v>
      </c>
      <c r="C138" t="s">
        <v>536</v>
      </c>
      <c r="D138" t="s">
        <v>541</v>
      </c>
      <c r="E138" s="152">
        <v>0.01</v>
      </c>
      <c r="F138" s="152">
        <v>0.01</v>
      </c>
      <c r="G138" t="s">
        <v>196</v>
      </c>
      <c r="H138" s="342">
        <v>1</v>
      </c>
      <c r="I138" s="294" t="s">
        <v>542</v>
      </c>
      <c r="J138">
        <v>21712</v>
      </c>
      <c r="K138">
        <v>16311</v>
      </c>
      <c r="L138" t="s">
        <v>520</v>
      </c>
      <c r="M138" t="s">
        <v>543</v>
      </c>
      <c r="N138" t="s">
        <v>541</v>
      </c>
      <c r="O138" t="s">
        <v>544</v>
      </c>
      <c r="P138" t="s">
        <v>335</v>
      </c>
      <c r="Q138">
        <v>86000</v>
      </c>
      <c r="R138" t="s">
        <v>201</v>
      </c>
      <c r="S138" t="s">
        <v>204</v>
      </c>
      <c r="T138" t="s">
        <v>201</v>
      </c>
      <c r="U138" t="s">
        <v>330</v>
      </c>
      <c r="V138" t="s">
        <v>318</v>
      </c>
      <c r="W138" t="s">
        <v>201</v>
      </c>
      <c r="X138" t="s">
        <v>331</v>
      </c>
      <c r="Y138" s="287" t="s">
        <v>164</v>
      </c>
    </row>
    <row r="139" spans="1:25" ht="15" customHeight="1" x14ac:dyDescent="0.35">
      <c r="A139" t="s">
        <v>192</v>
      </c>
      <c r="B139" t="s">
        <v>193</v>
      </c>
      <c r="C139" t="s">
        <v>536</v>
      </c>
      <c r="D139" t="s">
        <v>541</v>
      </c>
      <c r="E139" s="152">
        <v>0.02</v>
      </c>
      <c r="F139" s="152">
        <v>0.02</v>
      </c>
      <c r="G139" t="s">
        <v>196</v>
      </c>
      <c r="H139" s="342">
        <v>1</v>
      </c>
      <c r="I139" s="294" t="s">
        <v>542</v>
      </c>
      <c r="J139">
        <v>21712</v>
      </c>
      <c r="K139">
        <v>16419</v>
      </c>
      <c r="L139" t="s">
        <v>520</v>
      </c>
      <c r="M139" t="s">
        <v>543</v>
      </c>
      <c r="N139" t="s">
        <v>541</v>
      </c>
      <c r="O139" t="s">
        <v>522</v>
      </c>
      <c r="P139" t="s">
        <v>335</v>
      </c>
      <c r="Q139">
        <v>86000</v>
      </c>
      <c r="R139" t="s">
        <v>201</v>
      </c>
      <c r="S139" t="s">
        <v>204</v>
      </c>
      <c r="T139" t="s">
        <v>201</v>
      </c>
      <c r="U139" t="s">
        <v>330</v>
      </c>
      <c r="V139" t="s">
        <v>318</v>
      </c>
      <c r="W139" t="s">
        <v>201</v>
      </c>
      <c r="X139" t="s">
        <v>331</v>
      </c>
      <c r="Y139" s="287" t="s">
        <v>164</v>
      </c>
    </row>
    <row r="140" spans="1:25" ht="15" customHeight="1" x14ac:dyDescent="0.35">
      <c r="A140" t="s">
        <v>192</v>
      </c>
      <c r="B140" t="s">
        <v>193</v>
      </c>
      <c r="C140" t="s">
        <v>536</v>
      </c>
      <c r="D140" t="s">
        <v>541</v>
      </c>
      <c r="E140" s="152">
        <v>0.02</v>
      </c>
      <c r="F140" s="152">
        <v>0.02</v>
      </c>
      <c r="G140" t="s">
        <v>196</v>
      </c>
      <c r="H140" s="342">
        <v>1</v>
      </c>
      <c r="I140" s="294" t="s">
        <v>542</v>
      </c>
      <c r="J140">
        <v>21712</v>
      </c>
      <c r="K140">
        <v>16465</v>
      </c>
      <c r="L140" t="s">
        <v>520</v>
      </c>
      <c r="M140" t="s">
        <v>543</v>
      </c>
      <c r="N140" t="s">
        <v>541</v>
      </c>
      <c r="O140" t="s">
        <v>544</v>
      </c>
      <c r="P140" t="s">
        <v>336</v>
      </c>
      <c r="Q140">
        <v>86000</v>
      </c>
      <c r="R140" t="s">
        <v>201</v>
      </c>
      <c r="S140" t="s">
        <v>204</v>
      </c>
      <c r="T140" t="s">
        <v>201</v>
      </c>
      <c r="U140" t="s">
        <v>330</v>
      </c>
      <c r="V140" t="s">
        <v>318</v>
      </c>
      <c r="W140" t="s">
        <v>201</v>
      </c>
      <c r="X140" t="s">
        <v>331</v>
      </c>
      <c r="Y140" s="287" t="s">
        <v>164</v>
      </c>
    </row>
    <row r="141" spans="1:25" ht="15" customHeight="1" x14ac:dyDescent="0.35">
      <c r="A141" t="s">
        <v>192</v>
      </c>
      <c r="B141" t="s">
        <v>193</v>
      </c>
      <c r="C141" t="s">
        <v>536</v>
      </c>
      <c r="D141" t="s">
        <v>541</v>
      </c>
      <c r="E141" s="152">
        <v>-0.04</v>
      </c>
      <c r="F141" s="152">
        <v>-0.04</v>
      </c>
      <c r="G141" t="s">
        <v>196</v>
      </c>
      <c r="H141" s="342">
        <v>1</v>
      </c>
      <c r="I141" s="294" t="s">
        <v>542</v>
      </c>
      <c r="J141">
        <v>21712</v>
      </c>
      <c r="K141">
        <v>15661</v>
      </c>
      <c r="L141" t="s">
        <v>520</v>
      </c>
      <c r="M141" t="s">
        <v>543</v>
      </c>
      <c r="N141" t="s">
        <v>541</v>
      </c>
      <c r="O141" t="s">
        <v>522</v>
      </c>
      <c r="P141" t="s">
        <v>349</v>
      </c>
      <c r="Q141">
        <v>85100</v>
      </c>
      <c r="R141" t="s">
        <v>201</v>
      </c>
      <c r="S141" t="s">
        <v>204</v>
      </c>
      <c r="T141" t="s">
        <v>201</v>
      </c>
      <c r="U141" t="s">
        <v>330</v>
      </c>
      <c r="V141" t="s">
        <v>318</v>
      </c>
      <c r="W141" t="s">
        <v>201</v>
      </c>
      <c r="X141" t="s">
        <v>331</v>
      </c>
      <c r="Y141" s="287" t="s">
        <v>164</v>
      </c>
    </row>
    <row r="142" spans="1:25" ht="15" customHeight="1" x14ac:dyDescent="0.35">
      <c r="A142" t="s">
        <v>192</v>
      </c>
      <c r="B142" t="s">
        <v>193</v>
      </c>
      <c r="C142" t="s">
        <v>536</v>
      </c>
      <c r="D142" t="s">
        <v>541</v>
      </c>
      <c r="E142" s="152">
        <v>0.01</v>
      </c>
      <c r="F142" s="152">
        <v>0.01</v>
      </c>
      <c r="G142" t="s">
        <v>196</v>
      </c>
      <c r="H142" s="342">
        <v>1</v>
      </c>
      <c r="I142" s="294" t="s">
        <v>542</v>
      </c>
      <c r="J142">
        <v>21712</v>
      </c>
      <c r="K142">
        <v>15701</v>
      </c>
      <c r="L142" t="s">
        <v>520</v>
      </c>
      <c r="M142" t="s">
        <v>543</v>
      </c>
      <c r="N142" t="s">
        <v>541</v>
      </c>
      <c r="O142" t="s">
        <v>544</v>
      </c>
      <c r="P142" t="s">
        <v>329</v>
      </c>
      <c r="Q142">
        <v>86000</v>
      </c>
      <c r="R142" t="s">
        <v>201</v>
      </c>
      <c r="S142" t="s">
        <v>204</v>
      </c>
      <c r="T142" t="s">
        <v>201</v>
      </c>
      <c r="U142" t="s">
        <v>330</v>
      </c>
      <c r="V142" t="s">
        <v>318</v>
      </c>
      <c r="W142" t="s">
        <v>201</v>
      </c>
      <c r="X142" t="s">
        <v>331</v>
      </c>
      <c r="Y142" s="287" t="s">
        <v>164</v>
      </c>
    </row>
    <row r="143" spans="1:25" ht="15" customHeight="1" x14ac:dyDescent="0.35">
      <c r="A143" t="s">
        <v>192</v>
      </c>
      <c r="B143" t="s">
        <v>193</v>
      </c>
      <c r="C143" t="s">
        <v>536</v>
      </c>
      <c r="D143" t="s">
        <v>541</v>
      </c>
      <c r="E143" s="152">
        <v>0.02</v>
      </c>
      <c r="F143" s="152">
        <v>0.02</v>
      </c>
      <c r="G143" t="s">
        <v>196</v>
      </c>
      <c r="H143" s="342">
        <v>1</v>
      </c>
      <c r="I143" s="294" t="s">
        <v>542</v>
      </c>
      <c r="J143">
        <v>21712</v>
      </c>
      <c r="K143">
        <v>15809</v>
      </c>
      <c r="L143" t="s">
        <v>520</v>
      </c>
      <c r="M143" t="s">
        <v>543</v>
      </c>
      <c r="N143" t="s">
        <v>541</v>
      </c>
      <c r="O143" t="s">
        <v>522</v>
      </c>
      <c r="P143" t="s">
        <v>329</v>
      </c>
      <c r="Q143">
        <v>86000</v>
      </c>
      <c r="R143" t="s">
        <v>201</v>
      </c>
      <c r="S143" t="s">
        <v>204</v>
      </c>
      <c r="T143" t="s">
        <v>201</v>
      </c>
      <c r="U143" t="s">
        <v>330</v>
      </c>
      <c r="V143" t="s">
        <v>318</v>
      </c>
      <c r="W143" t="s">
        <v>201</v>
      </c>
      <c r="X143" t="s">
        <v>331</v>
      </c>
      <c r="Y143" s="287" t="s">
        <v>164</v>
      </c>
    </row>
    <row r="144" spans="1:25" ht="15" customHeight="1" x14ac:dyDescent="0.35">
      <c r="A144" t="s">
        <v>192</v>
      </c>
      <c r="B144" t="s">
        <v>193</v>
      </c>
      <c r="C144" t="s">
        <v>536</v>
      </c>
      <c r="D144" t="s">
        <v>541</v>
      </c>
      <c r="E144" s="152">
        <v>0.01</v>
      </c>
      <c r="F144" s="152">
        <v>0.01</v>
      </c>
      <c r="G144" t="s">
        <v>196</v>
      </c>
      <c r="H144" s="342">
        <v>1</v>
      </c>
      <c r="I144" s="294" t="s">
        <v>542</v>
      </c>
      <c r="J144">
        <v>21712</v>
      </c>
      <c r="K144">
        <v>15849</v>
      </c>
      <c r="L144" t="s">
        <v>520</v>
      </c>
      <c r="M144" t="s">
        <v>543</v>
      </c>
      <c r="N144" t="s">
        <v>541</v>
      </c>
      <c r="O144" t="s">
        <v>544</v>
      </c>
      <c r="P144" t="s">
        <v>332</v>
      </c>
      <c r="Q144">
        <v>86000</v>
      </c>
      <c r="R144" t="s">
        <v>201</v>
      </c>
      <c r="S144" t="s">
        <v>204</v>
      </c>
      <c r="T144" t="s">
        <v>201</v>
      </c>
      <c r="U144" t="s">
        <v>330</v>
      </c>
      <c r="V144" t="s">
        <v>318</v>
      </c>
      <c r="W144" t="s">
        <v>201</v>
      </c>
      <c r="X144" t="s">
        <v>331</v>
      </c>
      <c r="Y144" s="287" t="s">
        <v>164</v>
      </c>
    </row>
    <row r="145" spans="1:25" ht="15" customHeight="1" x14ac:dyDescent="0.35">
      <c r="A145" t="s">
        <v>192</v>
      </c>
      <c r="B145" t="s">
        <v>193</v>
      </c>
      <c r="C145" t="s">
        <v>536</v>
      </c>
      <c r="D145" t="s">
        <v>541</v>
      </c>
      <c r="E145" s="152">
        <v>0.02</v>
      </c>
      <c r="F145" s="152">
        <v>0.02</v>
      </c>
      <c r="G145" t="s">
        <v>196</v>
      </c>
      <c r="H145" s="342">
        <v>1</v>
      </c>
      <c r="I145" s="294" t="s">
        <v>542</v>
      </c>
      <c r="J145">
        <v>21712</v>
      </c>
      <c r="K145">
        <v>15957</v>
      </c>
      <c r="L145" t="s">
        <v>520</v>
      </c>
      <c r="M145" t="s">
        <v>543</v>
      </c>
      <c r="N145" t="s">
        <v>541</v>
      </c>
      <c r="O145" t="s">
        <v>522</v>
      </c>
      <c r="P145" t="s">
        <v>332</v>
      </c>
      <c r="Q145">
        <v>86000</v>
      </c>
      <c r="R145" t="s">
        <v>201</v>
      </c>
      <c r="S145" t="s">
        <v>204</v>
      </c>
      <c r="T145" t="s">
        <v>201</v>
      </c>
      <c r="U145" t="s">
        <v>330</v>
      </c>
      <c r="V145" t="s">
        <v>318</v>
      </c>
      <c r="W145" t="s">
        <v>201</v>
      </c>
      <c r="X145" t="s">
        <v>331</v>
      </c>
      <c r="Y145" s="287" t="s">
        <v>164</v>
      </c>
    </row>
    <row r="146" spans="1:25" ht="15" customHeight="1" x14ac:dyDescent="0.35">
      <c r="A146" t="s">
        <v>192</v>
      </c>
      <c r="B146" t="s">
        <v>193</v>
      </c>
      <c r="C146" t="s">
        <v>536</v>
      </c>
      <c r="D146" t="s">
        <v>541</v>
      </c>
      <c r="E146" s="152">
        <v>0.02</v>
      </c>
      <c r="F146" s="152">
        <v>0.02</v>
      </c>
      <c r="G146" t="s">
        <v>196</v>
      </c>
      <c r="H146" s="342">
        <v>1</v>
      </c>
      <c r="I146" s="294" t="s">
        <v>542</v>
      </c>
      <c r="J146">
        <v>21712</v>
      </c>
      <c r="K146">
        <v>16003</v>
      </c>
      <c r="L146" t="s">
        <v>520</v>
      </c>
      <c r="M146" t="s">
        <v>543</v>
      </c>
      <c r="N146" t="s">
        <v>541</v>
      </c>
      <c r="O146" t="s">
        <v>544</v>
      </c>
      <c r="P146" t="s">
        <v>333</v>
      </c>
      <c r="Q146">
        <v>86000</v>
      </c>
      <c r="R146" t="s">
        <v>201</v>
      </c>
      <c r="S146" t="s">
        <v>204</v>
      </c>
      <c r="T146" t="s">
        <v>201</v>
      </c>
      <c r="U146" t="s">
        <v>330</v>
      </c>
      <c r="V146" t="s">
        <v>318</v>
      </c>
      <c r="W146" t="s">
        <v>201</v>
      </c>
      <c r="X146" t="s">
        <v>331</v>
      </c>
      <c r="Y146" s="287" t="s">
        <v>164</v>
      </c>
    </row>
    <row r="147" spans="1:25" ht="15" customHeight="1" x14ac:dyDescent="0.35">
      <c r="A147" t="s">
        <v>192</v>
      </c>
      <c r="B147" t="s">
        <v>193</v>
      </c>
      <c r="C147" t="s">
        <v>536</v>
      </c>
      <c r="D147" t="s">
        <v>541</v>
      </c>
      <c r="E147" s="152">
        <v>0.1</v>
      </c>
      <c r="F147" s="152">
        <v>0.1</v>
      </c>
      <c r="G147" t="s">
        <v>196</v>
      </c>
      <c r="H147" s="342">
        <v>1</v>
      </c>
      <c r="I147" s="294" t="s">
        <v>542</v>
      </c>
      <c r="J147">
        <v>21712</v>
      </c>
      <c r="K147">
        <v>15170</v>
      </c>
      <c r="L147" t="s">
        <v>520</v>
      </c>
      <c r="M147" t="s">
        <v>543</v>
      </c>
      <c r="N147" t="s">
        <v>541</v>
      </c>
      <c r="O147" t="s">
        <v>522</v>
      </c>
      <c r="P147" t="s">
        <v>343</v>
      </c>
      <c r="Q147">
        <v>85000</v>
      </c>
      <c r="R147" t="s">
        <v>201</v>
      </c>
      <c r="S147" t="s">
        <v>204</v>
      </c>
      <c r="T147" t="s">
        <v>201</v>
      </c>
      <c r="U147" t="s">
        <v>330</v>
      </c>
      <c r="V147" t="s">
        <v>318</v>
      </c>
      <c r="W147" t="s">
        <v>201</v>
      </c>
      <c r="X147" t="s">
        <v>342</v>
      </c>
      <c r="Y147" s="287" t="s">
        <v>164</v>
      </c>
    </row>
    <row r="148" spans="1:25" ht="15" customHeight="1" x14ac:dyDescent="0.35">
      <c r="A148" t="s">
        <v>192</v>
      </c>
      <c r="B148" t="s">
        <v>193</v>
      </c>
      <c r="C148" t="s">
        <v>536</v>
      </c>
      <c r="D148" t="s">
        <v>541</v>
      </c>
      <c r="E148" s="152">
        <v>0.02</v>
      </c>
      <c r="F148" s="152">
        <v>0.02</v>
      </c>
      <c r="G148" t="s">
        <v>196</v>
      </c>
      <c r="H148" s="342">
        <v>1</v>
      </c>
      <c r="I148" s="294" t="s">
        <v>542</v>
      </c>
      <c r="J148">
        <v>21712</v>
      </c>
      <c r="K148">
        <v>15216</v>
      </c>
      <c r="L148" t="s">
        <v>520</v>
      </c>
      <c r="M148" t="s">
        <v>543</v>
      </c>
      <c r="N148" t="s">
        <v>541</v>
      </c>
      <c r="O148" t="s">
        <v>544</v>
      </c>
      <c r="P148" t="s">
        <v>346</v>
      </c>
      <c r="Q148">
        <v>85000</v>
      </c>
      <c r="R148" t="s">
        <v>201</v>
      </c>
      <c r="S148" t="s">
        <v>204</v>
      </c>
      <c r="T148" t="s">
        <v>201</v>
      </c>
      <c r="U148" t="s">
        <v>330</v>
      </c>
      <c r="V148" t="s">
        <v>318</v>
      </c>
      <c r="W148" t="s">
        <v>201</v>
      </c>
      <c r="X148" t="s">
        <v>331</v>
      </c>
      <c r="Y148" s="287" t="s">
        <v>164</v>
      </c>
    </row>
    <row r="149" spans="1:25" ht="15" customHeight="1" x14ac:dyDescent="0.35">
      <c r="A149" t="s">
        <v>192</v>
      </c>
      <c r="B149" t="s">
        <v>193</v>
      </c>
      <c r="C149" t="s">
        <v>536</v>
      </c>
      <c r="D149" t="s">
        <v>541</v>
      </c>
      <c r="E149" s="152">
        <v>0.06</v>
      </c>
      <c r="F149" s="152">
        <v>0.06</v>
      </c>
      <c r="G149" t="s">
        <v>196</v>
      </c>
      <c r="H149" s="342">
        <v>1</v>
      </c>
      <c r="I149" s="294" t="s">
        <v>542</v>
      </c>
      <c r="J149">
        <v>21712</v>
      </c>
      <c r="K149">
        <v>15334</v>
      </c>
      <c r="L149" t="s">
        <v>520</v>
      </c>
      <c r="M149" t="s">
        <v>543</v>
      </c>
      <c r="N149" t="s">
        <v>541</v>
      </c>
      <c r="O149" t="s">
        <v>522</v>
      </c>
      <c r="P149" t="s">
        <v>346</v>
      </c>
      <c r="Q149">
        <v>85000</v>
      </c>
      <c r="R149" t="s">
        <v>201</v>
      </c>
      <c r="S149" t="s">
        <v>204</v>
      </c>
      <c r="T149" t="s">
        <v>201</v>
      </c>
      <c r="U149" t="s">
        <v>330</v>
      </c>
      <c r="V149" t="s">
        <v>318</v>
      </c>
      <c r="W149" t="s">
        <v>201</v>
      </c>
      <c r="X149" t="s">
        <v>331</v>
      </c>
      <c r="Y149" s="287" t="s">
        <v>164</v>
      </c>
    </row>
    <row r="150" spans="1:25" ht="15" customHeight="1" x14ac:dyDescent="0.35">
      <c r="A150" t="s">
        <v>192</v>
      </c>
      <c r="B150" t="s">
        <v>193</v>
      </c>
      <c r="C150" t="s">
        <v>536</v>
      </c>
      <c r="D150" t="s">
        <v>541</v>
      </c>
      <c r="E150" s="152">
        <v>0.04</v>
      </c>
      <c r="F150" s="152">
        <v>0.04</v>
      </c>
      <c r="G150" t="s">
        <v>196</v>
      </c>
      <c r="H150" s="342">
        <v>1</v>
      </c>
      <c r="I150" s="294" t="s">
        <v>542</v>
      </c>
      <c r="J150">
        <v>21712</v>
      </c>
      <c r="K150">
        <v>15382</v>
      </c>
      <c r="L150" t="s">
        <v>520</v>
      </c>
      <c r="M150" t="s">
        <v>543</v>
      </c>
      <c r="N150" t="s">
        <v>541</v>
      </c>
      <c r="O150" t="s">
        <v>544</v>
      </c>
      <c r="P150" t="s">
        <v>345</v>
      </c>
      <c r="Q150">
        <v>85000</v>
      </c>
      <c r="R150" t="s">
        <v>201</v>
      </c>
      <c r="S150" t="s">
        <v>204</v>
      </c>
      <c r="T150" t="s">
        <v>201</v>
      </c>
      <c r="U150" t="s">
        <v>330</v>
      </c>
      <c r="V150" t="s">
        <v>318</v>
      </c>
      <c r="W150" t="s">
        <v>201</v>
      </c>
      <c r="X150" t="s">
        <v>331</v>
      </c>
      <c r="Y150" s="287" t="s">
        <v>164</v>
      </c>
    </row>
    <row r="151" spans="1:25" ht="15" customHeight="1" x14ac:dyDescent="0.35">
      <c r="A151" t="s">
        <v>192</v>
      </c>
      <c r="B151" t="s">
        <v>193</v>
      </c>
      <c r="C151" t="s">
        <v>536</v>
      </c>
      <c r="D151" t="s">
        <v>541</v>
      </c>
      <c r="E151" s="152">
        <v>0.1</v>
      </c>
      <c r="F151" s="152">
        <v>0.1</v>
      </c>
      <c r="G151" t="s">
        <v>196</v>
      </c>
      <c r="H151" s="342">
        <v>1</v>
      </c>
      <c r="I151" s="294" t="s">
        <v>542</v>
      </c>
      <c r="J151">
        <v>21712</v>
      </c>
      <c r="K151">
        <v>15501</v>
      </c>
      <c r="L151" t="s">
        <v>520</v>
      </c>
      <c r="M151" t="s">
        <v>543</v>
      </c>
      <c r="N151" t="s">
        <v>541</v>
      </c>
      <c r="O151" t="s">
        <v>522</v>
      </c>
      <c r="P151" t="s">
        <v>345</v>
      </c>
      <c r="Q151">
        <v>85000</v>
      </c>
      <c r="R151" t="s">
        <v>201</v>
      </c>
      <c r="S151" t="s">
        <v>204</v>
      </c>
      <c r="T151" t="s">
        <v>201</v>
      </c>
      <c r="U151" t="s">
        <v>330</v>
      </c>
      <c r="V151" t="s">
        <v>318</v>
      </c>
      <c r="W151" t="s">
        <v>201</v>
      </c>
      <c r="X151" t="s">
        <v>331</v>
      </c>
      <c r="Y151" s="287" t="s">
        <v>164</v>
      </c>
    </row>
    <row r="152" spans="1:25" ht="15" customHeight="1" x14ac:dyDescent="0.35">
      <c r="A152" t="s">
        <v>192</v>
      </c>
      <c r="B152" t="s">
        <v>193</v>
      </c>
      <c r="C152" t="s">
        <v>536</v>
      </c>
      <c r="D152" t="s">
        <v>541</v>
      </c>
      <c r="E152" s="152">
        <v>-0.02</v>
      </c>
      <c r="F152" s="152">
        <v>-0.02</v>
      </c>
      <c r="G152" t="s">
        <v>196</v>
      </c>
      <c r="H152" s="342">
        <v>1</v>
      </c>
      <c r="I152" s="294" t="s">
        <v>542</v>
      </c>
      <c r="J152">
        <v>21712</v>
      </c>
      <c r="K152">
        <v>15546</v>
      </c>
      <c r="L152" t="s">
        <v>520</v>
      </c>
      <c r="M152" t="s">
        <v>543</v>
      </c>
      <c r="N152" t="s">
        <v>541</v>
      </c>
      <c r="O152" t="s">
        <v>544</v>
      </c>
      <c r="P152" t="s">
        <v>349</v>
      </c>
      <c r="Q152">
        <v>85100</v>
      </c>
      <c r="R152" t="s">
        <v>201</v>
      </c>
      <c r="S152" t="s">
        <v>204</v>
      </c>
      <c r="T152" t="s">
        <v>201</v>
      </c>
      <c r="U152" t="s">
        <v>330</v>
      </c>
      <c r="V152" t="s">
        <v>318</v>
      </c>
      <c r="W152" t="s">
        <v>201</v>
      </c>
      <c r="X152" t="s">
        <v>331</v>
      </c>
      <c r="Y152" s="287" t="s">
        <v>164</v>
      </c>
    </row>
    <row r="153" spans="1:25" ht="15" customHeight="1" x14ac:dyDescent="0.35">
      <c r="A153" t="s">
        <v>192</v>
      </c>
      <c r="B153" t="s">
        <v>193</v>
      </c>
      <c r="C153" t="s">
        <v>536</v>
      </c>
      <c r="D153" t="s">
        <v>541</v>
      </c>
      <c r="E153" s="152">
        <v>0.04</v>
      </c>
      <c r="F153" s="152">
        <v>0.04</v>
      </c>
      <c r="G153" t="s">
        <v>196</v>
      </c>
      <c r="H153" s="342">
        <v>1</v>
      </c>
      <c r="I153" s="294" t="s">
        <v>542</v>
      </c>
      <c r="J153">
        <v>21712</v>
      </c>
      <c r="K153">
        <v>14666</v>
      </c>
      <c r="L153" t="s">
        <v>520</v>
      </c>
      <c r="M153" t="s">
        <v>543</v>
      </c>
      <c r="N153" t="s">
        <v>541</v>
      </c>
      <c r="O153" t="s">
        <v>522</v>
      </c>
      <c r="P153" t="s">
        <v>533</v>
      </c>
      <c r="Q153">
        <v>85000</v>
      </c>
      <c r="R153" t="s">
        <v>201</v>
      </c>
      <c r="S153" t="s">
        <v>204</v>
      </c>
      <c r="T153" t="s">
        <v>201</v>
      </c>
      <c r="U153" t="s">
        <v>330</v>
      </c>
      <c r="V153" t="s">
        <v>318</v>
      </c>
      <c r="W153" t="s">
        <v>201</v>
      </c>
      <c r="X153" t="s">
        <v>94</v>
      </c>
      <c r="Y153" s="287" t="s">
        <v>164</v>
      </c>
    </row>
    <row r="154" spans="1:25" ht="15" customHeight="1" x14ac:dyDescent="0.35">
      <c r="A154" t="s">
        <v>192</v>
      </c>
      <c r="B154" t="s">
        <v>193</v>
      </c>
      <c r="C154" t="s">
        <v>536</v>
      </c>
      <c r="D154" t="s">
        <v>541</v>
      </c>
      <c r="E154" s="152">
        <v>0.04</v>
      </c>
      <c r="F154" s="152">
        <v>0.04</v>
      </c>
      <c r="G154" t="s">
        <v>196</v>
      </c>
      <c r="H154" s="342">
        <v>1</v>
      </c>
      <c r="I154" s="294" t="s">
        <v>542</v>
      </c>
      <c r="J154">
        <v>21712</v>
      </c>
      <c r="K154">
        <v>14714</v>
      </c>
      <c r="L154" t="s">
        <v>520</v>
      </c>
      <c r="M154" t="s">
        <v>543</v>
      </c>
      <c r="N154" t="s">
        <v>541</v>
      </c>
      <c r="O154" t="s">
        <v>544</v>
      </c>
      <c r="P154" t="s">
        <v>531</v>
      </c>
      <c r="Q154">
        <v>85000</v>
      </c>
      <c r="R154" t="s">
        <v>201</v>
      </c>
      <c r="S154" t="s">
        <v>204</v>
      </c>
      <c r="T154" t="s">
        <v>201</v>
      </c>
      <c r="U154" t="s">
        <v>330</v>
      </c>
      <c r="V154" t="s">
        <v>318</v>
      </c>
      <c r="W154" t="s">
        <v>201</v>
      </c>
      <c r="X154" t="s">
        <v>94</v>
      </c>
      <c r="Y154" s="287" t="s">
        <v>164</v>
      </c>
    </row>
    <row r="155" spans="1:25" ht="15" customHeight="1" x14ac:dyDescent="0.35">
      <c r="A155" t="s">
        <v>192</v>
      </c>
      <c r="B155" t="s">
        <v>193</v>
      </c>
      <c r="C155" t="s">
        <v>536</v>
      </c>
      <c r="D155" t="s">
        <v>541</v>
      </c>
      <c r="E155" s="152">
        <v>0.1</v>
      </c>
      <c r="F155" s="152">
        <v>0.1</v>
      </c>
      <c r="G155" t="s">
        <v>196</v>
      </c>
      <c r="H155" s="342">
        <v>1</v>
      </c>
      <c r="I155" s="294" t="s">
        <v>542</v>
      </c>
      <c r="J155">
        <v>21712</v>
      </c>
      <c r="K155">
        <v>14835</v>
      </c>
      <c r="L155" t="s">
        <v>520</v>
      </c>
      <c r="M155" t="s">
        <v>543</v>
      </c>
      <c r="N155" t="s">
        <v>541</v>
      </c>
      <c r="O155" t="s">
        <v>522</v>
      </c>
      <c r="P155" t="s">
        <v>531</v>
      </c>
      <c r="Q155">
        <v>85000</v>
      </c>
      <c r="R155" t="s">
        <v>201</v>
      </c>
      <c r="S155" t="s">
        <v>204</v>
      </c>
      <c r="T155" t="s">
        <v>201</v>
      </c>
      <c r="U155" t="s">
        <v>330</v>
      </c>
      <c r="V155" t="s">
        <v>318</v>
      </c>
      <c r="W155" t="s">
        <v>201</v>
      </c>
      <c r="X155" t="s">
        <v>94</v>
      </c>
      <c r="Y155" s="287" t="s">
        <v>164</v>
      </c>
    </row>
    <row r="156" spans="1:25" ht="15" customHeight="1" x14ac:dyDescent="0.35">
      <c r="A156" t="s">
        <v>192</v>
      </c>
      <c r="B156" t="s">
        <v>193</v>
      </c>
      <c r="C156" t="s">
        <v>536</v>
      </c>
      <c r="D156" t="s">
        <v>541</v>
      </c>
      <c r="E156" s="152">
        <v>0.03</v>
      </c>
      <c r="F156" s="152">
        <v>0.03</v>
      </c>
      <c r="G156" t="s">
        <v>196</v>
      </c>
      <c r="H156" s="342">
        <v>1</v>
      </c>
      <c r="I156" s="294" t="s">
        <v>542</v>
      </c>
      <c r="J156">
        <v>21712</v>
      </c>
      <c r="K156">
        <v>14883</v>
      </c>
      <c r="L156" t="s">
        <v>520</v>
      </c>
      <c r="M156" t="s">
        <v>543</v>
      </c>
      <c r="N156" t="s">
        <v>541</v>
      </c>
      <c r="O156" t="s">
        <v>544</v>
      </c>
      <c r="P156" t="s">
        <v>341</v>
      </c>
      <c r="Q156">
        <v>85000</v>
      </c>
      <c r="R156" t="s">
        <v>201</v>
      </c>
      <c r="S156" t="s">
        <v>204</v>
      </c>
      <c r="T156" t="s">
        <v>201</v>
      </c>
      <c r="U156" t="s">
        <v>330</v>
      </c>
      <c r="V156" t="s">
        <v>318</v>
      </c>
      <c r="W156" t="s">
        <v>201</v>
      </c>
      <c r="X156" t="s">
        <v>342</v>
      </c>
      <c r="Y156" s="287" t="s">
        <v>164</v>
      </c>
    </row>
    <row r="157" spans="1:25" ht="15" customHeight="1" x14ac:dyDescent="0.35">
      <c r="A157" t="s">
        <v>192</v>
      </c>
      <c r="B157" t="s">
        <v>193</v>
      </c>
      <c r="C157" t="s">
        <v>536</v>
      </c>
      <c r="D157" t="s">
        <v>541</v>
      </c>
      <c r="E157" s="152">
        <v>0.09</v>
      </c>
      <c r="F157" s="152">
        <v>0.09</v>
      </c>
      <c r="G157" t="s">
        <v>196</v>
      </c>
      <c r="H157" s="342">
        <v>1</v>
      </c>
      <c r="I157" s="294" t="s">
        <v>542</v>
      </c>
      <c r="J157">
        <v>21712</v>
      </c>
      <c r="K157">
        <v>15002</v>
      </c>
      <c r="L157" t="s">
        <v>520</v>
      </c>
      <c r="M157" t="s">
        <v>543</v>
      </c>
      <c r="N157" t="s">
        <v>541</v>
      </c>
      <c r="O157" t="s">
        <v>522</v>
      </c>
      <c r="P157" t="s">
        <v>341</v>
      </c>
      <c r="Q157">
        <v>85000</v>
      </c>
      <c r="R157" t="s">
        <v>201</v>
      </c>
      <c r="S157" t="s">
        <v>204</v>
      </c>
      <c r="T157" t="s">
        <v>201</v>
      </c>
      <c r="U157" t="s">
        <v>330</v>
      </c>
      <c r="V157" t="s">
        <v>318</v>
      </c>
      <c r="W157" t="s">
        <v>201</v>
      </c>
      <c r="X157" t="s">
        <v>342</v>
      </c>
      <c r="Y157" s="287" t="s">
        <v>164</v>
      </c>
    </row>
    <row r="158" spans="1:25" ht="15" customHeight="1" x14ac:dyDescent="0.35">
      <c r="A158" t="s">
        <v>192</v>
      </c>
      <c r="B158" t="s">
        <v>193</v>
      </c>
      <c r="C158" t="s">
        <v>536</v>
      </c>
      <c r="D158" t="s">
        <v>541</v>
      </c>
      <c r="E158" s="152">
        <v>0.04</v>
      </c>
      <c r="F158" s="152">
        <v>0.04</v>
      </c>
      <c r="G158" t="s">
        <v>196</v>
      </c>
      <c r="H158" s="342">
        <v>1</v>
      </c>
      <c r="I158" s="294" t="s">
        <v>542</v>
      </c>
      <c r="J158">
        <v>21712</v>
      </c>
      <c r="K158">
        <v>15050</v>
      </c>
      <c r="L158" t="s">
        <v>520</v>
      </c>
      <c r="M158" t="s">
        <v>543</v>
      </c>
      <c r="N158" t="s">
        <v>541</v>
      </c>
      <c r="O158" t="s">
        <v>544</v>
      </c>
      <c r="P158" t="s">
        <v>343</v>
      </c>
      <c r="Q158">
        <v>85000</v>
      </c>
      <c r="R158" t="s">
        <v>201</v>
      </c>
      <c r="S158" t="s">
        <v>204</v>
      </c>
      <c r="T158" t="s">
        <v>201</v>
      </c>
      <c r="U158" t="s">
        <v>330</v>
      </c>
      <c r="V158" t="s">
        <v>318</v>
      </c>
      <c r="W158" t="s">
        <v>201</v>
      </c>
      <c r="X158" t="s">
        <v>342</v>
      </c>
      <c r="Y158" s="287" t="s">
        <v>164</v>
      </c>
    </row>
    <row r="159" spans="1:25" ht="15" customHeight="1" x14ac:dyDescent="0.35">
      <c r="A159" t="s">
        <v>192</v>
      </c>
      <c r="B159" t="s">
        <v>193</v>
      </c>
      <c r="C159" t="s">
        <v>536</v>
      </c>
      <c r="D159" t="s">
        <v>541</v>
      </c>
      <c r="E159" s="152">
        <v>0.2</v>
      </c>
      <c r="F159" s="152">
        <v>0.2</v>
      </c>
      <c r="G159" t="s">
        <v>196</v>
      </c>
      <c r="H159" s="342">
        <v>1</v>
      </c>
      <c r="I159" s="294" t="s">
        <v>542</v>
      </c>
      <c r="J159">
        <v>21712</v>
      </c>
      <c r="K159">
        <v>14175</v>
      </c>
      <c r="L159" t="s">
        <v>520</v>
      </c>
      <c r="M159" t="s">
        <v>543</v>
      </c>
      <c r="N159" t="s">
        <v>541</v>
      </c>
      <c r="O159" t="s">
        <v>522</v>
      </c>
      <c r="P159" t="s">
        <v>338</v>
      </c>
      <c r="Q159">
        <v>85000</v>
      </c>
      <c r="R159" t="s">
        <v>201</v>
      </c>
      <c r="S159" t="s">
        <v>204</v>
      </c>
      <c r="T159" t="s">
        <v>201</v>
      </c>
      <c r="U159" t="s">
        <v>330</v>
      </c>
      <c r="V159" t="s">
        <v>318</v>
      </c>
      <c r="W159" t="s">
        <v>201</v>
      </c>
      <c r="X159" t="s">
        <v>331</v>
      </c>
      <c r="Y159" s="287" t="s">
        <v>164</v>
      </c>
    </row>
    <row r="160" spans="1:25" ht="15" customHeight="1" x14ac:dyDescent="0.35">
      <c r="A160" t="s">
        <v>192</v>
      </c>
      <c r="B160" t="s">
        <v>193</v>
      </c>
      <c r="C160" t="s">
        <v>536</v>
      </c>
      <c r="D160" t="s">
        <v>541</v>
      </c>
      <c r="E160" s="152">
        <v>0.03</v>
      </c>
      <c r="F160" s="152">
        <v>0.03</v>
      </c>
      <c r="G160" t="s">
        <v>196</v>
      </c>
      <c r="H160" s="342">
        <v>1</v>
      </c>
      <c r="I160" s="294" t="s">
        <v>542</v>
      </c>
      <c r="J160">
        <v>21712</v>
      </c>
      <c r="K160">
        <v>14221</v>
      </c>
      <c r="L160" t="s">
        <v>520</v>
      </c>
      <c r="M160" t="s">
        <v>543</v>
      </c>
      <c r="N160" t="s">
        <v>541</v>
      </c>
      <c r="O160" t="s">
        <v>544</v>
      </c>
      <c r="P160" t="s">
        <v>339</v>
      </c>
      <c r="Q160">
        <v>85000</v>
      </c>
      <c r="R160" t="s">
        <v>201</v>
      </c>
      <c r="S160" t="s">
        <v>204</v>
      </c>
      <c r="T160" t="s">
        <v>201</v>
      </c>
      <c r="U160" t="s">
        <v>330</v>
      </c>
      <c r="V160" t="s">
        <v>318</v>
      </c>
      <c r="W160" t="s">
        <v>201</v>
      </c>
      <c r="X160" t="s">
        <v>331</v>
      </c>
      <c r="Y160" s="287" t="s">
        <v>164</v>
      </c>
    </row>
    <row r="161" spans="1:25" ht="15" customHeight="1" x14ac:dyDescent="0.35">
      <c r="A161" t="s">
        <v>192</v>
      </c>
      <c r="B161" t="s">
        <v>193</v>
      </c>
      <c r="C161" t="s">
        <v>536</v>
      </c>
      <c r="D161" t="s">
        <v>541</v>
      </c>
      <c r="E161" s="152">
        <v>0.08</v>
      </c>
      <c r="F161" s="152">
        <v>0.08</v>
      </c>
      <c r="G161" t="s">
        <v>196</v>
      </c>
      <c r="H161" s="342">
        <v>1</v>
      </c>
      <c r="I161" s="294" t="s">
        <v>542</v>
      </c>
      <c r="J161">
        <v>21712</v>
      </c>
      <c r="K161">
        <v>14339</v>
      </c>
      <c r="L161" t="s">
        <v>520</v>
      </c>
      <c r="M161" t="s">
        <v>543</v>
      </c>
      <c r="N161" t="s">
        <v>541</v>
      </c>
      <c r="O161" t="s">
        <v>522</v>
      </c>
      <c r="P161" t="s">
        <v>339</v>
      </c>
      <c r="Q161">
        <v>85000</v>
      </c>
      <c r="R161" t="s">
        <v>201</v>
      </c>
      <c r="S161" t="s">
        <v>204</v>
      </c>
      <c r="T161" t="s">
        <v>201</v>
      </c>
      <c r="U161" t="s">
        <v>330</v>
      </c>
      <c r="V161" t="s">
        <v>318</v>
      </c>
      <c r="W161" t="s">
        <v>201</v>
      </c>
      <c r="X161" t="s">
        <v>331</v>
      </c>
      <c r="Y161" s="287" t="s">
        <v>164</v>
      </c>
    </row>
    <row r="162" spans="1:25" ht="15" customHeight="1" x14ac:dyDescent="0.35">
      <c r="A162" t="s">
        <v>192</v>
      </c>
      <c r="B162" t="s">
        <v>193</v>
      </c>
      <c r="C162" t="s">
        <v>536</v>
      </c>
      <c r="D162" t="s">
        <v>541</v>
      </c>
      <c r="E162" s="152">
        <v>0.03</v>
      </c>
      <c r="F162" s="152">
        <v>0.03</v>
      </c>
      <c r="G162" t="s">
        <v>196</v>
      </c>
      <c r="H162" s="342">
        <v>1</v>
      </c>
      <c r="I162" s="294" t="s">
        <v>542</v>
      </c>
      <c r="J162">
        <v>21712</v>
      </c>
      <c r="K162">
        <v>14387</v>
      </c>
      <c r="L162" t="s">
        <v>520</v>
      </c>
      <c r="M162" t="s">
        <v>543</v>
      </c>
      <c r="N162" t="s">
        <v>541</v>
      </c>
      <c r="O162" t="s">
        <v>544</v>
      </c>
      <c r="P162" t="s">
        <v>340</v>
      </c>
      <c r="Q162">
        <v>85000</v>
      </c>
      <c r="R162" t="s">
        <v>201</v>
      </c>
      <c r="S162" t="s">
        <v>204</v>
      </c>
      <c r="T162" t="s">
        <v>201</v>
      </c>
      <c r="U162" t="s">
        <v>330</v>
      </c>
      <c r="V162" t="s">
        <v>318</v>
      </c>
      <c r="W162" t="s">
        <v>201</v>
      </c>
      <c r="X162" t="s">
        <v>94</v>
      </c>
      <c r="Y162" s="287" t="s">
        <v>164</v>
      </c>
    </row>
    <row r="163" spans="1:25" ht="15" customHeight="1" x14ac:dyDescent="0.35">
      <c r="A163" t="s">
        <v>192</v>
      </c>
      <c r="B163" t="s">
        <v>193</v>
      </c>
      <c r="C163" t="s">
        <v>536</v>
      </c>
      <c r="D163" t="s">
        <v>541</v>
      </c>
      <c r="E163" s="152">
        <v>0.09</v>
      </c>
      <c r="F163" s="152">
        <v>0.09</v>
      </c>
      <c r="G163" t="s">
        <v>196</v>
      </c>
      <c r="H163" s="342">
        <v>1</v>
      </c>
      <c r="I163" s="294" t="s">
        <v>542</v>
      </c>
      <c r="J163">
        <v>21712</v>
      </c>
      <c r="K163">
        <v>14505</v>
      </c>
      <c r="L163" t="s">
        <v>520</v>
      </c>
      <c r="M163" t="s">
        <v>543</v>
      </c>
      <c r="N163" t="s">
        <v>541</v>
      </c>
      <c r="O163" t="s">
        <v>522</v>
      </c>
      <c r="P163" t="s">
        <v>340</v>
      </c>
      <c r="Q163">
        <v>85000</v>
      </c>
      <c r="R163" t="s">
        <v>201</v>
      </c>
      <c r="S163" t="s">
        <v>204</v>
      </c>
      <c r="T163" t="s">
        <v>201</v>
      </c>
      <c r="U163" t="s">
        <v>330</v>
      </c>
      <c r="V163" t="s">
        <v>318</v>
      </c>
      <c r="W163" t="s">
        <v>201</v>
      </c>
      <c r="X163" t="s">
        <v>94</v>
      </c>
      <c r="Y163" s="287" t="s">
        <v>164</v>
      </c>
    </row>
    <row r="164" spans="1:25" ht="15" customHeight="1" x14ac:dyDescent="0.35">
      <c r="A164" t="s">
        <v>192</v>
      </c>
      <c r="B164" t="s">
        <v>193</v>
      </c>
      <c r="C164" t="s">
        <v>536</v>
      </c>
      <c r="D164" t="s">
        <v>541</v>
      </c>
      <c r="E164" s="152">
        <v>0.02</v>
      </c>
      <c r="F164" s="152">
        <v>0.02</v>
      </c>
      <c r="G164" t="s">
        <v>196</v>
      </c>
      <c r="H164" s="342">
        <v>1</v>
      </c>
      <c r="I164" s="294" t="s">
        <v>542</v>
      </c>
      <c r="J164">
        <v>21712</v>
      </c>
      <c r="K164">
        <v>14550</v>
      </c>
      <c r="L164" t="s">
        <v>520</v>
      </c>
      <c r="M164" t="s">
        <v>543</v>
      </c>
      <c r="N164" t="s">
        <v>541</v>
      </c>
      <c r="O164" t="s">
        <v>544</v>
      </c>
      <c r="P164" t="s">
        <v>533</v>
      </c>
      <c r="Q164">
        <v>85000</v>
      </c>
      <c r="R164" t="s">
        <v>201</v>
      </c>
      <c r="S164" t="s">
        <v>204</v>
      </c>
      <c r="T164" t="s">
        <v>201</v>
      </c>
      <c r="U164" t="s">
        <v>330</v>
      </c>
      <c r="V164" t="s">
        <v>318</v>
      </c>
      <c r="W164" t="s">
        <v>201</v>
      </c>
      <c r="X164" t="s">
        <v>94</v>
      </c>
      <c r="Y164" s="287" t="s">
        <v>164</v>
      </c>
    </row>
    <row r="165" spans="1:25" ht="15" customHeight="1" x14ac:dyDescent="0.35">
      <c r="A165" t="s">
        <v>192</v>
      </c>
      <c r="B165" t="s">
        <v>193</v>
      </c>
      <c r="C165" t="s">
        <v>536</v>
      </c>
      <c r="D165" t="s">
        <v>541</v>
      </c>
      <c r="E165" s="152">
        <v>0.09</v>
      </c>
      <c r="F165" s="152">
        <v>0.09</v>
      </c>
      <c r="G165" t="s">
        <v>196</v>
      </c>
      <c r="H165" s="342">
        <v>1</v>
      </c>
      <c r="I165" s="294" t="s">
        <v>542</v>
      </c>
      <c r="J165">
        <v>21712</v>
      </c>
      <c r="K165">
        <v>13679</v>
      </c>
      <c r="L165" t="s">
        <v>520</v>
      </c>
      <c r="M165" t="s">
        <v>543</v>
      </c>
      <c r="N165" t="s">
        <v>541</v>
      </c>
      <c r="O165" t="s">
        <v>522</v>
      </c>
      <c r="P165" t="s">
        <v>335</v>
      </c>
      <c r="Q165">
        <v>85000</v>
      </c>
      <c r="R165" t="s">
        <v>201</v>
      </c>
      <c r="S165" t="s">
        <v>204</v>
      </c>
      <c r="T165" t="s">
        <v>201</v>
      </c>
      <c r="U165" t="s">
        <v>330</v>
      </c>
      <c r="V165" t="s">
        <v>318</v>
      </c>
      <c r="W165" t="s">
        <v>201</v>
      </c>
      <c r="X165" t="s">
        <v>331</v>
      </c>
      <c r="Y165" s="287" t="s">
        <v>164</v>
      </c>
    </row>
    <row r="166" spans="1:25" ht="15" customHeight="1" x14ac:dyDescent="0.35">
      <c r="A166" t="s">
        <v>192</v>
      </c>
      <c r="B166" t="s">
        <v>193</v>
      </c>
      <c r="C166" t="s">
        <v>536</v>
      </c>
      <c r="D166" t="s">
        <v>541</v>
      </c>
      <c r="E166" s="152">
        <v>0.03</v>
      </c>
      <c r="F166" s="152">
        <v>0.03</v>
      </c>
      <c r="G166" t="s">
        <v>196</v>
      </c>
      <c r="H166" s="342">
        <v>1</v>
      </c>
      <c r="I166" s="294" t="s">
        <v>542</v>
      </c>
      <c r="J166">
        <v>21712</v>
      </c>
      <c r="K166">
        <v>13726</v>
      </c>
      <c r="L166" t="s">
        <v>520</v>
      </c>
      <c r="M166" t="s">
        <v>543</v>
      </c>
      <c r="N166" t="s">
        <v>541</v>
      </c>
      <c r="O166" t="s">
        <v>544</v>
      </c>
      <c r="P166" t="s">
        <v>336</v>
      </c>
      <c r="Q166">
        <v>85000</v>
      </c>
      <c r="R166" t="s">
        <v>201</v>
      </c>
      <c r="S166" t="s">
        <v>204</v>
      </c>
      <c r="T166" t="s">
        <v>201</v>
      </c>
      <c r="U166" t="s">
        <v>330</v>
      </c>
      <c r="V166" t="s">
        <v>318</v>
      </c>
      <c r="W166" t="s">
        <v>201</v>
      </c>
      <c r="X166" t="s">
        <v>331</v>
      </c>
      <c r="Y166" s="287" t="s">
        <v>164</v>
      </c>
    </row>
    <row r="167" spans="1:25" ht="15" customHeight="1" x14ac:dyDescent="0.35">
      <c r="A167" t="s">
        <v>192</v>
      </c>
      <c r="B167" t="s">
        <v>193</v>
      </c>
      <c r="C167" t="s">
        <v>536</v>
      </c>
      <c r="D167" t="s">
        <v>541</v>
      </c>
      <c r="E167" s="152">
        <v>0.08</v>
      </c>
      <c r="F167" s="152">
        <v>0.08</v>
      </c>
      <c r="G167" t="s">
        <v>196</v>
      </c>
      <c r="H167" s="342">
        <v>1</v>
      </c>
      <c r="I167" s="294" t="s">
        <v>542</v>
      </c>
      <c r="J167">
        <v>21712</v>
      </c>
      <c r="K167">
        <v>13844</v>
      </c>
      <c r="L167" t="s">
        <v>520</v>
      </c>
      <c r="M167" t="s">
        <v>543</v>
      </c>
      <c r="N167" t="s">
        <v>541</v>
      </c>
      <c r="O167" t="s">
        <v>522</v>
      </c>
      <c r="P167" t="s">
        <v>336</v>
      </c>
      <c r="Q167">
        <v>85000</v>
      </c>
      <c r="R167" t="s">
        <v>201</v>
      </c>
      <c r="S167" t="s">
        <v>204</v>
      </c>
      <c r="T167" t="s">
        <v>201</v>
      </c>
      <c r="U167" t="s">
        <v>330</v>
      </c>
      <c r="V167" t="s">
        <v>318</v>
      </c>
      <c r="W167" t="s">
        <v>201</v>
      </c>
      <c r="X167" t="s">
        <v>331</v>
      </c>
      <c r="Y167" s="287" t="s">
        <v>164</v>
      </c>
    </row>
    <row r="168" spans="1:25" ht="15" customHeight="1" x14ac:dyDescent="0.35">
      <c r="A168" t="s">
        <v>192</v>
      </c>
      <c r="B168" t="s">
        <v>193</v>
      </c>
      <c r="C168" t="s">
        <v>536</v>
      </c>
      <c r="D168" t="s">
        <v>541</v>
      </c>
      <c r="E168" s="152">
        <v>0.02</v>
      </c>
      <c r="F168" s="152">
        <v>0.02</v>
      </c>
      <c r="G168" t="s">
        <v>196</v>
      </c>
      <c r="H168" s="342">
        <v>1</v>
      </c>
      <c r="I168" s="294" t="s">
        <v>542</v>
      </c>
      <c r="J168">
        <v>21712</v>
      </c>
      <c r="K168">
        <v>13889</v>
      </c>
      <c r="L168" t="s">
        <v>520</v>
      </c>
      <c r="M168" t="s">
        <v>543</v>
      </c>
      <c r="N168" t="s">
        <v>541</v>
      </c>
      <c r="O168" t="s">
        <v>544</v>
      </c>
      <c r="P168" t="s">
        <v>337</v>
      </c>
      <c r="Q168">
        <v>85000</v>
      </c>
      <c r="R168" t="s">
        <v>201</v>
      </c>
      <c r="S168" t="s">
        <v>204</v>
      </c>
      <c r="T168" t="s">
        <v>201</v>
      </c>
      <c r="U168" t="s">
        <v>330</v>
      </c>
      <c r="V168" t="s">
        <v>318</v>
      </c>
      <c r="W168" t="s">
        <v>201</v>
      </c>
      <c r="X168" t="s">
        <v>331</v>
      </c>
      <c r="Y168" s="287" t="s">
        <v>164</v>
      </c>
    </row>
    <row r="169" spans="1:25" ht="15" customHeight="1" x14ac:dyDescent="0.35">
      <c r="A169" t="s">
        <v>192</v>
      </c>
      <c r="B169" t="s">
        <v>193</v>
      </c>
      <c r="C169" t="s">
        <v>536</v>
      </c>
      <c r="D169" t="s">
        <v>541</v>
      </c>
      <c r="E169" s="152">
        <v>0.04</v>
      </c>
      <c r="F169" s="152">
        <v>0.04</v>
      </c>
      <c r="G169" t="s">
        <v>196</v>
      </c>
      <c r="H169" s="342">
        <v>1</v>
      </c>
      <c r="I169" s="294" t="s">
        <v>542</v>
      </c>
      <c r="J169">
        <v>21712</v>
      </c>
      <c r="K169">
        <v>14004</v>
      </c>
      <c r="L169" t="s">
        <v>520</v>
      </c>
      <c r="M169" t="s">
        <v>543</v>
      </c>
      <c r="N169" t="s">
        <v>541</v>
      </c>
      <c r="O169" t="s">
        <v>522</v>
      </c>
      <c r="P169" t="s">
        <v>337</v>
      </c>
      <c r="Q169">
        <v>85000</v>
      </c>
      <c r="R169" t="s">
        <v>201</v>
      </c>
      <c r="S169" t="s">
        <v>204</v>
      </c>
      <c r="T169" t="s">
        <v>201</v>
      </c>
      <c r="U169" t="s">
        <v>330</v>
      </c>
      <c r="V169" t="s">
        <v>318</v>
      </c>
      <c r="W169" t="s">
        <v>201</v>
      </c>
      <c r="X169" t="s">
        <v>331</v>
      </c>
      <c r="Y169" s="287" t="s">
        <v>164</v>
      </c>
    </row>
    <row r="170" spans="1:25" ht="15" customHeight="1" x14ac:dyDescent="0.35">
      <c r="A170" t="s">
        <v>192</v>
      </c>
      <c r="B170" t="s">
        <v>193</v>
      </c>
      <c r="C170" t="s">
        <v>536</v>
      </c>
      <c r="D170" t="s">
        <v>541</v>
      </c>
      <c r="E170" s="152">
        <v>7.0000000000000007E-2</v>
      </c>
      <c r="F170" s="152">
        <v>7.0000000000000007E-2</v>
      </c>
      <c r="G170" t="s">
        <v>196</v>
      </c>
      <c r="H170" s="342">
        <v>1</v>
      </c>
      <c r="I170" s="294" t="s">
        <v>542</v>
      </c>
      <c r="J170">
        <v>21712</v>
      </c>
      <c r="K170">
        <v>14052</v>
      </c>
      <c r="L170" t="s">
        <v>520</v>
      </c>
      <c r="M170" t="s">
        <v>543</v>
      </c>
      <c r="N170" t="s">
        <v>541</v>
      </c>
      <c r="O170" t="s">
        <v>544</v>
      </c>
      <c r="P170" t="s">
        <v>338</v>
      </c>
      <c r="Q170">
        <v>85000</v>
      </c>
      <c r="R170" t="s">
        <v>201</v>
      </c>
      <c r="S170" t="s">
        <v>204</v>
      </c>
      <c r="T170" t="s">
        <v>201</v>
      </c>
      <c r="U170" t="s">
        <v>330</v>
      </c>
      <c r="V170" t="s">
        <v>318</v>
      </c>
      <c r="W170" t="s">
        <v>201</v>
      </c>
      <c r="X170" t="s">
        <v>331</v>
      </c>
      <c r="Y170" s="287" t="s">
        <v>164</v>
      </c>
    </row>
    <row r="171" spans="1:25" ht="15" customHeight="1" x14ac:dyDescent="0.35">
      <c r="A171" t="s">
        <v>192</v>
      </c>
      <c r="B171" t="s">
        <v>193</v>
      </c>
      <c r="C171" t="s">
        <v>536</v>
      </c>
      <c r="D171" t="s">
        <v>541</v>
      </c>
      <c r="E171" s="152">
        <v>7.0000000000000007E-2</v>
      </c>
      <c r="F171" s="152">
        <v>7.0000000000000007E-2</v>
      </c>
      <c r="G171" t="s">
        <v>196</v>
      </c>
      <c r="H171" s="342">
        <v>1</v>
      </c>
      <c r="I171" s="294" t="s">
        <v>542</v>
      </c>
      <c r="J171">
        <v>21712</v>
      </c>
      <c r="K171">
        <v>13194</v>
      </c>
      <c r="L171" t="s">
        <v>520</v>
      </c>
      <c r="M171" t="s">
        <v>543</v>
      </c>
      <c r="N171" t="s">
        <v>541</v>
      </c>
      <c r="O171" t="s">
        <v>522</v>
      </c>
      <c r="P171" t="s">
        <v>332</v>
      </c>
      <c r="Q171">
        <v>85000</v>
      </c>
      <c r="R171" t="s">
        <v>201</v>
      </c>
      <c r="S171" t="s">
        <v>204</v>
      </c>
      <c r="T171" t="s">
        <v>201</v>
      </c>
      <c r="U171" t="s">
        <v>330</v>
      </c>
      <c r="V171" t="s">
        <v>318</v>
      </c>
      <c r="W171" t="s">
        <v>201</v>
      </c>
      <c r="X171" t="s">
        <v>331</v>
      </c>
      <c r="Y171" s="287" t="s">
        <v>164</v>
      </c>
    </row>
    <row r="172" spans="1:25" ht="15" customHeight="1" x14ac:dyDescent="0.35">
      <c r="A172" t="s">
        <v>192</v>
      </c>
      <c r="B172" t="s">
        <v>193</v>
      </c>
      <c r="C172" t="s">
        <v>536</v>
      </c>
      <c r="D172" t="s">
        <v>541</v>
      </c>
      <c r="E172" s="152">
        <v>0.04</v>
      </c>
      <c r="F172" s="152">
        <v>0.04</v>
      </c>
      <c r="G172" t="s">
        <v>196</v>
      </c>
      <c r="H172" s="342">
        <v>1</v>
      </c>
      <c r="I172" s="294" t="s">
        <v>542</v>
      </c>
      <c r="J172">
        <v>21712</v>
      </c>
      <c r="K172">
        <v>13242</v>
      </c>
      <c r="L172" t="s">
        <v>520</v>
      </c>
      <c r="M172" t="s">
        <v>543</v>
      </c>
      <c r="N172" t="s">
        <v>541</v>
      </c>
      <c r="O172" t="s">
        <v>544</v>
      </c>
      <c r="P172" t="s">
        <v>333</v>
      </c>
      <c r="Q172">
        <v>85000</v>
      </c>
      <c r="R172" t="s">
        <v>201</v>
      </c>
      <c r="S172" t="s">
        <v>204</v>
      </c>
      <c r="T172" t="s">
        <v>201</v>
      </c>
      <c r="U172" t="s">
        <v>330</v>
      </c>
      <c r="V172" t="s">
        <v>318</v>
      </c>
      <c r="W172" t="s">
        <v>201</v>
      </c>
      <c r="X172" t="s">
        <v>331</v>
      </c>
      <c r="Y172" s="287" t="s">
        <v>164</v>
      </c>
    </row>
    <row r="173" spans="1:25" ht="15" customHeight="1" x14ac:dyDescent="0.35">
      <c r="A173" t="s">
        <v>192</v>
      </c>
      <c r="B173" t="s">
        <v>193</v>
      </c>
      <c r="C173" t="s">
        <v>536</v>
      </c>
      <c r="D173" t="s">
        <v>541</v>
      </c>
      <c r="E173" s="152">
        <v>0.12</v>
      </c>
      <c r="F173" s="152">
        <v>0.12</v>
      </c>
      <c r="G173" t="s">
        <v>196</v>
      </c>
      <c r="H173" s="342">
        <v>1</v>
      </c>
      <c r="I173" s="294" t="s">
        <v>542</v>
      </c>
      <c r="J173">
        <v>21712</v>
      </c>
      <c r="K173">
        <v>13363</v>
      </c>
      <c r="L173" t="s">
        <v>520</v>
      </c>
      <c r="M173" t="s">
        <v>543</v>
      </c>
      <c r="N173" t="s">
        <v>541</v>
      </c>
      <c r="O173" t="s">
        <v>522</v>
      </c>
      <c r="P173" t="s">
        <v>333</v>
      </c>
      <c r="Q173">
        <v>85000</v>
      </c>
      <c r="R173" t="s">
        <v>201</v>
      </c>
      <c r="S173" t="s">
        <v>204</v>
      </c>
      <c r="T173" t="s">
        <v>201</v>
      </c>
      <c r="U173" t="s">
        <v>330</v>
      </c>
      <c r="V173" t="s">
        <v>318</v>
      </c>
      <c r="W173" t="s">
        <v>201</v>
      </c>
      <c r="X173" t="s">
        <v>331</v>
      </c>
      <c r="Y173" s="287" t="s">
        <v>164</v>
      </c>
    </row>
    <row r="174" spans="1:25" ht="15" customHeight="1" x14ac:dyDescent="0.35">
      <c r="A174" t="s">
        <v>192</v>
      </c>
      <c r="B174" t="s">
        <v>193</v>
      </c>
      <c r="C174" t="s">
        <v>536</v>
      </c>
      <c r="D174" t="s">
        <v>541</v>
      </c>
      <c r="E174" s="152">
        <v>0.01</v>
      </c>
      <c r="F174" s="152">
        <v>0.01</v>
      </c>
      <c r="G174" t="s">
        <v>196</v>
      </c>
      <c r="H174" s="342">
        <v>1</v>
      </c>
      <c r="I174" s="294" t="s">
        <v>542</v>
      </c>
      <c r="J174">
        <v>21712</v>
      </c>
      <c r="K174">
        <v>13403</v>
      </c>
      <c r="L174" t="s">
        <v>520</v>
      </c>
      <c r="M174" t="s">
        <v>543</v>
      </c>
      <c r="N174" t="s">
        <v>541</v>
      </c>
      <c r="O174" t="s">
        <v>544</v>
      </c>
      <c r="P174" t="s">
        <v>334</v>
      </c>
      <c r="Q174">
        <v>85000</v>
      </c>
      <c r="R174" t="s">
        <v>201</v>
      </c>
      <c r="S174" t="s">
        <v>204</v>
      </c>
      <c r="T174" t="s">
        <v>201</v>
      </c>
      <c r="U174" t="s">
        <v>330</v>
      </c>
      <c r="V174" t="s">
        <v>318</v>
      </c>
      <c r="W174" t="s">
        <v>201</v>
      </c>
      <c r="X174" t="s">
        <v>331</v>
      </c>
      <c r="Y174" s="287" t="s">
        <v>164</v>
      </c>
    </row>
    <row r="175" spans="1:25" ht="15" customHeight="1" x14ac:dyDescent="0.35">
      <c r="A175" t="s">
        <v>192</v>
      </c>
      <c r="B175" t="s">
        <v>193</v>
      </c>
      <c r="C175" t="s">
        <v>536</v>
      </c>
      <c r="D175" t="s">
        <v>541</v>
      </c>
      <c r="E175" s="152">
        <v>0.03</v>
      </c>
      <c r="F175" s="152">
        <v>0.03</v>
      </c>
      <c r="G175" t="s">
        <v>196</v>
      </c>
      <c r="H175" s="342">
        <v>1</v>
      </c>
      <c r="I175" s="294" t="s">
        <v>542</v>
      </c>
      <c r="J175">
        <v>21712</v>
      </c>
      <c r="K175">
        <v>13513</v>
      </c>
      <c r="L175" t="s">
        <v>520</v>
      </c>
      <c r="M175" t="s">
        <v>543</v>
      </c>
      <c r="N175" t="s">
        <v>541</v>
      </c>
      <c r="O175" t="s">
        <v>522</v>
      </c>
      <c r="P175" t="s">
        <v>334</v>
      </c>
      <c r="Q175">
        <v>85000</v>
      </c>
      <c r="R175" t="s">
        <v>201</v>
      </c>
      <c r="S175" t="s">
        <v>204</v>
      </c>
      <c r="T175" t="s">
        <v>201</v>
      </c>
      <c r="U175" t="s">
        <v>330</v>
      </c>
      <c r="V175" t="s">
        <v>318</v>
      </c>
      <c r="W175" t="s">
        <v>201</v>
      </c>
      <c r="X175" t="s">
        <v>331</v>
      </c>
      <c r="Y175" s="287" t="s">
        <v>164</v>
      </c>
    </row>
    <row r="176" spans="1:25" ht="15" customHeight="1" x14ac:dyDescent="0.35">
      <c r="A176" t="s">
        <v>192</v>
      </c>
      <c r="B176" t="s">
        <v>193</v>
      </c>
      <c r="C176" t="s">
        <v>536</v>
      </c>
      <c r="D176" t="s">
        <v>541</v>
      </c>
      <c r="E176" s="152">
        <v>0.03</v>
      </c>
      <c r="F176" s="152">
        <v>0.03</v>
      </c>
      <c r="G176" t="s">
        <v>196</v>
      </c>
      <c r="H176" s="342">
        <v>1</v>
      </c>
      <c r="I176" s="294" t="s">
        <v>542</v>
      </c>
      <c r="J176">
        <v>21712</v>
      </c>
      <c r="K176">
        <v>13561</v>
      </c>
      <c r="L176" t="s">
        <v>520</v>
      </c>
      <c r="M176" t="s">
        <v>543</v>
      </c>
      <c r="N176" t="s">
        <v>541</v>
      </c>
      <c r="O176" t="s">
        <v>544</v>
      </c>
      <c r="P176" t="s">
        <v>335</v>
      </c>
      <c r="Q176">
        <v>85000</v>
      </c>
      <c r="R176" t="s">
        <v>201</v>
      </c>
      <c r="S176" t="s">
        <v>204</v>
      </c>
      <c r="T176" t="s">
        <v>201</v>
      </c>
      <c r="U176" t="s">
        <v>330</v>
      </c>
      <c r="V176" t="s">
        <v>318</v>
      </c>
      <c r="W176" t="s">
        <v>201</v>
      </c>
      <c r="X176" t="s">
        <v>331</v>
      </c>
      <c r="Y176" s="287" t="s">
        <v>164</v>
      </c>
    </row>
    <row r="177" spans="1:25" ht="15" customHeight="1" x14ac:dyDescent="0.35">
      <c r="A177" t="s">
        <v>192</v>
      </c>
      <c r="B177" t="s">
        <v>193</v>
      </c>
      <c r="C177" t="s">
        <v>536</v>
      </c>
      <c r="D177" t="s">
        <v>541</v>
      </c>
      <c r="E177" s="152">
        <v>1.31</v>
      </c>
      <c r="F177" s="152">
        <v>1.31</v>
      </c>
      <c r="G177" t="s">
        <v>196</v>
      </c>
      <c r="H177" s="342">
        <v>1</v>
      </c>
      <c r="I177" s="294" t="s">
        <v>542</v>
      </c>
      <c r="J177">
        <v>21712</v>
      </c>
      <c r="K177">
        <v>12687</v>
      </c>
      <c r="L177" t="s">
        <v>520</v>
      </c>
      <c r="M177" t="s">
        <v>543</v>
      </c>
      <c r="N177" t="s">
        <v>541</v>
      </c>
      <c r="O177" t="s">
        <v>522</v>
      </c>
      <c r="P177" t="s">
        <v>531</v>
      </c>
      <c r="Q177">
        <v>84000</v>
      </c>
      <c r="R177" t="s">
        <v>201</v>
      </c>
      <c r="S177" t="s">
        <v>204</v>
      </c>
      <c r="T177" t="s">
        <v>201</v>
      </c>
      <c r="U177" t="s">
        <v>330</v>
      </c>
      <c r="V177" t="s">
        <v>318</v>
      </c>
      <c r="W177" t="s">
        <v>201</v>
      </c>
      <c r="X177" t="s">
        <v>94</v>
      </c>
      <c r="Y177" s="287" t="s">
        <v>164</v>
      </c>
    </row>
    <row r="178" spans="1:25" ht="15" customHeight="1" x14ac:dyDescent="0.35">
      <c r="A178" t="s">
        <v>192</v>
      </c>
      <c r="B178" t="s">
        <v>193</v>
      </c>
      <c r="C178" t="s">
        <v>536</v>
      </c>
      <c r="D178" t="s">
        <v>541</v>
      </c>
      <c r="E178" s="152">
        <v>0.17</v>
      </c>
      <c r="F178" s="152">
        <v>0.17</v>
      </c>
      <c r="G178" t="s">
        <v>196</v>
      </c>
      <c r="H178" s="342">
        <v>1</v>
      </c>
      <c r="I178" s="294" t="s">
        <v>542</v>
      </c>
      <c r="J178">
        <v>21712</v>
      </c>
      <c r="K178">
        <v>12735</v>
      </c>
      <c r="L178" t="s">
        <v>520</v>
      </c>
      <c r="M178" t="s">
        <v>543</v>
      </c>
      <c r="N178" t="s">
        <v>541</v>
      </c>
      <c r="O178" t="s">
        <v>544</v>
      </c>
      <c r="P178" t="s">
        <v>343</v>
      </c>
      <c r="Q178">
        <v>84000</v>
      </c>
      <c r="R178" t="s">
        <v>201</v>
      </c>
      <c r="S178" t="s">
        <v>204</v>
      </c>
      <c r="T178" t="s">
        <v>201</v>
      </c>
      <c r="U178" t="s">
        <v>330</v>
      </c>
      <c r="V178" t="s">
        <v>318</v>
      </c>
      <c r="W178" t="s">
        <v>201</v>
      </c>
      <c r="X178" t="s">
        <v>342</v>
      </c>
      <c r="Y178" s="287" t="s">
        <v>164</v>
      </c>
    </row>
    <row r="179" spans="1:25" ht="15" customHeight="1" x14ac:dyDescent="0.35">
      <c r="A179" t="s">
        <v>192</v>
      </c>
      <c r="B179" t="s">
        <v>193</v>
      </c>
      <c r="C179" t="s">
        <v>536</v>
      </c>
      <c r="D179" t="s">
        <v>541</v>
      </c>
      <c r="E179" s="152">
        <v>0.47</v>
      </c>
      <c r="F179" s="152">
        <v>0.47</v>
      </c>
      <c r="G179" t="s">
        <v>196</v>
      </c>
      <c r="H179" s="342">
        <v>1</v>
      </c>
      <c r="I179" s="294" t="s">
        <v>542</v>
      </c>
      <c r="J179">
        <v>21712</v>
      </c>
      <c r="K179">
        <v>12859</v>
      </c>
      <c r="L179" t="s">
        <v>520</v>
      </c>
      <c r="M179" t="s">
        <v>543</v>
      </c>
      <c r="N179" t="s">
        <v>541</v>
      </c>
      <c r="O179" t="s">
        <v>522</v>
      </c>
      <c r="P179" t="s">
        <v>343</v>
      </c>
      <c r="Q179">
        <v>84000</v>
      </c>
      <c r="R179" t="s">
        <v>201</v>
      </c>
      <c r="S179" t="s">
        <v>204</v>
      </c>
      <c r="T179" t="s">
        <v>201</v>
      </c>
      <c r="U179" t="s">
        <v>330</v>
      </c>
      <c r="V179" t="s">
        <v>318</v>
      </c>
      <c r="W179" t="s">
        <v>201</v>
      </c>
      <c r="X179" t="s">
        <v>342</v>
      </c>
      <c r="Y179" s="287" t="s">
        <v>164</v>
      </c>
    </row>
    <row r="180" spans="1:25" ht="15" customHeight="1" x14ac:dyDescent="0.35">
      <c r="A180" t="s">
        <v>192</v>
      </c>
      <c r="B180" t="s">
        <v>193</v>
      </c>
      <c r="C180" t="s">
        <v>536</v>
      </c>
      <c r="D180" t="s">
        <v>541</v>
      </c>
      <c r="E180" s="152">
        <v>0.09</v>
      </c>
      <c r="F180" s="152">
        <v>0.09</v>
      </c>
      <c r="G180" t="s">
        <v>196</v>
      </c>
      <c r="H180" s="342">
        <v>1</v>
      </c>
      <c r="I180" s="294" t="s">
        <v>542</v>
      </c>
      <c r="J180">
        <v>21712</v>
      </c>
      <c r="K180">
        <v>12907</v>
      </c>
      <c r="L180" t="s">
        <v>520</v>
      </c>
      <c r="M180" t="s">
        <v>543</v>
      </c>
      <c r="N180" t="s">
        <v>541</v>
      </c>
      <c r="O180" t="s">
        <v>544</v>
      </c>
      <c r="P180" t="s">
        <v>329</v>
      </c>
      <c r="Q180">
        <v>85000</v>
      </c>
      <c r="R180" t="s">
        <v>201</v>
      </c>
      <c r="S180" t="s">
        <v>204</v>
      </c>
      <c r="T180" t="s">
        <v>201</v>
      </c>
      <c r="U180" t="s">
        <v>330</v>
      </c>
      <c r="V180" t="s">
        <v>318</v>
      </c>
      <c r="W180" t="s">
        <v>201</v>
      </c>
      <c r="X180" t="s">
        <v>331</v>
      </c>
      <c r="Y180" s="287" t="s">
        <v>164</v>
      </c>
    </row>
    <row r="181" spans="1:25" ht="15" customHeight="1" x14ac:dyDescent="0.35">
      <c r="A181" t="s">
        <v>192</v>
      </c>
      <c r="B181" t="s">
        <v>193</v>
      </c>
      <c r="C181" t="s">
        <v>536</v>
      </c>
      <c r="D181" t="s">
        <v>541</v>
      </c>
      <c r="E181" s="152">
        <v>0.24</v>
      </c>
      <c r="F181" s="152">
        <v>0.24</v>
      </c>
      <c r="G181" t="s">
        <v>196</v>
      </c>
      <c r="H181" s="342">
        <v>1</v>
      </c>
      <c r="I181" s="294" t="s">
        <v>542</v>
      </c>
      <c r="J181">
        <v>21712</v>
      </c>
      <c r="K181">
        <v>13030</v>
      </c>
      <c r="L181" t="s">
        <v>520</v>
      </c>
      <c r="M181" t="s">
        <v>543</v>
      </c>
      <c r="N181" t="s">
        <v>541</v>
      </c>
      <c r="O181" t="s">
        <v>522</v>
      </c>
      <c r="P181" t="s">
        <v>329</v>
      </c>
      <c r="Q181">
        <v>85000</v>
      </c>
      <c r="R181" t="s">
        <v>201</v>
      </c>
      <c r="S181" t="s">
        <v>204</v>
      </c>
      <c r="T181" t="s">
        <v>201</v>
      </c>
      <c r="U181" t="s">
        <v>330</v>
      </c>
      <c r="V181" t="s">
        <v>318</v>
      </c>
      <c r="W181" t="s">
        <v>201</v>
      </c>
      <c r="X181" t="s">
        <v>331</v>
      </c>
      <c r="Y181" s="287" t="s">
        <v>164</v>
      </c>
    </row>
    <row r="182" spans="1:25" ht="15" customHeight="1" x14ac:dyDescent="0.35">
      <c r="A182" t="s">
        <v>192</v>
      </c>
      <c r="B182" t="s">
        <v>193</v>
      </c>
      <c r="C182" t="s">
        <v>536</v>
      </c>
      <c r="D182" t="s">
        <v>541</v>
      </c>
      <c r="E182" s="152">
        <v>0.03</v>
      </c>
      <c r="F182" s="152">
        <v>0.03</v>
      </c>
      <c r="G182" t="s">
        <v>196</v>
      </c>
      <c r="H182" s="342">
        <v>1</v>
      </c>
      <c r="I182" s="294" t="s">
        <v>542</v>
      </c>
      <c r="J182">
        <v>21712</v>
      </c>
      <c r="K182">
        <v>13076</v>
      </c>
      <c r="L182" t="s">
        <v>520</v>
      </c>
      <c r="M182" t="s">
        <v>543</v>
      </c>
      <c r="N182" t="s">
        <v>541</v>
      </c>
      <c r="O182" t="s">
        <v>544</v>
      </c>
      <c r="P182" t="s">
        <v>332</v>
      </c>
      <c r="Q182">
        <v>85000</v>
      </c>
      <c r="R182" t="s">
        <v>201</v>
      </c>
      <c r="S182" t="s">
        <v>204</v>
      </c>
      <c r="T182" t="s">
        <v>201</v>
      </c>
      <c r="U182" t="s">
        <v>330</v>
      </c>
      <c r="V182" t="s">
        <v>318</v>
      </c>
      <c r="W182" t="s">
        <v>201</v>
      </c>
      <c r="X182" t="s">
        <v>331</v>
      </c>
      <c r="Y182" s="287" t="s">
        <v>164</v>
      </c>
    </row>
    <row r="183" spans="1:25" ht="15" customHeight="1" x14ac:dyDescent="0.35">
      <c r="A183" t="s">
        <v>192</v>
      </c>
      <c r="B183" t="s">
        <v>193</v>
      </c>
      <c r="C183" t="s">
        <v>536</v>
      </c>
      <c r="D183" t="s">
        <v>541</v>
      </c>
      <c r="E183" s="152">
        <v>0.87</v>
      </c>
      <c r="F183" s="152">
        <v>0.87</v>
      </c>
      <c r="G183" t="s">
        <v>196</v>
      </c>
      <c r="H183" s="342">
        <v>1</v>
      </c>
      <c r="I183" s="294" t="s">
        <v>542</v>
      </c>
      <c r="J183">
        <v>21712</v>
      </c>
      <c r="K183">
        <v>12167</v>
      </c>
      <c r="L183" t="s">
        <v>520</v>
      </c>
      <c r="M183" t="s">
        <v>543</v>
      </c>
      <c r="N183" t="s">
        <v>541</v>
      </c>
      <c r="O183" t="s">
        <v>522</v>
      </c>
      <c r="P183" t="s">
        <v>338</v>
      </c>
      <c r="Q183">
        <v>84000</v>
      </c>
      <c r="R183" t="s">
        <v>201</v>
      </c>
      <c r="S183" t="s">
        <v>204</v>
      </c>
      <c r="T183" t="s">
        <v>201</v>
      </c>
      <c r="U183" t="s">
        <v>330</v>
      </c>
      <c r="V183" t="s">
        <v>318</v>
      </c>
      <c r="W183" t="s">
        <v>201</v>
      </c>
      <c r="X183" t="s">
        <v>331</v>
      </c>
      <c r="Y183" s="287" t="s">
        <v>164</v>
      </c>
    </row>
    <row r="184" spans="1:25" ht="15" customHeight="1" x14ac:dyDescent="0.35">
      <c r="A184" t="s">
        <v>192</v>
      </c>
      <c r="B184" t="s">
        <v>193</v>
      </c>
      <c r="C184" t="s">
        <v>536</v>
      </c>
      <c r="D184" t="s">
        <v>541</v>
      </c>
      <c r="E184" s="152">
        <v>0.16</v>
      </c>
      <c r="F184" s="152">
        <v>0.16</v>
      </c>
      <c r="G184" t="s">
        <v>196</v>
      </c>
      <c r="H184" s="342">
        <v>1</v>
      </c>
      <c r="I184" s="294" t="s">
        <v>542</v>
      </c>
      <c r="J184">
        <v>21712</v>
      </c>
      <c r="K184">
        <v>12215</v>
      </c>
      <c r="L184" t="s">
        <v>520</v>
      </c>
      <c r="M184" t="s">
        <v>543</v>
      </c>
      <c r="N184" t="s">
        <v>541</v>
      </c>
      <c r="O184" t="s">
        <v>544</v>
      </c>
      <c r="P184" t="s">
        <v>340</v>
      </c>
      <c r="Q184">
        <v>84000</v>
      </c>
      <c r="R184" t="s">
        <v>201</v>
      </c>
      <c r="S184" t="s">
        <v>204</v>
      </c>
      <c r="T184" t="s">
        <v>201</v>
      </c>
      <c r="U184" t="s">
        <v>330</v>
      </c>
      <c r="V184" t="s">
        <v>318</v>
      </c>
      <c r="W184" t="s">
        <v>201</v>
      </c>
      <c r="X184" t="s">
        <v>94</v>
      </c>
      <c r="Y184" s="287" t="s">
        <v>164</v>
      </c>
    </row>
    <row r="185" spans="1:25" ht="15" customHeight="1" x14ac:dyDescent="0.35">
      <c r="A185" t="s">
        <v>192</v>
      </c>
      <c r="B185" t="s">
        <v>193</v>
      </c>
      <c r="C185" t="s">
        <v>536</v>
      </c>
      <c r="D185" t="s">
        <v>541</v>
      </c>
      <c r="E185" s="152">
        <v>0.44</v>
      </c>
      <c r="F185" s="152">
        <v>0.44</v>
      </c>
      <c r="G185" t="s">
        <v>196</v>
      </c>
      <c r="H185" s="342">
        <v>1</v>
      </c>
      <c r="I185" s="294" t="s">
        <v>542</v>
      </c>
      <c r="J185">
        <v>21712</v>
      </c>
      <c r="K185">
        <v>12339</v>
      </c>
      <c r="L185" t="s">
        <v>520</v>
      </c>
      <c r="M185" t="s">
        <v>543</v>
      </c>
      <c r="N185" t="s">
        <v>541</v>
      </c>
      <c r="O185" t="s">
        <v>522</v>
      </c>
      <c r="P185" t="s">
        <v>340</v>
      </c>
      <c r="Q185">
        <v>84000</v>
      </c>
      <c r="R185" t="s">
        <v>201</v>
      </c>
      <c r="S185" t="s">
        <v>204</v>
      </c>
      <c r="T185" t="s">
        <v>201</v>
      </c>
      <c r="U185" t="s">
        <v>330</v>
      </c>
      <c r="V185" t="s">
        <v>318</v>
      </c>
      <c r="W185" t="s">
        <v>201</v>
      </c>
      <c r="X185" t="s">
        <v>94</v>
      </c>
      <c r="Y185" s="287" t="s">
        <v>164</v>
      </c>
    </row>
    <row r="186" spans="1:25" ht="15" customHeight="1" x14ac:dyDescent="0.35">
      <c r="A186" t="s">
        <v>192</v>
      </c>
      <c r="B186" t="s">
        <v>193</v>
      </c>
      <c r="C186" t="s">
        <v>536</v>
      </c>
      <c r="D186" t="s">
        <v>541</v>
      </c>
      <c r="E186" s="152">
        <v>0.08</v>
      </c>
      <c r="F186" s="152">
        <v>0.08</v>
      </c>
      <c r="G186" t="s">
        <v>196</v>
      </c>
      <c r="H186" s="342">
        <v>1</v>
      </c>
      <c r="I186" s="294" t="s">
        <v>542</v>
      </c>
      <c r="J186">
        <v>21712</v>
      </c>
      <c r="K186">
        <v>12387</v>
      </c>
      <c r="L186" t="s">
        <v>520</v>
      </c>
      <c r="M186" t="s">
        <v>543</v>
      </c>
      <c r="N186" t="s">
        <v>541</v>
      </c>
      <c r="O186" t="s">
        <v>544</v>
      </c>
      <c r="P186" t="s">
        <v>533</v>
      </c>
      <c r="Q186">
        <v>84000</v>
      </c>
      <c r="R186" t="s">
        <v>201</v>
      </c>
      <c r="S186" t="s">
        <v>204</v>
      </c>
      <c r="T186" t="s">
        <v>201</v>
      </c>
      <c r="U186" t="s">
        <v>330</v>
      </c>
      <c r="V186" t="s">
        <v>318</v>
      </c>
      <c r="W186" t="s">
        <v>201</v>
      </c>
      <c r="X186" t="s">
        <v>94</v>
      </c>
      <c r="Y186" s="287" t="s">
        <v>164</v>
      </c>
    </row>
    <row r="187" spans="1:25" ht="15" customHeight="1" x14ac:dyDescent="0.35">
      <c r="A187" t="s">
        <v>192</v>
      </c>
      <c r="B187" t="s">
        <v>193</v>
      </c>
      <c r="C187" t="s">
        <v>536</v>
      </c>
      <c r="D187" t="s">
        <v>541</v>
      </c>
      <c r="E187" s="152">
        <v>0.23</v>
      </c>
      <c r="F187" s="152">
        <v>0.23</v>
      </c>
      <c r="G187" t="s">
        <v>196</v>
      </c>
      <c r="H187" s="342">
        <v>1</v>
      </c>
      <c r="I187" s="294" t="s">
        <v>542</v>
      </c>
      <c r="J187">
        <v>21712</v>
      </c>
      <c r="K187">
        <v>12510</v>
      </c>
      <c r="L187" t="s">
        <v>520</v>
      </c>
      <c r="M187" t="s">
        <v>543</v>
      </c>
      <c r="N187" t="s">
        <v>541</v>
      </c>
      <c r="O187" t="s">
        <v>522</v>
      </c>
      <c r="P187" t="s">
        <v>533</v>
      </c>
      <c r="Q187">
        <v>84000</v>
      </c>
      <c r="R187" t="s">
        <v>201</v>
      </c>
      <c r="S187" t="s">
        <v>204</v>
      </c>
      <c r="T187" t="s">
        <v>201</v>
      </c>
      <c r="U187" t="s">
        <v>330</v>
      </c>
      <c r="V187" t="s">
        <v>318</v>
      </c>
      <c r="W187" t="s">
        <v>201</v>
      </c>
      <c r="X187" t="s">
        <v>94</v>
      </c>
      <c r="Y187" s="287" t="s">
        <v>164</v>
      </c>
    </row>
    <row r="188" spans="1:25" ht="15" customHeight="1" x14ac:dyDescent="0.35">
      <c r="A188" t="s">
        <v>192</v>
      </c>
      <c r="B188" t="s">
        <v>193</v>
      </c>
      <c r="C188" t="s">
        <v>536</v>
      </c>
      <c r="D188" t="s">
        <v>541</v>
      </c>
      <c r="E188" s="152">
        <v>0.48</v>
      </c>
      <c r="F188" s="152">
        <v>0.48</v>
      </c>
      <c r="G188" t="s">
        <v>196</v>
      </c>
      <c r="H188" s="342">
        <v>1</v>
      </c>
      <c r="I188" s="294" t="s">
        <v>542</v>
      </c>
      <c r="J188">
        <v>21712</v>
      </c>
      <c r="K188">
        <v>12560</v>
      </c>
      <c r="L188" t="s">
        <v>520</v>
      </c>
      <c r="M188" t="s">
        <v>543</v>
      </c>
      <c r="N188" t="s">
        <v>541</v>
      </c>
      <c r="O188" t="s">
        <v>544</v>
      </c>
      <c r="P188" t="s">
        <v>531</v>
      </c>
      <c r="Q188">
        <v>84000</v>
      </c>
      <c r="R188" t="s">
        <v>201</v>
      </c>
      <c r="S188" t="s">
        <v>204</v>
      </c>
      <c r="T188" t="s">
        <v>201</v>
      </c>
      <c r="U188" t="s">
        <v>330</v>
      </c>
      <c r="V188" t="s">
        <v>318</v>
      </c>
      <c r="W188" t="s">
        <v>201</v>
      </c>
      <c r="X188" t="s">
        <v>94</v>
      </c>
      <c r="Y188" s="287" t="s">
        <v>164</v>
      </c>
    </row>
    <row r="189" spans="1:25" ht="15" customHeight="1" x14ac:dyDescent="0.35">
      <c r="A189" t="s">
        <v>192</v>
      </c>
      <c r="B189" t="s">
        <v>193</v>
      </c>
      <c r="C189" t="s">
        <v>536</v>
      </c>
      <c r="D189" t="s">
        <v>541</v>
      </c>
      <c r="E189" s="152">
        <v>1</v>
      </c>
      <c r="F189" s="152">
        <v>1</v>
      </c>
      <c r="G189" t="s">
        <v>196</v>
      </c>
      <c r="H189" s="342">
        <v>1</v>
      </c>
      <c r="I189" s="294" t="s">
        <v>542</v>
      </c>
      <c r="J189">
        <v>21712</v>
      </c>
      <c r="K189">
        <v>11649</v>
      </c>
      <c r="L189" t="s">
        <v>520</v>
      </c>
      <c r="M189" t="s">
        <v>543</v>
      </c>
      <c r="N189" t="s">
        <v>541</v>
      </c>
      <c r="O189" t="s">
        <v>522</v>
      </c>
      <c r="P189" t="s">
        <v>335</v>
      </c>
      <c r="Q189">
        <v>84000</v>
      </c>
      <c r="R189" t="s">
        <v>201</v>
      </c>
      <c r="S189" t="s">
        <v>204</v>
      </c>
      <c r="T189" t="s">
        <v>201</v>
      </c>
      <c r="U189" t="s">
        <v>330</v>
      </c>
      <c r="V189" t="s">
        <v>318</v>
      </c>
      <c r="W189" t="s">
        <v>201</v>
      </c>
      <c r="X189" t="s">
        <v>331</v>
      </c>
      <c r="Y189" s="287" t="s">
        <v>164</v>
      </c>
    </row>
    <row r="190" spans="1:25" ht="15" customHeight="1" x14ac:dyDescent="0.35">
      <c r="A190" t="s">
        <v>192</v>
      </c>
      <c r="B190" t="s">
        <v>193</v>
      </c>
      <c r="C190" t="s">
        <v>536</v>
      </c>
      <c r="D190" t="s">
        <v>541</v>
      </c>
      <c r="E190" s="152">
        <v>0.13</v>
      </c>
      <c r="F190" s="152">
        <v>0.13</v>
      </c>
      <c r="G190" t="s">
        <v>196</v>
      </c>
      <c r="H190" s="342">
        <v>1</v>
      </c>
      <c r="I190" s="294" t="s">
        <v>542</v>
      </c>
      <c r="J190">
        <v>21712</v>
      </c>
      <c r="K190">
        <v>11697</v>
      </c>
      <c r="L190" t="s">
        <v>520</v>
      </c>
      <c r="M190" t="s">
        <v>543</v>
      </c>
      <c r="N190" t="s">
        <v>541</v>
      </c>
      <c r="O190" t="s">
        <v>544</v>
      </c>
      <c r="P190" t="s">
        <v>336</v>
      </c>
      <c r="Q190">
        <v>84000</v>
      </c>
      <c r="R190" t="s">
        <v>201</v>
      </c>
      <c r="S190" t="s">
        <v>204</v>
      </c>
      <c r="T190" t="s">
        <v>201</v>
      </c>
      <c r="U190" t="s">
        <v>330</v>
      </c>
      <c r="V190" t="s">
        <v>318</v>
      </c>
      <c r="W190" t="s">
        <v>201</v>
      </c>
      <c r="X190" t="s">
        <v>331</v>
      </c>
      <c r="Y190" s="287" t="s">
        <v>164</v>
      </c>
    </row>
    <row r="191" spans="1:25" ht="15" customHeight="1" x14ac:dyDescent="0.35">
      <c r="A191" t="s">
        <v>192</v>
      </c>
      <c r="B191" t="s">
        <v>193</v>
      </c>
      <c r="C191" t="s">
        <v>536</v>
      </c>
      <c r="D191" t="s">
        <v>541</v>
      </c>
      <c r="E191" s="152">
        <v>0.36</v>
      </c>
      <c r="F191" s="152">
        <v>0.36</v>
      </c>
      <c r="G191" t="s">
        <v>196</v>
      </c>
      <c r="H191" s="342">
        <v>1</v>
      </c>
      <c r="I191" s="294" t="s">
        <v>542</v>
      </c>
      <c r="J191">
        <v>21712</v>
      </c>
      <c r="K191">
        <v>11820</v>
      </c>
      <c r="L191" t="s">
        <v>520</v>
      </c>
      <c r="M191" t="s">
        <v>543</v>
      </c>
      <c r="N191" t="s">
        <v>541</v>
      </c>
      <c r="O191" t="s">
        <v>522</v>
      </c>
      <c r="P191" t="s">
        <v>336</v>
      </c>
      <c r="Q191">
        <v>84000</v>
      </c>
      <c r="R191" t="s">
        <v>201</v>
      </c>
      <c r="S191" t="s">
        <v>204</v>
      </c>
      <c r="T191" t="s">
        <v>201</v>
      </c>
      <c r="U191" t="s">
        <v>330</v>
      </c>
      <c r="V191" t="s">
        <v>318</v>
      </c>
      <c r="W191" t="s">
        <v>201</v>
      </c>
      <c r="X191" t="s">
        <v>331</v>
      </c>
      <c r="Y191" s="287" t="s">
        <v>164</v>
      </c>
    </row>
    <row r="192" spans="1:25" ht="15" customHeight="1" x14ac:dyDescent="0.35">
      <c r="A192" t="s">
        <v>192</v>
      </c>
      <c r="B192" t="s">
        <v>193</v>
      </c>
      <c r="C192" t="s">
        <v>536</v>
      </c>
      <c r="D192" t="s">
        <v>541</v>
      </c>
      <c r="E192" s="152">
        <v>0.08</v>
      </c>
      <c r="F192" s="152">
        <v>0.08</v>
      </c>
      <c r="G192" t="s">
        <v>196</v>
      </c>
      <c r="H192" s="342">
        <v>1</v>
      </c>
      <c r="I192" s="294" t="s">
        <v>542</v>
      </c>
      <c r="J192">
        <v>21712</v>
      </c>
      <c r="K192">
        <v>11868</v>
      </c>
      <c r="L192" t="s">
        <v>520</v>
      </c>
      <c r="M192" t="s">
        <v>543</v>
      </c>
      <c r="N192" t="s">
        <v>541</v>
      </c>
      <c r="O192" t="s">
        <v>544</v>
      </c>
      <c r="P192" t="s">
        <v>337</v>
      </c>
      <c r="Q192">
        <v>84000</v>
      </c>
      <c r="R192" t="s">
        <v>201</v>
      </c>
      <c r="S192" t="s">
        <v>204</v>
      </c>
      <c r="T192" t="s">
        <v>201</v>
      </c>
      <c r="U192" t="s">
        <v>330</v>
      </c>
      <c r="V192" t="s">
        <v>318</v>
      </c>
      <c r="W192" t="s">
        <v>201</v>
      </c>
      <c r="X192" t="s">
        <v>331</v>
      </c>
      <c r="Y192" s="287" t="s">
        <v>164</v>
      </c>
    </row>
    <row r="193" spans="1:25" ht="15" customHeight="1" x14ac:dyDescent="0.35">
      <c r="A193" t="s">
        <v>192</v>
      </c>
      <c r="B193" t="s">
        <v>193</v>
      </c>
      <c r="C193" t="s">
        <v>536</v>
      </c>
      <c r="D193" t="s">
        <v>541</v>
      </c>
      <c r="E193" s="152">
        <v>0.22</v>
      </c>
      <c r="F193" s="152">
        <v>0.22</v>
      </c>
      <c r="G193" t="s">
        <v>196</v>
      </c>
      <c r="H193" s="342">
        <v>1</v>
      </c>
      <c r="I193" s="294" t="s">
        <v>542</v>
      </c>
      <c r="J193">
        <v>21712</v>
      </c>
      <c r="K193">
        <v>11991</v>
      </c>
      <c r="L193" t="s">
        <v>520</v>
      </c>
      <c r="M193" t="s">
        <v>543</v>
      </c>
      <c r="N193" t="s">
        <v>541</v>
      </c>
      <c r="O193" t="s">
        <v>522</v>
      </c>
      <c r="P193" t="s">
        <v>337</v>
      </c>
      <c r="Q193">
        <v>84000</v>
      </c>
      <c r="R193" t="s">
        <v>201</v>
      </c>
      <c r="S193" t="s">
        <v>204</v>
      </c>
      <c r="T193" t="s">
        <v>201</v>
      </c>
      <c r="U193" t="s">
        <v>330</v>
      </c>
      <c r="V193" t="s">
        <v>318</v>
      </c>
      <c r="W193" t="s">
        <v>201</v>
      </c>
      <c r="X193" t="s">
        <v>331</v>
      </c>
      <c r="Y193" s="287" t="s">
        <v>164</v>
      </c>
    </row>
    <row r="194" spans="1:25" ht="15" customHeight="1" x14ac:dyDescent="0.35">
      <c r="A194" t="s">
        <v>192</v>
      </c>
      <c r="B194" t="s">
        <v>193</v>
      </c>
      <c r="C194" t="s">
        <v>536</v>
      </c>
      <c r="D194" t="s">
        <v>541</v>
      </c>
      <c r="E194" s="152">
        <v>0.32</v>
      </c>
      <c r="F194" s="152">
        <v>0.32</v>
      </c>
      <c r="G194" t="s">
        <v>196</v>
      </c>
      <c r="H194" s="342">
        <v>1</v>
      </c>
      <c r="I194" s="294" t="s">
        <v>542</v>
      </c>
      <c r="J194">
        <v>21712</v>
      </c>
      <c r="K194">
        <v>12041</v>
      </c>
      <c r="L194" t="s">
        <v>520</v>
      </c>
      <c r="M194" t="s">
        <v>543</v>
      </c>
      <c r="N194" t="s">
        <v>541</v>
      </c>
      <c r="O194" t="s">
        <v>544</v>
      </c>
      <c r="P194" t="s">
        <v>338</v>
      </c>
      <c r="Q194">
        <v>84000</v>
      </c>
      <c r="R194" t="s">
        <v>201</v>
      </c>
      <c r="S194" t="s">
        <v>204</v>
      </c>
      <c r="T194" t="s">
        <v>201</v>
      </c>
      <c r="U194" t="s">
        <v>330</v>
      </c>
      <c r="V194" t="s">
        <v>318</v>
      </c>
      <c r="W194" t="s">
        <v>201</v>
      </c>
      <c r="X194" t="s">
        <v>331</v>
      </c>
      <c r="Y194" s="287" t="s">
        <v>164</v>
      </c>
    </row>
    <row r="195" spans="1:25" ht="15" customHeight="1" x14ac:dyDescent="0.35">
      <c r="A195" t="s">
        <v>192</v>
      </c>
      <c r="B195" t="s">
        <v>193</v>
      </c>
      <c r="C195" t="s">
        <v>536</v>
      </c>
      <c r="D195" t="s">
        <v>541</v>
      </c>
      <c r="E195" s="152">
        <v>1.03</v>
      </c>
      <c r="F195" s="152">
        <v>1.03</v>
      </c>
      <c r="G195" t="s">
        <v>196</v>
      </c>
      <c r="H195" s="342">
        <v>1</v>
      </c>
      <c r="I195" s="294" t="s">
        <v>542</v>
      </c>
      <c r="J195">
        <v>21712</v>
      </c>
      <c r="K195">
        <v>11126</v>
      </c>
      <c r="L195" t="s">
        <v>520</v>
      </c>
      <c r="M195" t="s">
        <v>543</v>
      </c>
      <c r="N195" t="s">
        <v>541</v>
      </c>
      <c r="O195" t="s">
        <v>522</v>
      </c>
      <c r="P195" t="s">
        <v>329</v>
      </c>
      <c r="Q195">
        <v>84000</v>
      </c>
      <c r="R195" t="s">
        <v>201</v>
      </c>
      <c r="S195" t="s">
        <v>204</v>
      </c>
      <c r="T195" t="s">
        <v>201</v>
      </c>
      <c r="U195" t="s">
        <v>330</v>
      </c>
      <c r="V195" t="s">
        <v>318</v>
      </c>
      <c r="W195" t="s">
        <v>201</v>
      </c>
      <c r="X195" t="s">
        <v>331</v>
      </c>
      <c r="Y195" s="287" t="s">
        <v>164</v>
      </c>
    </row>
    <row r="196" spans="1:25" ht="15" customHeight="1" x14ac:dyDescent="0.35">
      <c r="A196" t="s">
        <v>192</v>
      </c>
      <c r="B196" t="s">
        <v>193</v>
      </c>
      <c r="C196" t="s">
        <v>536</v>
      </c>
      <c r="D196" t="s">
        <v>541</v>
      </c>
      <c r="E196" s="152">
        <v>0.23</v>
      </c>
      <c r="F196" s="152">
        <v>0.23</v>
      </c>
      <c r="G196" t="s">
        <v>196</v>
      </c>
      <c r="H196" s="342">
        <v>1</v>
      </c>
      <c r="I196" s="294" t="s">
        <v>542</v>
      </c>
      <c r="J196">
        <v>21712</v>
      </c>
      <c r="K196">
        <v>11176</v>
      </c>
      <c r="L196" t="s">
        <v>520</v>
      </c>
      <c r="M196" t="s">
        <v>543</v>
      </c>
      <c r="N196" t="s">
        <v>541</v>
      </c>
      <c r="O196" t="s">
        <v>544</v>
      </c>
      <c r="P196" t="s">
        <v>333</v>
      </c>
      <c r="Q196">
        <v>84000</v>
      </c>
      <c r="R196" t="s">
        <v>201</v>
      </c>
      <c r="S196" t="s">
        <v>204</v>
      </c>
      <c r="T196" t="s">
        <v>201</v>
      </c>
      <c r="U196" t="s">
        <v>330</v>
      </c>
      <c r="V196" t="s">
        <v>318</v>
      </c>
      <c r="W196" t="s">
        <v>201</v>
      </c>
      <c r="X196" t="s">
        <v>331</v>
      </c>
      <c r="Y196" s="287" t="s">
        <v>164</v>
      </c>
    </row>
    <row r="197" spans="1:25" ht="15" customHeight="1" x14ac:dyDescent="0.35">
      <c r="A197" t="s">
        <v>192</v>
      </c>
      <c r="B197" t="s">
        <v>193</v>
      </c>
      <c r="C197" t="s">
        <v>536</v>
      </c>
      <c r="D197" t="s">
        <v>541</v>
      </c>
      <c r="E197" s="152">
        <v>0.61</v>
      </c>
      <c r="F197" s="152">
        <v>0.61</v>
      </c>
      <c r="G197" t="s">
        <v>196</v>
      </c>
      <c r="H197" s="342">
        <v>1</v>
      </c>
      <c r="I197" s="294" t="s">
        <v>542</v>
      </c>
      <c r="J197">
        <v>21712</v>
      </c>
      <c r="K197">
        <v>11302</v>
      </c>
      <c r="L197" t="s">
        <v>520</v>
      </c>
      <c r="M197" t="s">
        <v>543</v>
      </c>
      <c r="N197" t="s">
        <v>541</v>
      </c>
      <c r="O197" t="s">
        <v>522</v>
      </c>
      <c r="P197" t="s">
        <v>333</v>
      </c>
      <c r="Q197">
        <v>84000</v>
      </c>
      <c r="R197" t="s">
        <v>201</v>
      </c>
      <c r="S197" t="s">
        <v>204</v>
      </c>
      <c r="T197" t="s">
        <v>201</v>
      </c>
      <c r="U197" t="s">
        <v>330</v>
      </c>
      <c r="V197" t="s">
        <v>318</v>
      </c>
      <c r="W197" t="s">
        <v>201</v>
      </c>
      <c r="X197" t="s">
        <v>331</v>
      </c>
      <c r="Y197" s="287" t="s">
        <v>164</v>
      </c>
    </row>
    <row r="198" spans="1:25" ht="15" customHeight="1" x14ac:dyDescent="0.35">
      <c r="A198" t="s">
        <v>192</v>
      </c>
      <c r="B198" t="s">
        <v>193</v>
      </c>
      <c r="C198" t="s">
        <v>536</v>
      </c>
      <c r="D198" t="s">
        <v>541</v>
      </c>
      <c r="E198" s="152">
        <v>0.12</v>
      </c>
      <c r="F198" s="152">
        <v>0.12</v>
      </c>
      <c r="G198" t="s">
        <v>196</v>
      </c>
      <c r="H198" s="342">
        <v>1</v>
      </c>
      <c r="I198" s="294" t="s">
        <v>542</v>
      </c>
      <c r="J198">
        <v>21712</v>
      </c>
      <c r="K198">
        <v>11350</v>
      </c>
      <c r="L198" t="s">
        <v>520</v>
      </c>
      <c r="M198" t="s">
        <v>543</v>
      </c>
      <c r="N198" t="s">
        <v>541</v>
      </c>
      <c r="O198" t="s">
        <v>544</v>
      </c>
      <c r="P198" t="s">
        <v>334</v>
      </c>
      <c r="Q198">
        <v>84000</v>
      </c>
      <c r="R198" t="s">
        <v>201</v>
      </c>
      <c r="S198" t="s">
        <v>204</v>
      </c>
      <c r="T198" t="s">
        <v>201</v>
      </c>
      <c r="U198" t="s">
        <v>330</v>
      </c>
      <c r="V198" t="s">
        <v>318</v>
      </c>
      <c r="W198" t="s">
        <v>201</v>
      </c>
      <c r="X198" t="s">
        <v>331</v>
      </c>
      <c r="Y198" s="287" t="s">
        <v>164</v>
      </c>
    </row>
    <row r="199" spans="1:25" ht="15" customHeight="1" x14ac:dyDescent="0.35">
      <c r="A199" t="s">
        <v>192</v>
      </c>
      <c r="B199" t="s">
        <v>193</v>
      </c>
      <c r="C199" t="s">
        <v>536</v>
      </c>
      <c r="D199" t="s">
        <v>541</v>
      </c>
      <c r="E199" s="152">
        <v>0.32</v>
      </c>
      <c r="F199" s="152">
        <v>0.32</v>
      </c>
      <c r="G199" t="s">
        <v>196</v>
      </c>
      <c r="H199" s="342">
        <v>1</v>
      </c>
      <c r="I199" s="294" t="s">
        <v>542</v>
      </c>
      <c r="J199">
        <v>21712</v>
      </c>
      <c r="K199">
        <v>11473</v>
      </c>
      <c r="L199" t="s">
        <v>520</v>
      </c>
      <c r="M199" t="s">
        <v>543</v>
      </c>
      <c r="N199" t="s">
        <v>541</v>
      </c>
      <c r="O199" t="s">
        <v>522</v>
      </c>
      <c r="P199" t="s">
        <v>334</v>
      </c>
      <c r="Q199">
        <v>84000</v>
      </c>
      <c r="R199" t="s">
        <v>201</v>
      </c>
      <c r="S199" t="s">
        <v>204</v>
      </c>
      <c r="T199" t="s">
        <v>201</v>
      </c>
      <c r="U199" t="s">
        <v>330</v>
      </c>
      <c r="V199" t="s">
        <v>318</v>
      </c>
      <c r="W199" t="s">
        <v>201</v>
      </c>
      <c r="X199" t="s">
        <v>331</v>
      </c>
      <c r="Y199" s="287" t="s">
        <v>164</v>
      </c>
    </row>
    <row r="200" spans="1:25" ht="15" customHeight="1" x14ac:dyDescent="0.35">
      <c r="A200" t="s">
        <v>192</v>
      </c>
      <c r="B200" t="s">
        <v>193</v>
      </c>
      <c r="C200" t="s">
        <v>536</v>
      </c>
      <c r="D200" t="s">
        <v>541</v>
      </c>
      <c r="E200" s="152">
        <v>0.37</v>
      </c>
      <c r="F200" s="152">
        <v>0.37</v>
      </c>
      <c r="G200" t="s">
        <v>196</v>
      </c>
      <c r="H200" s="342">
        <v>1</v>
      </c>
      <c r="I200" s="294" t="s">
        <v>542</v>
      </c>
      <c r="J200">
        <v>21712</v>
      </c>
      <c r="K200">
        <v>11523</v>
      </c>
      <c r="L200" t="s">
        <v>520</v>
      </c>
      <c r="M200" t="s">
        <v>543</v>
      </c>
      <c r="N200" t="s">
        <v>541</v>
      </c>
      <c r="O200" t="s">
        <v>544</v>
      </c>
      <c r="P200" t="s">
        <v>335</v>
      </c>
      <c r="Q200">
        <v>84000</v>
      </c>
      <c r="R200" t="s">
        <v>201</v>
      </c>
      <c r="S200" t="s">
        <v>204</v>
      </c>
      <c r="T200" t="s">
        <v>201</v>
      </c>
      <c r="U200" t="s">
        <v>330</v>
      </c>
      <c r="V200" t="s">
        <v>318</v>
      </c>
      <c r="W200" t="s">
        <v>201</v>
      </c>
      <c r="X200" t="s">
        <v>331</v>
      </c>
      <c r="Y200" s="287" t="s">
        <v>164</v>
      </c>
    </row>
    <row r="201" spans="1:25" ht="15" customHeight="1" x14ac:dyDescent="0.35">
      <c r="A201" t="s">
        <v>192</v>
      </c>
      <c r="B201" t="s">
        <v>193</v>
      </c>
      <c r="C201" t="s">
        <v>536</v>
      </c>
      <c r="D201" t="s">
        <v>541</v>
      </c>
      <c r="E201" s="152">
        <v>0.6</v>
      </c>
      <c r="F201" s="152">
        <v>0.6</v>
      </c>
      <c r="G201" t="s">
        <v>196</v>
      </c>
      <c r="H201" s="342">
        <v>1</v>
      </c>
      <c r="I201" s="294" t="s">
        <v>542</v>
      </c>
      <c r="J201">
        <v>21712</v>
      </c>
      <c r="K201">
        <v>10591</v>
      </c>
      <c r="L201" t="s">
        <v>520</v>
      </c>
      <c r="M201" t="s">
        <v>543</v>
      </c>
      <c r="N201" t="s">
        <v>541</v>
      </c>
      <c r="O201" t="s">
        <v>522</v>
      </c>
      <c r="P201" t="s">
        <v>345</v>
      </c>
      <c r="Q201">
        <v>82000</v>
      </c>
      <c r="R201" t="s">
        <v>201</v>
      </c>
      <c r="S201" t="s">
        <v>204</v>
      </c>
      <c r="T201" t="s">
        <v>201</v>
      </c>
      <c r="U201" t="s">
        <v>330</v>
      </c>
      <c r="V201" t="s">
        <v>318</v>
      </c>
      <c r="W201" t="s">
        <v>201</v>
      </c>
      <c r="X201" t="s">
        <v>331</v>
      </c>
      <c r="Y201" s="287" t="s">
        <v>164</v>
      </c>
    </row>
    <row r="202" spans="1:25" ht="15" customHeight="1" x14ac:dyDescent="0.35">
      <c r="A202" t="s">
        <v>192</v>
      </c>
      <c r="B202" t="s">
        <v>193</v>
      </c>
      <c r="C202" t="s">
        <v>536</v>
      </c>
      <c r="D202" t="s">
        <v>541</v>
      </c>
      <c r="E202" s="152">
        <v>0.01</v>
      </c>
      <c r="F202" s="152">
        <v>0.01</v>
      </c>
      <c r="G202" t="s">
        <v>196</v>
      </c>
      <c r="H202" s="342">
        <v>1</v>
      </c>
      <c r="I202" s="294" t="s">
        <v>542</v>
      </c>
      <c r="J202">
        <v>21712</v>
      </c>
      <c r="K202">
        <v>10635</v>
      </c>
      <c r="L202" t="s">
        <v>520</v>
      </c>
      <c r="M202" t="s">
        <v>543</v>
      </c>
      <c r="N202" t="s">
        <v>541</v>
      </c>
      <c r="O202" t="s">
        <v>544</v>
      </c>
      <c r="P202" t="s">
        <v>333</v>
      </c>
      <c r="Q202">
        <v>82100</v>
      </c>
      <c r="R202" t="s">
        <v>201</v>
      </c>
      <c r="S202" t="s">
        <v>204</v>
      </c>
      <c r="T202" t="s">
        <v>201</v>
      </c>
      <c r="U202" t="s">
        <v>330</v>
      </c>
      <c r="V202" t="s">
        <v>318</v>
      </c>
      <c r="W202" t="s">
        <v>201</v>
      </c>
      <c r="X202" t="s">
        <v>331</v>
      </c>
      <c r="Y202" s="287" t="s">
        <v>164</v>
      </c>
    </row>
    <row r="203" spans="1:25" ht="15" customHeight="1" x14ac:dyDescent="0.35">
      <c r="A203" t="s">
        <v>192</v>
      </c>
      <c r="B203" t="s">
        <v>193</v>
      </c>
      <c r="C203" t="s">
        <v>536</v>
      </c>
      <c r="D203" t="s">
        <v>541</v>
      </c>
      <c r="E203" s="152">
        <v>0.04</v>
      </c>
      <c r="F203" s="152">
        <v>0.04</v>
      </c>
      <c r="G203" t="s">
        <v>196</v>
      </c>
      <c r="H203" s="342">
        <v>1</v>
      </c>
      <c r="I203" s="294" t="s">
        <v>542</v>
      </c>
      <c r="J203">
        <v>21712</v>
      </c>
      <c r="K203">
        <v>10750</v>
      </c>
      <c r="L203" t="s">
        <v>520</v>
      </c>
      <c r="M203" t="s">
        <v>543</v>
      </c>
      <c r="N203" t="s">
        <v>541</v>
      </c>
      <c r="O203" t="s">
        <v>522</v>
      </c>
      <c r="P203" t="s">
        <v>333</v>
      </c>
      <c r="Q203">
        <v>82100</v>
      </c>
      <c r="R203" t="s">
        <v>201</v>
      </c>
      <c r="S203" t="s">
        <v>204</v>
      </c>
      <c r="T203" t="s">
        <v>201</v>
      </c>
      <c r="U203" t="s">
        <v>330</v>
      </c>
      <c r="V203" t="s">
        <v>318</v>
      </c>
      <c r="W203" t="s">
        <v>201</v>
      </c>
      <c r="X203" t="s">
        <v>331</v>
      </c>
      <c r="Y203" s="287" t="s">
        <v>164</v>
      </c>
    </row>
    <row r="204" spans="1:25" ht="15" customHeight="1" x14ac:dyDescent="0.35">
      <c r="A204" t="s">
        <v>192</v>
      </c>
      <c r="B204" t="s">
        <v>193</v>
      </c>
      <c r="C204" t="s">
        <v>536</v>
      </c>
      <c r="D204" t="s">
        <v>541</v>
      </c>
      <c r="E204" s="152">
        <v>0.37</v>
      </c>
      <c r="F204" s="152">
        <v>0.37</v>
      </c>
      <c r="G204" t="s">
        <v>196</v>
      </c>
      <c r="H204" s="342">
        <v>1</v>
      </c>
      <c r="I204" s="294" t="s">
        <v>542</v>
      </c>
      <c r="J204">
        <v>21712</v>
      </c>
      <c r="K204">
        <v>10824</v>
      </c>
      <c r="L204" t="s">
        <v>520</v>
      </c>
      <c r="M204" t="s">
        <v>543</v>
      </c>
      <c r="N204" t="s">
        <v>541</v>
      </c>
      <c r="O204" t="s">
        <v>544</v>
      </c>
      <c r="P204" t="s">
        <v>340</v>
      </c>
      <c r="Q204">
        <v>82100</v>
      </c>
      <c r="R204" t="s">
        <v>201</v>
      </c>
      <c r="S204" t="s">
        <v>204</v>
      </c>
      <c r="T204" t="s">
        <v>201</v>
      </c>
      <c r="U204" t="s">
        <v>330</v>
      </c>
      <c r="V204" t="s">
        <v>318</v>
      </c>
      <c r="W204" t="s">
        <v>201</v>
      </c>
      <c r="X204" t="s">
        <v>94</v>
      </c>
      <c r="Y204" s="287" t="s">
        <v>164</v>
      </c>
    </row>
    <row r="205" spans="1:25" ht="15" customHeight="1" x14ac:dyDescent="0.35">
      <c r="A205" t="s">
        <v>192</v>
      </c>
      <c r="B205" t="s">
        <v>193</v>
      </c>
      <c r="C205" t="s">
        <v>536</v>
      </c>
      <c r="D205" t="s">
        <v>541</v>
      </c>
      <c r="E205" s="152">
        <v>1.01</v>
      </c>
      <c r="F205" s="152">
        <v>1.01</v>
      </c>
      <c r="G205" t="s">
        <v>196</v>
      </c>
      <c r="H205" s="342">
        <v>1</v>
      </c>
      <c r="I205" s="294" t="s">
        <v>542</v>
      </c>
      <c r="J205">
        <v>21712</v>
      </c>
      <c r="K205">
        <v>10950</v>
      </c>
      <c r="L205" t="s">
        <v>520</v>
      </c>
      <c r="M205" t="s">
        <v>543</v>
      </c>
      <c r="N205" t="s">
        <v>541</v>
      </c>
      <c r="O205" t="s">
        <v>522</v>
      </c>
      <c r="P205" t="s">
        <v>340</v>
      </c>
      <c r="Q205">
        <v>82100</v>
      </c>
      <c r="R205" t="s">
        <v>201</v>
      </c>
      <c r="S205" t="s">
        <v>204</v>
      </c>
      <c r="T205" t="s">
        <v>201</v>
      </c>
      <c r="U205" t="s">
        <v>330</v>
      </c>
      <c r="V205" t="s">
        <v>318</v>
      </c>
      <c r="W205" t="s">
        <v>201</v>
      </c>
      <c r="X205" t="s">
        <v>94</v>
      </c>
      <c r="Y205" s="287" t="s">
        <v>164</v>
      </c>
    </row>
    <row r="206" spans="1:25" ht="15" customHeight="1" x14ac:dyDescent="0.35">
      <c r="A206" t="s">
        <v>192</v>
      </c>
      <c r="B206" t="s">
        <v>193</v>
      </c>
      <c r="C206" t="s">
        <v>536</v>
      </c>
      <c r="D206" t="s">
        <v>541</v>
      </c>
      <c r="E206" s="152">
        <v>0.38</v>
      </c>
      <c r="F206" s="152">
        <v>0.38</v>
      </c>
      <c r="G206" t="s">
        <v>196</v>
      </c>
      <c r="H206" s="342">
        <v>1</v>
      </c>
      <c r="I206" s="294" t="s">
        <v>542</v>
      </c>
      <c r="J206">
        <v>21712</v>
      </c>
      <c r="K206">
        <v>11000</v>
      </c>
      <c r="L206" t="s">
        <v>520</v>
      </c>
      <c r="M206" t="s">
        <v>543</v>
      </c>
      <c r="N206" t="s">
        <v>541</v>
      </c>
      <c r="O206" t="s">
        <v>544</v>
      </c>
      <c r="P206" t="s">
        <v>329</v>
      </c>
      <c r="Q206">
        <v>84000</v>
      </c>
      <c r="R206" t="s">
        <v>201</v>
      </c>
      <c r="S206" t="s">
        <v>204</v>
      </c>
      <c r="T206" t="s">
        <v>201</v>
      </c>
      <c r="U206" t="s">
        <v>330</v>
      </c>
      <c r="V206" t="s">
        <v>318</v>
      </c>
      <c r="W206" t="s">
        <v>201</v>
      </c>
      <c r="X206" t="s">
        <v>331</v>
      </c>
      <c r="Y206" s="287" t="s">
        <v>164</v>
      </c>
    </row>
    <row r="207" spans="1:25" ht="15" customHeight="1" x14ac:dyDescent="0.35">
      <c r="A207" t="s">
        <v>192</v>
      </c>
      <c r="B207" t="s">
        <v>193</v>
      </c>
      <c r="C207" t="s">
        <v>536</v>
      </c>
      <c r="D207" t="s">
        <v>541</v>
      </c>
      <c r="E207" s="152">
        <v>0.2</v>
      </c>
      <c r="F207" s="152">
        <v>0.2</v>
      </c>
      <c r="G207" t="s">
        <v>196</v>
      </c>
      <c r="H207" s="342">
        <v>1</v>
      </c>
      <c r="I207" s="294" t="s">
        <v>542</v>
      </c>
      <c r="J207">
        <v>21712</v>
      </c>
      <c r="K207">
        <v>10067</v>
      </c>
      <c r="L207" t="s">
        <v>520</v>
      </c>
      <c r="M207" t="s">
        <v>543</v>
      </c>
      <c r="N207" t="s">
        <v>541</v>
      </c>
      <c r="O207" t="s">
        <v>522</v>
      </c>
      <c r="P207" t="s">
        <v>341</v>
      </c>
      <c r="Q207">
        <v>82000</v>
      </c>
      <c r="R207" t="s">
        <v>201</v>
      </c>
      <c r="S207" t="s">
        <v>204</v>
      </c>
      <c r="T207" t="s">
        <v>201</v>
      </c>
      <c r="U207" t="s">
        <v>330</v>
      </c>
      <c r="V207" t="s">
        <v>318</v>
      </c>
      <c r="W207" t="s">
        <v>201</v>
      </c>
      <c r="X207" t="s">
        <v>342</v>
      </c>
      <c r="Y207" s="287" t="s">
        <v>164</v>
      </c>
    </row>
    <row r="208" spans="1:25" ht="15" customHeight="1" x14ac:dyDescent="0.35">
      <c r="A208" t="s">
        <v>192</v>
      </c>
      <c r="B208" t="s">
        <v>193</v>
      </c>
      <c r="C208" t="s">
        <v>536</v>
      </c>
      <c r="D208" t="s">
        <v>541</v>
      </c>
      <c r="E208" s="152">
        <v>7.0000000000000007E-2</v>
      </c>
      <c r="F208" s="152">
        <v>7.0000000000000007E-2</v>
      </c>
      <c r="G208" t="s">
        <v>196</v>
      </c>
      <c r="H208" s="342">
        <v>1</v>
      </c>
      <c r="I208" s="294" t="s">
        <v>542</v>
      </c>
      <c r="J208">
        <v>21712</v>
      </c>
      <c r="K208">
        <v>10115</v>
      </c>
      <c r="L208" t="s">
        <v>520</v>
      </c>
      <c r="M208" t="s">
        <v>543</v>
      </c>
      <c r="N208" t="s">
        <v>541</v>
      </c>
      <c r="O208" t="s">
        <v>544</v>
      </c>
      <c r="P208" t="s">
        <v>343</v>
      </c>
      <c r="Q208">
        <v>82000</v>
      </c>
      <c r="R208" t="s">
        <v>201</v>
      </c>
      <c r="S208" t="s">
        <v>204</v>
      </c>
      <c r="T208" t="s">
        <v>201</v>
      </c>
      <c r="U208" t="s">
        <v>330</v>
      </c>
      <c r="V208" t="s">
        <v>318</v>
      </c>
      <c r="W208" t="s">
        <v>201</v>
      </c>
      <c r="X208" t="s">
        <v>342</v>
      </c>
      <c r="Y208" s="287" t="s">
        <v>164</v>
      </c>
    </row>
    <row r="209" spans="1:25" ht="15" customHeight="1" x14ac:dyDescent="0.35">
      <c r="A209" t="s">
        <v>192</v>
      </c>
      <c r="B209" t="s">
        <v>193</v>
      </c>
      <c r="C209" t="s">
        <v>536</v>
      </c>
      <c r="D209" t="s">
        <v>541</v>
      </c>
      <c r="E209" s="152">
        <v>0.2</v>
      </c>
      <c r="F209" s="152">
        <v>0.2</v>
      </c>
      <c r="G209" t="s">
        <v>196</v>
      </c>
      <c r="H209" s="342">
        <v>1</v>
      </c>
      <c r="I209" s="294" t="s">
        <v>542</v>
      </c>
      <c r="J209">
        <v>21712</v>
      </c>
      <c r="K209">
        <v>10238</v>
      </c>
      <c r="L209" t="s">
        <v>520</v>
      </c>
      <c r="M209" t="s">
        <v>543</v>
      </c>
      <c r="N209" t="s">
        <v>541</v>
      </c>
      <c r="O209" t="s">
        <v>522</v>
      </c>
      <c r="P209" t="s">
        <v>343</v>
      </c>
      <c r="Q209">
        <v>82000</v>
      </c>
      <c r="R209" t="s">
        <v>201</v>
      </c>
      <c r="S209" t="s">
        <v>204</v>
      </c>
      <c r="T209" t="s">
        <v>201</v>
      </c>
      <c r="U209" t="s">
        <v>330</v>
      </c>
      <c r="V209" t="s">
        <v>318</v>
      </c>
      <c r="W209" t="s">
        <v>201</v>
      </c>
      <c r="X209" t="s">
        <v>342</v>
      </c>
      <c r="Y209" s="287" t="s">
        <v>164</v>
      </c>
    </row>
    <row r="210" spans="1:25" ht="15" customHeight="1" x14ac:dyDescent="0.35">
      <c r="A210" t="s">
        <v>192</v>
      </c>
      <c r="B210" t="s">
        <v>193</v>
      </c>
      <c r="C210" t="s">
        <v>536</v>
      </c>
      <c r="D210" t="s">
        <v>541</v>
      </c>
      <c r="E210" s="152">
        <v>0.51</v>
      </c>
      <c r="F210" s="152">
        <v>0.51</v>
      </c>
      <c r="G210" t="s">
        <v>196</v>
      </c>
      <c r="H210" s="342">
        <v>1</v>
      </c>
      <c r="I210" s="294" t="s">
        <v>542</v>
      </c>
      <c r="J210">
        <v>21712</v>
      </c>
      <c r="K210">
        <v>10288</v>
      </c>
      <c r="L210" t="s">
        <v>520</v>
      </c>
      <c r="M210" t="s">
        <v>543</v>
      </c>
      <c r="N210" t="s">
        <v>541</v>
      </c>
      <c r="O210" t="s">
        <v>544</v>
      </c>
      <c r="P210" t="s">
        <v>346</v>
      </c>
      <c r="Q210">
        <v>82000</v>
      </c>
      <c r="R210" t="s">
        <v>201</v>
      </c>
      <c r="S210" t="s">
        <v>204</v>
      </c>
      <c r="T210" t="s">
        <v>201</v>
      </c>
      <c r="U210" t="s">
        <v>330</v>
      </c>
      <c r="V210" t="s">
        <v>318</v>
      </c>
      <c r="W210" t="s">
        <v>201</v>
      </c>
      <c r="X210" t="s">
        <v>331</v>
      </c>
      <c r="Y210" s="287" t="s">
        <v>164</v>
      </c>
    </row>
    <row r="211" spans="1:25" ht="15" customHeight="1" x14ac:dyDescent="0.35">
      <c r="A211" t="s">
        <v>192</v>
      </c>
      <c r="B211" t="s">
        <v>193</v>
      </c>
      <c r="C211" t="s">
        <v>536</v>
      </c>
      <c r="D211" t="s">
        <v>541</v>
      </c>
      <c r="E211" s="152">
        <v>1.39</v>
      </c>
      <c r="F211" s="152">
        <v>1.39</v>
      </c>
      <c r="G211" t="s">
        <v>196</v>
      </c>
      <c r="H211" s="342">
        <v>1</v>
      </c>
      <c r="I211" s="294" t="s">
        <v>542</v>
      </c>
      <c r="J211">
        <v>21712</v>
      </c>
      <c r="K211">
        <v>10415</v>
      </c>
      <c r="L211" t="s">
        <v>520</v>
      </c>
      <c r="M211" t="s">
        <v>543</v>
      </c>
      <c r="N211" t="s">
        <v>541</v>
      </c>
      <c r="O211" t="s">
        <v>522</v>
      </c>
      <c r="P211" t="s">
        <v>346</v>
      </c>
      <c r="Q211">
        <v>82000</v>
      </c>
      <c r="R211" t="s">
        <v>201</v>
      </c>
      <c r="S211" t="s">
        <v>204</v>
      </c>
      <c r="T211" t="s">
        <v>201</v>
      </c>
      <c r="U211" t="s">
        <v>330</v>
      </c>
      <c r="V211" t="s">
        <v>318</v>
      </c>
      <c r="W211" t="s">
        <v>201</v>
      </c>
      <c r="X211" t="s">
        <v>331</v>
      </c>
      <c r="Y211" s="287" t="s">
        <v>164</v>
      </c>
    </row>
    <row r="212" spans="1:25" ht="15" customHeight="1" x14ac:dyDescent="0.35">
      <c r="A212" t="s">
        <v>192</v>
      </c>
      <c r="B212" t="s">
        <v>193</v>
      </c>
      <c r="C212" t="s">
        <v>536</v>
      </c>
      <c r="D212" t="s">
        <v>541</v>
      </c>
      <c r="E212" s="152">
        <v>0.22</v>
      </c>
      <c r="F212" s="152">
        <v>0.22</v>
      </c>
      <c r="G212" t="s">
        <v>196</v>
      </c>
      <c r="H212" s="342">
        <v>1</v>
      </c>
      <c r="I212" s="294" t="s">
        <v>542</v>
      </c>
      <c r="J212">
        <v>21712</v>
      </c>
      <c r="K212">
        <v>10465</v>
      </c>
      <c r="L212" t="s">
        <v>520</v>
      </c>
      <c r="M212" t="s">
        <v>543</v>
      </c>
      <c r="N212" t="s">
        <v>541</v>
      </c>
      <c r="O212" t="s">
        <v>544</v>
      </c>
      <c r="P212" t="s">
        <v>345</v>
      </c>
      <c r="Q212">
        <v>82000</v>
      </c>
      <c r="R212" t="s">
        <v>201</v>
      </c>
      <c r="S212" t="s">
        <v>204</v>
      </c>
      <c r="T212" t="s">
        <v>201</v>
      </c>
      <c r="U212" t="s">
        <v>330</v>
      </c>
      <c r="V212" t="s">
        <v>318</v>
      </c>
      <c r="W212" t="s">
        <v>201</v>
      </c>
      <c r="X212" t="s">
        <v>331</v>
      </c>
      <c r="Y212" s="287" t="s">
        <v>164</v>
      </c>
    </row>
    <row r="213" spans="1:25" ht="15" customHeight="1" x14ac:dyDescent="0.35">
      <c r="A213" t="s">
        <v>192</v>
      </c>
      <c r="B213" t="s">
        <v>193</v>
      </c>
      <c r="C213" t="s">
        <v>536</v>
      </c>
      <c r="D213" t="s">
        <v>541</v>
      </c>
      <c r="E213" s="152">
        <v>0.73</v>
      </c>
      <c r="F213" s="152">
        <v>0.73</v>
      </c>
      <c r="G213" t="s">
        <v>196</v>
      </c>
      <c r="H213" s="342">
        <v>1</v>
      </c>
      <c r="I213" s="294" t="s">
        <v>542</v>
      </c>
      <c r="J213">
        <v>21712</v>
      </c>
      <c r="K213">
        <v>9543</v>
      </c>
      <c r="L213" t="s">
        <v>520</v>
      </c>
      <c r="M213" t="s">
        <v>543</v>
      </c>
      <c r="N213" t="s">
        <v>541</v>
      </c>
      <c r="O213" t="s">
        <v>522</v>
      </c>
      <c r="P213" t="s">
        <v>340</v>
      </c>
      <c r="Q213">
        <v>82000</v>
      </c>
      <c r="R213" t="s">
        <v>201</v>
      </c>
      <c r="S213" t="s">
        <v>204</v>
      </c>
      <c r="T213" t="s">
        <v>201</v>
      </c>
      <c r="U213" t="s">
        <v>330</v>
      </c>
      <c r="V213" t="s">
        <v>318</v>
      </c>
      <c r="W213" t="s">
        <v>201</v>
      </c>
      <c r="X213" t="s">
        <v>94</v>
      </c>
      <c r="Y213" s="287" t="s">
        <v>164</v>
      </c>
    </row>
    <row r="214" spans="1:25" ht="15" customHeight="1" x14ac:dyDescent="0.35">
      <c r="A214" t="s">
        <v>192</v>
      </c>
      <c r="B214" t="s">
        <v>193</v>
      </c>
      <c r="C214" t="s">
        <v>536</v>
      </c>
      <c r="D214" t="s">
        <v>541</v>
      </c>
      <c r="E214" s="152">
        <v>0.25</v>
      </c>
      <c r="F214" s="152">
        <v>0.25</v>
      </c>
      <c r="G214" t="s">
        <v>196</v>
      </c>
      <c r="H214" s="342">
        <v>1</v>
      </c>
      <c r="I214" s="294" t="s">
        <v>542</v>
      </c>
      <c r="J214">
        <v>21712</v>
      </c>
      <c r="K214">
        <v>9593</v>
      </c>
      <c r="L214" t="s">
        <v>520</v>
      </c>
      <c r="M214" t="s">
        <v>543</v>
      </c>
      <c r="N214" t="s">
        <v>541</v>
      </c>
      <c r="O214" t="s">
        <v>544</v>
      </c>
      <c r="P214" t="s">
        <v>533</v>
      </c>
      <c r="Q214">
        <v>82000</v>
      </c>
      <c r="R214" t="s">
        <v>201</v>
      </c>
      <c r="S214" t="s">
        <v>204</v>
      </c>
      <c r="T214" t="s">
        <v>201</v>
      </c>
      <c r="U214" t="s">
        <v>330</v>
      </c>
      <c r="V214" t="s">
        <v>318</v>
      </c>
      <c r="W214" t="s">
        <v>201</v>
      </c>
      <c r="X214" t="s">
        <v>94</v>
      </c>
      <c r="Y214" s="287" t="s">
        <v>164</v>
      </c>
    </row>
    <row r="215" spans="1:25" ht="15" customHeight="1" x14ac:dyDescent="0.35">
      <c r="A215" t="s">
        <v>192</v>
      </c>
      <c r="B215" t="s">
        <v>193</v>
      </c>
      <c r="C215" t="s">
        <v>536</v>
      </c>
      <c r="D215" t="s">
        <v>541</v>
      </c>
      <c r="E215" s="152">
        <v>0.67</v>
      </c>
      <c r="F215" s="152">
        <v>0.67</v>
      </c>
      <c r="G215" t="s">
        <v>196</v>
      </c>
      <c r="H215" s="342">
        <v>1</v>
      </c>
      <c r="I215" s="294" t="s">
        <v>542</v>
      </c>
      <c r="J215">
        <v>21712</v>
      </c>
      <c r="K215">
        <v>9719</v>
      </c>
      <c r="L215" t="s">
        <v>520</v>
      </c>
      <c r="M215" t="s">
        <v>543</v>
      </c>
      <c r="N215" t="s">
        <v>541</v>
      </c>
      <c r="O215" t="s">
        <v>522</v>
      </c>
      <c r="P215" t="s">
        <v>533</v>
      </c>
      <c r="Q215">
        <v>82000</v>
      </c>
      <c r="R215" t="s">
        <v>201</v>
      </c>
      <c r="S215" t="s">
        <v>204</v>
      </c>
      <c r="T215" t="s">
        <v>201</v>
      </c>
      <c r="U215" t="s">
        <v>330</v>
      </c>
      <c r="V215" t="s">
        <v>318</v>
      </c>
      <c r="W215" t="s">
        <v>201</v>
      </c>
      <c r="X215" t="s">
        <v>94</v>
      </c>
      <c r="Y215" s="287" t="s">
        <v>164</v>
      </c>
    </row>
    <row r="216" spans="1:25" ht="15" customHeight="1" x14ac:dyDescent="0.35">
      <c r="A216" t="s">
        <v>192</v>
      </c>
      <c r="B216" t="s">
        <v>193</v>
      </c>
      <c r="C216" t="s">
        <v>536</v>
      </c>
      <c r="D216" t="s">
        <v>541</v>
      </c>
      <c r="E216" s="152">
        <v>0.53</v>
      </c>
      <c r="F216" s="152">
        <v>0.53</v>
      </c>
      <c r="G216" t="s">
        <v>196</v>
      </c>
      <c r="H216" s="342">
        <v>1</v>
      </c>
      <c r="I216" s="294" t="s">
        <v>542</v>
      </c>
      <c r="J216">
        <v>21712</v>
      </c>
      <c r="K216">
        <v>9769</v>
      </c>
      <c r="L216" t="s">
        <v>520</v>
      </c>
      <c r="M216" t="s">
        <v>543</v>
      </c>
      <c r="N216" t="s">
        <v>541</v>
      </c>
      <c r="O216" t="s">
        <v>544</v>
      </c>
      <c r="P216" t="s">
        <v>531</v>
      </c>
      <c r="Q216">
        <v>82000</v>
      </c>
      <c r="R216" t="s">
        <v>201</v>
      </c>
      <c r="S216" t="s">
        <v>204</v>
      </c>
      <c r="T216" t="s">
        <v>201</v>
      </c>
      <c r="U216" t="s">
        <v>330</v>
      </c>
      <c r="V216" t="s">
        <v>318</v>
      </c>
      <c r="W216" t="s">
        <v>201</v>
      </c>
      <c r="X216" t="s">
        <v>94</v>
      </c>
      <c r="Y216" s="287" t="s">
        <v>164</v>
      </c>
    </row>
    <row r="217" spans="1:25" ht="15" customHeight="1" x14ac:dyDescent="0.35">
      <c r="A217" t="s">
        <v>192</v>
      </c>
      <c r="B217" t="s">
        <v>193</v>
      </c>
      <c r="C217" t="s">
        <v>536</v>
      </c>
      <c r="D217" t="s">
        <v>541</v>
      </c>
      <c r="E217" s="152">
        <v>1.43</v>
      </c>
      <c r="F217" s="152">
        <v>1.43</v>
      </c>
      <c r="G217" t="s">
        <v>196</v>
      </c>
      <c r="H217" s="342">
        <v>1</v>
      </c>
      <c r="I217" s="294" t="s">
        <v>542</v>
      </c>
      <c r="J217">
        <v>21712</v>
      </c>
      <c r="K217">
        <v>9896</v>
      </c>
      <c r="L217" t="s">
        <v>520</v>
      </c>
      <c r="M217" t="s">
        <v>543</v>
      </c>
      <c r="N217" t="s">
        <v>541</v>
      </c>
      <c r="O217" t="s">
        <v>522</v>
      </c>
      <c r="P217" t="s">
        <v>531</v>
      </c>
      <c r="Q217">
        <v>82000</v>
      </c>
      <c r="R217" t="s">
        <v>201</v>
      </c>
      <c r="S217" t="s">
        <v>204</v>
      </c>
      <c r="T217" t="s">
        <v>201</v>
      </c>
      <c r="U217" t="s">
        <v>330</v>
      </c>
      <c r="V217" t="s">
        <v>318</v>
      </c>
      <c r="W217" t="s">
        <v>201</v>
      </c>
      <c r="X217" t="s">
        <v>94</v>
      </c>
      <c r="Y217" s="287" t="s">
        <v>164</v>
      </c>
    </row>
    <row r="218" spans="1:25" ht="15" customHeight="1" x14ac:dyDescent="0.35">
      <c r="A218" t="s">
        <v>192</v>
      </c>
      <c r="B218" t="s">
        <v>193</v>
      </c>
      <c r="C218" t="s">
        <v>536</v>
      </c>
      <c r="D218" t="s">
        <v>541</v>
      </c>
      <c r="E218" s="152">
        <v>7.0000000000000007E-2</v>
      </c>
      <c r="F218" s="152">
        <v>7.0000000000000007E-2</v>
      </c>
      <c r="G218" t="s">
        <v>196</v>
      </c>
      <c r="H218" s="342">
        <v>1</v>
      </c>
      <c r="I218" s="294" t="s">
        <v>542</v>
      </c>
      <c r="J218">
        <v>21712</v>
      </c>
      <c r="K218">
        <v>9944</v>
      </c>
      <c r="L218" t="s">
        <v>520</v>
      </c>
      <c r="M218" t="s">
        <v>543</v>
      </c>
      <c r="N218" t="s">
        <v>541</v>
      </c>
      <c r="O218" t="s">
        <v>544</v>
      </c>
      <c r="P218" t="s">
        <v>341</v>
      </c>
      <c r="Q218">
        <v>82000</v>
      </c>
      <c r="R218" t="s">
        <v>201</v>
      </c>
      <c r="S218" t="s">
        <v>204</v>
      </c>
      <c r="T218" t="s">
        <v>201</v>
      </c>
      <c r="U218" t="s">
        <v>330</v>
      </c>
      <c r="V218" t="s">
        <v>318</v>
      </c>
      <c r="W218" t="s">
        <v>201</v>
      </c>
      <c r="X218" t="s">
        <v>342</v>
      </c>
      <c r="Y218" s="287" t="s">
        <v>164</v>
      </c>
    </row>
    <row r="219" spans="1:25" ht="15" customHeight="1" x14ac:dyDescent="0.35">
      <c r="A219" t="s">
        <v>192</v>
      </c>
      <c r="B219" t="s">
        <v>193</v>
      </c>
      <c r="C219" t="s">
        <v>536</v>
      </c>
      <c r="D219" t="s">
        <v>541</v>
      </c>
      <c r="E219" s="152">
        <v>1.1000000000000001</v>
      </c>
      <c r="F219" s="152">
        <v>1.1000000000000001</v>
      </c>
      <c r="G219" t="s">
        <v>196</v>
      </c>
      <c r="H219" s="342">
        <v>1</v>
      </c>
      <c r="I219" s="294" t="s">
        <v>542</v>
      </c>
      <c r="J219">
        <v>21712</v>
      </c>
      <c r="K219">
        <v>9015</v>
      </c>
      <c r="L219" t="s">
        <v>520</v>
      </c>
      <c r="M219" t="s">
        <v>543</v>
      </c>
      <c r="N219" t="s">
        <v>541</v>
      </c>
      <c r="O219" t="s">
        <v>522</v>
      </c>
      <c r="P219" t="s">
        <v>337</v>
      </c>
      <c r="Q219">
        <v>82000</v>
      </c>
      <c r="R219" t="s">
        <v>201</v>
      </c>
      <c r="S219" t="s">
        <v>204</v>
      </c>
      <c r="T219" t="s">
        <v>201</v>
      </c>
      <c r="U219" t="s">
        <v>330</v>
      </c>
      <c r="V219" t="s">
        <v>318</v>
      </c>
      <c r="W219" t="s">
        <v>201</v>
      </c>
      <c r="X219" t="s">
        <v>331</v>
      </c>
      <c r="Y219" s="287" t="s">
        <v>164</v>
      </c>
    </row>
    <row r="220" spans="1:25" ht="15" customHeight="1" x14ac:dyDescent="0.35">
      <c r="A220" t="s">
        <v>192</v>
      </c>
      <c r="B220" t="s">
        <v>193</v>
      </c>
      <c r="C220" t="s">
        <v>536</v>
      </c>
      <c r="D220" t="s">
        <v>541</v>
      </c>
      <c r="E220" s="152">
        <v>0.36</v>
      </c>
      <c r="F220" s="152">
        <v>0.36</v>
      </c>
      <c r="G220" t="s">
        <v>196</v>
      </c>
      <c r="H220" s="342">
        <v>1</v>
      </c>
      <c r="I220" s="294" t="s">
        <v>542</v>
      </c>
      <c r="J220">
        <v>21712</v>
      </c>
      <c r="K220">
        <v>9065</v>
      </c>
      <c r="L220" t="s">
        <v>520</v>
      </c>
      <c r="M220" t="s">
        <v>543</v>
      </c>
      <c r="N220" t="s">
        <v>541</v>
      </c>
      <c r="O220" t="s">
        <v>544</v>
      </c>
      <c r="P220" t="s">
        <v>338</v>
      </c>
      <c r="Q220">
        <v>82000</v>
      </c>
      <c r="R220" t="s">
        <v>201</v>
      </c>
      <c r="S220" t="s">
        <v>204</v>
      </c>
      <c r="T220" t="s">
        <v>201</v>
      </c>
      <c r="U220" t="s">
        <v>330</v>
      </c>
      <c r="V220" t="s">
        <v>318</v>
      </c>
      <c r="W220" t="s">
        <v>201</v>
      </c>
      <c r="X220" t="s">
        <v>331</v>
      </c>
      <c r="Y220" s="287" t="s">
        <v>164</v>
      </c>
    </row>
    <row r="221" spans="1:25" ht="15" customHeight="1" x14ac:dyDescent="0.35">
      <c r="A221" t="s">
        <v>192</v>
      </c>
      <c r="B221" t="s">
        <v>193</v>
      </c>
      <c r="C221" t="s">
        <v>536</v>
      </c>
      <c r="D221" t="s">
        <v>541</v>
      </c>
      <c r="E221" s="152">
        <v>0.99</v>
      </c>
      <c r="F221" s="152">
        <v>0.99</v>
      </c>
      <c r="G221" t="s">
        <v>196</v>
      </c>
      <c r="H221" s="342">
        <v>1</v>
      </c>
      <c r="I221" s="294" t="s">
        <v>542</v>
      </c>
      <c r="J221">
        <v>21712</v>
      </c>
      <c r="K221">
        <v>9191</v>
      </c>
      <c r="L221" t="s">
        <v>520</v>
      </c>
      <c r="M221" t="s">
        <v>543</v>
      </c>
      <c r="N221" t="s">
        <v>541</v>
      </c>
      <c r="O221" t="s">
        <v>522</v>
      </c>
      <c r="P221" t="s">
        <v>338</v>
      </c>
      <c r="Q221">
        <v>82000</v>
      </c>
      <c r="R221" t="s">
        <v>201</v>
      </c>
      <c r="S221" t="s">
        <v>204</v>
      </c>
      <c r="T221" t="s">
        <v>201</v>
      </c>
      <c r="U221" t="s">
        <v>330</v>
      </c>
      <c r="V221" t="s">
        <v>318</v>
      </c>
      <c r="W221" t="s">
        <v>201</v>
      </c>
      <c r="X221" t="s">
        <v>331</v>
      </c>
      <c r="Y221" s="287" t="s">
        <v>164</v>
      </c>
    </row>
    <row r="222" spans="1:25" ht="15" customHeight="1" x14ac:dyDescent="0.35">
      <c r="A222" t="s">
        <v>192</v>
      </c>
      <c r="B222" t="s">
        <v>193</v>
      </c>
      <c r="C222" t="s">
        <v>536</v>
      </c>
      <c r="D222" t="s">
        <v>541</v>
      </c>
      <c r="E222" s="152">
        <v>0.34</v>
      </c>
      <c r="F222" s="152">
        <v>0.34</v>
      </c>
      <c r="G222" t="s">
        <v>196</v>
      </c>
      <c r="H222" s="342">
        <v>1</v>
      </c>
      <c r="I222" s="294" t="s">
        <v>542</v>
      </c>
      <c r="J222">
        <v>21712</v>
      </c>
      <c r="K222">
        <v>9241</v>
      </c>
      <c r="L222" t="s">
        <v>520</v>
      </c>
      <c r="M222" t="s">
        <v>543</v>
      </c>
      <c r="N222" t="s">
        <v>541</v>
      </c>
      <c r="O222" t="s">
        <v>544</v>
      </c>
      <c r="P222" t="s">
        <v>339</v>
      </c>
      <c r="Q222">
        <v>82000</v>
      </c>
      <c r="R222" t="s">
        <v>201</v>
      </c>
      <c r="S222" t="s">
        <v>204</v>
      </c>
      <c r="T222" t="s">
        <v>201</v>
      </c>
      <c r="U222" t="s">
        <v>330</v>
      </c>
      <c r="V222" t="s">
        <v>318</v>
      </c>
      <c r="W222" t="s">
        <v>201</v>
      </c>
      <c r="X222" t="s">
        <v>331</v>
      </c>
      <c r="Y222" s="287" t="s">
        <v>164</v>
      </c>
    </row>
    <row r="223" spans="1:25" ht="15" customHeight="1" x14ac:dyDescent="0.35">
      <c r="A223" t="s">
        <v>192</v>
      </c>
      <c r="B223" t="s">
        <v>193</v>
      </c>
      <c r="C223" t="s">
        <v>536</v>
      </c>
      <c r="D223" t="s">
        <v>541</v>
      </c>
      <c r="E223" s="152">
        <v>0.93</v>
      </c>
      <c r="F223" s="152">
        <v>0.93</v>
      </c>
      <c r="G223" t="s">
        <v>196</v>
      </c>
      <c r="H223" s="342">
        <v>1</v>
      </c>
      <c r="I223" s="294" t="s">
        <v>542</v>
      </c>
      <c r="J223">
        <v>21712</v>
      </c>
      <c r="K223">
        <v>9367</v>
      </c>
      <c r="L223" t="s">
        <v>520</v>
      </c>
      <c r="M223" t="s">
        <v>543</v>
      </c>
      <c r="N223" t="s">
        <v>541</v>
      </c>
      <c r="O223" t="s">
        <v>522</v>
      </c>
      <c r="P223" t="s">
        <v>339</v>
      </c>
      <c r="Q223">
        <v>82000</v>
      </c>
      <c r="R223" t="s">
        <v>201</v>
      </c>
      <c r="S223" t="s">
        <v>204</v>
      </c>
      <c r="T223" t="s">
        <v>201</v>
      </c>
      <c r="U223" t="s">
        <v>330</v>
      </c>
      <c r="V223" t="s">
        <v>318</v>
      </c>
      <c r="W223" t="s">
        <v>201</v>
      </c>
      <c r="X223" t="s">
        <v>331</v>
      </c>
      <c r="Y223" s="287" t="s">
        <v>164</v>
      </c>
    </row>
    <row r="224" spans="1:25" ht="15" customHeight="1" x14ac:dyDescent="0.35">
      <c r="A224" t="s">
        <v>192</v>
      </c>
      <c r="B224" t="s">
        <v>193</v>
      </c>
      <c r="C224" t="s">
        <v>536</v>
      </c>
      <c r="D224" t="s">
        <v>541</v>
      </c>
      <c r="E224" s="152">
        <v>0.27</v>
      </c>
      <c r="F224" s="152">
        <v>0.27</v>
      </c>
      <c r="G224" t="s">
        <v>196</v>
      </c>
      <c r="H224" s="342">
        <v>1</v>
      </c>
      <c r="I224" s="294" t="s">
        <v>542</v>
      </c>
      <c r="J224">
        <v>21712</v>
      </c>
      <c r="K224">
        <v>9417</v>
      </c>
      <c r="L224" t="s">
        <v>520</v>
      </c>
      <c r="M224" t="s">
        <v>543</v>
      </c>
      <c r="N224" t="s">
        <v>541</v>
      </c>
      <c r="O224" t="s">
        <v>544</v>
      </c>
      <c r="P224" t="s">
        <v>340</v>
      </c>
      <c r="Q224">
        <v>82000</v>
      </c>
      <c r="R224" t="s">
        <v>201</v>
      </c>
      <c r="S224" t="s">
        <v>204</v>
      </c>
      <c r="T224" t="s">
        <v>201</v>
      </c>
      <c r="U224" t="s">
        <v>330</v>
      </c>
      <c r="V224" t="s">
        <v>318</v>
      </c>
      <c r="W224" t="s">
        <v>201</v>
      </c>
      <c r="X224" t="s">
        <v>94</v>
      </c>
      <c r="Y224" s="287" t="s">
        <v>164</v>
      </c>
    </row>
    <row r="225" spans="1:25" ht="15" customHeight="1" x14ac:dyDescent="0.35">
      <c r="A225" t="s">
        <v>192</v>
      </c>
      <c r="B225" t="s">
        <v>193</v>
      </c>
      <c r="C225" t="s">
        <v>536</v>
      </c>
      <c r="D225" t="s">
        <v>541</v>
      </c>
      <c r="E225" s="152">
        <v>0.45</v>
      </c>
      <c r="F225" s="152">
        <v>0.45</v>
      </c>
      <c r="G225" t="s">
        <v>196</v>
      </c>
      <c r="H225" s="342">
        <v>1</v>
      </c>
      <c r="I225" s="294" t="s">
        <v>542</v>
      </c>
      <c r="J225">
        <v>21712</v>
      </c>
      <c r="K225">
        <v>8497</v>
      </c>
      <c r="L225" t="s">
        <v>520</v>
      </c>
      <c r="M225" t="s">
        <v>543</v>
      </c>
      <c r="N225" t="s">
        <v>541</v>
      </c>
      <c r="O225" t="s">
        <v>522</v>
      </c>
      <c r="P225" t="s">
        <v>334</v>
      </c>
      <c r="Q225">
        <v>82000</v>
      </c>
      <c r="R225" t="s">
        <v>201</v>
      </c>
      <c r="S225" t="s">
        <v>204</v>
      </c>
      <c r="T225" t="s">
        <v>201</v>
      </c>
      <c r="U225" t="s">
        <v>330</v>
      </c>
      <c r="V225" t="s">
        <v>318</v>
      </c>
      <c r="W225" t="s">
        <v>201</v>
      </c>
      <c r="X225" t="s">
        <v>331</v>
      </c>
      <c r="Y225" s="287" t="s">
        <v>164</v>
      </c>
    </row>
    <row r="226" spans="1:25" ht="15" customHeight="1" x14ac:dyDescent="0.35">
      <c r="A226" t="s">
        <v>192</v>
      </c>
      <c r="B226" t="s">
        <v>193</v>
      </c>
      <c r="C226" t="s">
        <v>536</v>
      </c>
      <c r="D226" t="s">
        <v>541</v>
      </c>
      <c r="E226" s="152">
        <v>0.09</v>
      </c>
      <c r="F226" s="152">
        <v>0.09</v>
      </c>
      <c r="G226" t="s">
        <v>196</v>
      </c>
      <c r="H226" s="342">
        <v>1</v>
      </c>
      <c r="I226" s="294" t="s">
        <v>542</v>
      </c>
      <c r="J226">
        <v>21712</v>
      </c>
      <c r="K226">
        <v>8545</v>
      </c>
      <c r="L226" t="s">
        <v>520</v>
      </c>
      <c r="M226" t="s">
        <v>543</v>
      </c>
      <c r="N226" t="s">
        <v>541</v>
      </c>
      <c r="O226" t="s">
        <v>544</v>
      </c>
      <c r="P226" t="s">
        <v>335</v>
      </c>
      <c r="Q226">
        <v>82000</v>
      </c>
      <c r="R226" t="s">
        <v>201</v>
      </c>
      <c r="S226" t="s">
        <v>204</v>
      </c>
      <c r="T226" t="s">
        <v>201</v>
      </c>
      <c r="U226" t="s">
        <v>330</v>
      </c>
      <c r="V226" t="s">
        <v>318</v>
      </c>
      <c r="W226" t="s">
        <v>201</v>
      </c>
      <c r="X226" t="s">
        <v>331</v>
      </c>
      <c r="Y226" s="287" t="s">
        <v>164</v>
      </c>
    </row>
    <row r="227" spans="1:25" ht="15" customHeight="1" x14ac:dyDescent="0.35">
      <c r="A227" t="s">
        <v>192</v>
      </c>
      <c r="B227" t="s">
        <v>193</v>
      </c>
      <c r="C227" t="s">
        <v>536</v>
      </c>
      <c r="D227" t="s">
        <v>541</v>
      </c>
      <c r="E227" s="152">
        <v>0.24</v>
      </c>
      <c r="F227" s="152">
        <v>0.24</v>
      </c>
      <c r="G227" t="s">
        <v>196</v>
      </c>
      <c r="H227" s="342">
        <v>1</v>
      </c>
      <c r="I227" s="294" t="s">
        <v>542</v>
      </c>
      <c r="J227">
        <v>21712</v>
      </c>
      <c r="K227">
        <v>8668</v>
      </c>
      <c r="L227" t="s">
        <v>520</v>
      </c>
      <c r="M227" t="s">
        <v>543</v>
      </c>
      <c r="N227" t="s">
        <v>541</v>
      </c>
      <c r="O227" t="s">
        <v>522</v>
      </c>
      <c r="P227" t="s">
        <v>335</v>
      </c>
      <c r="Q227">
        <v>82000</v>
      </c>
      <c r="R227" t="s">
        <v>201</v>
      </c>
      <c r="S227" t="s">
        <v>204</v>
      </c>
      <c r="T227" t="s">
        <v>201</v>
      </c>
      <c r="U227" t="s">
        <v>330</v>
      </c>
      <c r="V227" t="s">
        <v>318</v>
      </c>
      <c r="W227" t="s">
        <v>201</v>
      </c>
      <c r="X227" t="s">
        <v>331</v>
      </c>
      <c r="Y227" s="287" t="s">
        <v>164</v>
      </c>
    </row>
    <row r="228" spans="1:25" ht="15" customHeight="1" x14ac:dyDescent="0.35">
      <c r="A228" t="s">
        <v>192</v>
      </c>
      <c r="B228" t="s">
        <v>193</v>
      </c>
      <c r="C228" t="s">
        <v>536</v>
      </c>
      <c r="D228" t="s">
        <v>541</v>
      </c>
      <c r="E228" s="152">
        <v>0.09</v>
      </c>
      <c r="F228" s="152">
        <v>0.09</v>
      </c>
      <c r="G228" t="s">
        <v>196</v>
      </c>
      <c r="H228" s="342">
        <v>1</v>
      </c>
      <c r="I228" s="294" t="s">
        <v>542</v>
      </c>
      <c r="J228">
        <v>21712</v>
      </c>
      <c r="K228">
        <v>8716</v>
      </c>
      <c r="L228" t="s">
        <v>520</v>
      </c>
      <c r="M228" t="s">
        <v>543</v>
      </c>
      <c r="N228" t="s">
        <v>541</v>
      </c>
      <c r="O228" t="s">
        <v>544</v>
      </c>
      <c r="P228" t="s">
        <v>336</v>
      </c>
      <c r="Q228">
        <v>82000</v>
      </c>
      <c r="R228" t="s">
        <v>201</v>
      </c>
      <c r="S228" t="s">
        <v>204</v>
      </c>
      <c r="T228" t="s">
        <v>201</v>
      </c>
      <c r="U228" t="s">
        <v>330</v>
      </c>
      <c r="V228" t="s">
        <v>318</v>
      </c>
      <c r="W228" t="s">
        <v>201</v>
      </c>
      <c r="X228" t="s">
        <v>331</v>
      </c>
      <c r="Y228" s="287" t="s">
        <v>164</v>
      </c>
    </row>
    <row r="229" spans="1:25" ht="15" customHeight="1" x14ac:dyDescent="0.35">
      <c r="A229" t="s">
        <v>192</v>
      </c>
      <c r="B229" t="s">
        <v>193</v>
      </c>
      <c r="C229" t="s">
        <v>536</v>
      </c>
      <c r="D229" t="s">
        <v>541</v>
      </c>
      <c r="E229" s="152">
        <v>0.24</v>
      </c>
      <c r="F229" s="152">
        <v>0.24</v>
      </c>
      <c r="G229" t="s">
        <v>196</v>
      </c>
      <c r="H229" s="342">
        <v>1</v>
      </c>
      <c r="I229" s="294" t="s">
        <v>542</v>
      </c>
      <c r="J229">
        <v>21712</v>
      </c>
      <c r="K229">
        <v>8839</v>
      </c>
      <c r="L229" t="s">
        <v>520</v>
      </c>
      <c r="M229" t="s">
        <v>543</v>
      </c>
      <c r="N229" t="s">
        <v>541</v>
      </c>
      <c r="O229" t="s">
        <v>522</v>
      </c>
      <c r="P229" t="s">
        <v>336</v>
      </c>
      <c r="Q229">
        <v>82000</v>
      </c>
      <c r="R229" t="s">
        <v>201</v>
      </c>
      <c r="S229" t="s">
        <v>204</v>
      </c>
      <c r="T229" t="s">
        <v>201</v>
      </c>
      <c r="U229" t="s">
        <v>330</v>
      </c>
      <c r="V229" t="s">
        <v>318</v>
      </c>
      <c r="W229" t="s">
        <v>201</v>
      </c>
      <c r="X229" t="s">
        <v>331</v>
      </c>
      <c r="Y229" s="287" t="s">
        <v>164</v>
      </c>
    </row>
    <row r="230" spans="1:25" ht="15" customHeight="1" x14ac:dyDescent="0.35">
      <c r="A230" t="s">
        <v>192</v>
      </c>
      <c r="B230" t="s">
        <v>193</v>
      </c>
      <c r="C230" t="s">
        <v>536</v>
      </c>
      <c r="D230" t="s">
        <v>541</v>
      </c>
      <c r="E230" s="152">
        <v>0.41</v>
      </c>
      <c r="F230" s="152">
        <v>0.41</v>
      </c>
      <c r="G230" t="s">
        <v>196</v>
      </c>
      <c r="H230" s="342">
        <v>1</v>
      </c>
      <c r="I230" s="294" t="s">
        <v>542</v>
      </c>
      <c r="J230">
        <v>21712</v>
      </c>
      <c r="K230">
        <v>8889</v>
      </c>
      <c r="L230" t="s">
        <v>520</v>
      </c>
      <c r="M230" t="s">
        <v>543</v>
      </c>
      <c r="N230" t="s">
        <v>541</v>
      </c>
      <c r="O230" t="s">
        <v>544</v>
      </c>
      <c r="P230" t="s">
        <v>337</v>
      </c>
      <c r="Q230">
        <v>82000</v>
      </c>
      <c r="R230" t="s">
        <v>201</v>
      </c>
      <c r="S230" t="s">
        <v>204</v>
      </c>
      <c r="T230" t="s">
        <v>201</v>
      </c>
      <c r="U230" t="s">
        <v>330</v>
      </c>
      <c r="V230" t="s">
        <v>318</v>
      </c>
      <c r="W230" t="s">
        <v>201</v>
      </c>
      <c r="X230" t="s">
        <v>331</v>
      </c>
      <c r="Y230" s="287" t="s">
        <v>164</v>
      </c>
    </row>
    <row r="231" spans="1:25" ht="15" customHeight="1" x14ac:dyDescent="0.35">
      <c r="A231" t="s">
        <v>192</v>
      </c>
      <c r="B231" t="s">
        <v>193</v>
      </c>
      <c r="C231" t="s">
        <v>536</v>
      </c>
      <c r="D231" t="s">
        <v>541</v>
      </c>
      <c r="E231" s="152">
        <v>0.45</v>
      </c>
      <c r="F231" s="152">
        <v>0.45</v>
      </c>
      <c r="G231" t="s">
        <v>196</v>
      </c>
      <c r="H231" s="342">
        <v>1</v>
      </c>
      <c r="I231" s="294" t="s">
        <v>542</v>
      </c>
      <c r="J231">
        <v>21712</v>
      </c>
      <c r="K231">
        <v>7974</v>
      </c>
      <c r="L231" t="s">
        <v>520</v>
      </c>
      <c r="M231" t="s">
        <v>543</v>
      </c>
      <c r="N231" t="s">
        <v>541</v>
      </c>
      <c r="O231" t="s">
        <v>522</v>
      </c>
      <c r="P231" t="s">
        <v>329</v>
      </c>
      <c r="Q231">
        <v>82000</v>
      </c>
      <c r="R231" t="s">
        <v>201</v>
      </c>
      <c r="S231" t="s">
        <v>204</v>
      </c>
      <c r="T231" t="s">
        <v>201</v>
      </c>
      <c r="U231" t="s">
        <v>330</v>
      </c>
      <c r="V231" t="s">
        <v>318</v>
      </c>
      <c r="W231" t="s">
        <v>201</v>
      </c>
      <c r="X231" t="s">
        <v>331</v>
      </c>
      <c r="Y231" s="287" t="s">
        <v>164</v>
      </c>
    </row>
    <row r="232" spans="1:25" ht="15" customHeight="1" x14ac:dyDescent="0.35">
      <c r="A232" t="s">
        <v>192</v>
      </c>
      <c r="B232" t="s">
        <v>193</v>
      </c>
      <c r="C232" t="s">
        <v>536</v>
      </c>
      <c r="D232" t="s">
        <v>541</v>
      </c>
      <c r="E232" s="152">
        <v>0.21</v>
      </c>
      <c r="F232" s="152">
        <v>0.21</v>
      </c>
      <c r="G232" t="s">
        <v>196</v>
      </c>
      <c r="H232" s="342">
        <v>1</v>
      </c>
      <c r="I232" s="294" t="s">
        <v>542</v>
      </c>
      <c r="J232">
        <v>21712</v>
      </c>
      <c r="K232">
        <v>8023</v>
      </c>
      <c r="L232" t="s">
        <v>520</v>
      </c>
      <c r="M232" t="s">
        <v>543</v>
      </c>
      <c r="N232" t="s">
        <v>541</v>
      </c>
      <c r="O232" t="s">
        <v>544</v>
      </c>
      <c r="P232" t="s">
        <v>332</v>
      </c>
      <c r="Q232">
        <v>82000</v>
      </c>
      <c r="R232" t="s">
        <v>201</v>
      </c>
      <c r="S232" t="s">
        <v>204</v>
      </c>
      <c r="T232" t="s">
        <v>201</v>
      </c>
      <c r="U232" t="s">
        <v>330</v>
      </c>
      <c r="V232" t="s">
        <v>318</v>
      </c>
      <c r="W232" t="s">
        <v>201</v>
      </c>
      <c r="X232" t="s">
        <v>331</v>
      </c>
      <c r="Y232" s="287" t="s">
        <v>164</v>
      </c>
    </row>
    <row r="233" spans="1:25" ht="15" customHeight="1" x14ac:dyDescent="0.35">
      <c r="A233" t="s">
        <v>192</v>
      </c>
      <c r="B233" t="s">
        <v>193</v>
      </c>
      <c r="C233" t="s">
        <v>536</v>
      </c>
      <c r="D233" t="s">
        <v>541</v>
      </c>
      <c r="E233" s="152">
        <v>0.57999999999999996</v>
      </c>
      <c r="F233" s="152">
        <v>0.57999999999999996</v>
      </c>
      <c r="G233" t="s">
        <v>196</v>
      </c>
      <c r="H233" s="342">
        <v>1</v>
      </c>
      <c r="I233" s="294" t="s">
        <v>542</v>
      </c>
      <c r="J233">
        <v>21712</v>
      </c>
      <c r="K233">
        <v>8149</v>
      </c>
      <c r="L233" t="s">
        <v>520</v>
      </c>
      <c r="M233" t="s">
        <v>543</v>
      </c>
      <c r="N233" t="s">
        <v>541</v>
      </c>
      <c r="O233" t="s">
        <v>522</v>
      </c>
      <c r="P233" t="s">
        <v>332</v>
      </c>
      <c r="Q233">
        <v>82000</v>
      </c>
      <c r="R233" t="s">
        <v>201</v>
      </c>
      <c r="S233" t="s">
        <v>204</v>
      </c>
      <c r="T233" t="s">
        <v>201</v>
      </c>
      <c r="U233" t="s">
        <v>330</v>
      </c>
      <c r="V233" t="s">
        <v>318</v>
      </c>
      <c r="W233" t="s">
        <v>201</v>
      </c>
      <c r="X233" t="s">
        <v>331</v>
      </c>
      <c r="Y233" s="287" t="s">
        <v>164</v>
      </c>
    </row>
    <row r="234" spans="1:25" ht="15" customHeight="1" x14ac:dyDescent="0.35">
      <c r="A234" t="s">
        <v>192</v>
      </c>
      <c r="B234" t="s">
        <v>193</v>
      </c>
      <c r="C234" t="s">
        <v>536</v>
      </c>
      <c r="D234" t="s">
        <v>541</v>
      </c>
      <c r="E234" s="152">
        <v>0.3</v>
      </c>
      <c r="F234" s="152">
        <v>0.3</v>
      </c>
      <c r="G234" t="s">
        <v>196</v>
      </c>
      <c r="H234" s="342">
        <v>1</v>
      </c>
      <c r="I234" s="294" t="s">
        <v>542</v>
      </c>
      <c r="J234">
        <v>21712</v>
      </c>
      <c r="K234">
        <v>8199</v>
      </c>
      <c r="L234" t="s">
        <v>520</v>
      </c>
      <c r="M234" t="s">
        <v>543</v>
      </c>
      <c r="N234" t="s">
        <v>541</v>
      </c>
      <c r="O234" t="s">
        <v>544</v>
      </c>
      <c r="P234" t="s">
        <v>333</v>
      </c>
      <c r="Q234">
        <v>82000</v>
      </c>
      <c r="R234" t="s">
        <v>201</v>
      </c>
      <c r="S234" t="s">
        <v>204</v>
      </c>
      <c r="T234" t="s">
        <v>201</v>
      </c>
      <c r="U234" t="s">
        <v>330</v>
      </c>
      <c r="V234" t="s">
        <v>318</v>
      </c>
      <c r="W234" t="s">
        <v>201</v>
      </c>
      <c r="X234" t="s">
        <v>331</v>
      </c>
      <c r="Y234" s="287" t="s">
        <v>164</v>
      </c>
    </row>
    <row r="235" spans="1:25" ht="15" customHeight="1" x14ac:dyDescent="0.35">
      <c r="A235" t="s">
        <v>192</v>
      </c>
      <c r="B235" t="s">
        <v>193</v>
      </c>
      <c r="C235" t="s">
        <v>536</v>
      </c>
      <c r="D235" t="s">
        <v>541</v>
      </c>
      <c r="E235" s="152">
        <v>0.81</v>
      </c>
      <c r="F235" s="152">
        <v>0.81</v>
      </c>
      <c r="G235" t="s">
        <v>196</v>
      </c>
      <c r="H235" s="342">
        <v>1</v>
      </c>
      <c r="I235" s="294" t="s">
        <v>542</v>
      </c>
      <c r="J235">
        <v>21712</v>
      </c>
      <c r="K235">
        <v>8325</v>
      </c>
      <c r="L235" t="s">
        <v>520</v>
      </c>
      <c r="M235" t="s">
        <v>543</v>
      </c>
      <c r="N235" t="s">
        <v>541</v>
      </c>
      <c r="O235" t="s">
        <v>522</v>
      </c>
      <c r="P235" t="s">
        <v>333</v>
      </c>
      <c r="Q235">
        <v>82000</v>
      </c>
      <c r="R235" t="s">
        <v>201</v>
      </c>
      <c r="S235" t="s">
        <v>204</v>
      </c>
      <c r="T235" t="s">
        <v>201</v>
      </c>
      <c r="U235" t="s">
        <v>330</v>
      </c>
      <c r="V235" t="s">
        <v>318</v>
      </c>
      <c r="W235" t="s">
        <v>201</v>
      </c>
      <c r="X235" t="s">
        <v>331</v>
      </c>
      <c r="Y235" s="287" t="s">
        <v>164</v>
      </c>
    </row>
    <row r="236" spans="1:25" ht="15" customHeight="1" x14ac:dyDescent="0.35">
      <c r="A236" t="s">
        <v>192</v>
      </c>
      <c r="B236" t="s">
        <v>193</v>
      </c>
      <c r="C236" t="s">
        <v>536</v>
      </c>
      <c r="D236" t="s">
        <v>541</v>
      </c>
      <c r="E236" s="152">
        <v>0.17</v>
      </c>
      <c r="F236" s="152">
        <v>0.17</v>
      </c>
      <c r="G236" t="s">
        <v>196</v>
      </c>
      <c r="H236" s="342">
        <v>1</v>
      </c>
      <c r="I236" s="294" t="s">
        <v>542</v>
      </c>
      <c r="J236">
        <v>21712</v>
      </c>
      <c r="K236">
        <v>8373</v>
      </c>
      <c r="L236" t="s">
        <v>520</v>
      </c>
      <c r="M236" t="s">
        <v>543</v>
      </c>
      <c r="N236" t="s">
        <v>541</v>
      </c>
      <c r="O236" t="s">
        <v>544</v>
      </c>
      <c r="P236" t="s">
        <v>334</v>
      </c>
      <c r="Q236">
        <v>82000</v>
      </c>
      <c r="R236" t="s">
        <v>201</v>
      </c>
      <c r="S236" t="s">
        <v>204</v>
      </c>
      <c r="T236" t="s">
        <v>201</v>
      </c>
      <c r="U236" t="s">
        <v>330</v>
      </c>
      <c r="V236" t="s">
        <v>318</v>
      </c>
      <c r="W236" t="s">
        <v>201</v>
      </c>
      <c r="X236" t="s">
        <v>331</v>
      </c>
      <c r="Y236" s="287" t="s">
        <v>164</v>
      </c>
    </row>
    <row r="237" spans="1:25" ht="15" customHeight="1" x14ac:dyDescent="0.35">
      <c r="A237" t="s">
        <v>192</v>
      </c>
      <c r="B237" t="s">
        <v>193</v>
      </c>
      <c r="C237" t="s">
        <v>536</v>
      </c>
      <c r="D237" t="s">
        <v>541</v>
      </c>
      <c r="E237" s="152">
        <v>0.36</v>
      </c>
      <c r="F237" s="152">
        <v>0.36</v>
      </c>
      <c r="G237" t="s">
        <v>196</v>
      </c>
      <c r="H237" s="342">
        <v>1</v>
      </c>
      <c r="I237" s="294" t="s">
        <v>542</v>
      </c>
      <c r="J237">
        <v>21712</v>
      </c>
      <c r="K237">
        <v>7075</v>
      </c>
      <c r="L237" t="s">
        <v>520</v>
      </c>
      <c r="M237" t="s">
        <v>543</v>
      </c>
      <c r="N237" t="s">
        <v>541</v>
      </c>
      <c r="O237" t="s">
        <v>522</v>
      </c>
      <c r="P237" t="s">
        <v>333</v>
      </c>
      <c r="Q237">
        <v>81000</v>
      </c>
      <c r="R237" t="s">
        <v>201</v>
      </c>
      <c r="S237" t="s">
        <v>204</v>
      </c>
      <c r="T237" t="s">
        <v>201</v>
      </c>
      <c r="U237" t="s">
        <v>330</v>
      </c>
      <c r="V237" t="s">
        <v>318</v>
      </c>
      <c r="W237" t="s">
        <v>201</v>
      </c>
      <c r="X237" t="s">
        <v>331</v>
      </c>
      <c r="Y237" s="287" t="s">
        <v>164</v>
      </c>
    </row>
    <row r="238" spans="1:25" ht="15" customHeight="1" x14ac:dyDescent="0.35">
      <c r="A238" t="s">
        <v>192</v>
      </c>
      <c r="B238" t="s">
        <v>193</v>
      </c>
      <c r="C238" t="s">
        <v>536</v>
      </c>
      <c r="D238" t="s">
        <v>541</v>
      </c>
      <c r="E238" s="152">
        <v>-0.01</v>
      </c>
      <c r="F238" s="152">
        <v>-0.01</v>
      </c>
      <c r="G238" t="s">
        <v>196</v>
      </c>
      <c r="H238" s="342">
        <v>1</v>
      </c>
      <c r="I238" s="294" t="s">
        <v>542</v>
      </c>
      <c r="J238">
        <v>21712</v>
      </c>
      <c r="K238">
        <v>7283</v>
      </c>
      <c r="L238" t="s">
        <v>520</v>
      </c>
      <c r="M238" t="s">
        <v>543</v>
      </c>
      <c r="N238" t="s">
        <v>541</v>
      </c>
      <c r="O238" t="s">
        <v>522</v>
      </c>
      <c r="P238" t="s">
        <v>335</v>
      </c>
      <c r="Q238">
        <v>81000</v>
      </c>
      <c r="R238" t="s">
        <v>201</v>
      </c>
      <c r="S238" t="s">
        <v>204</v>
      </c>
      <c r="T238" t="s">
        <v>201</v>
      </c>
      <c r="U238" t="s">
        <v>330</v>
      </c>
      <c r="V238" t="s">
        <v>318</v>
      </c>
      <c r="W238" t="s">
        <v>201</v>
      </c>
      <c r="X238" t="s">
        <v>331</v>
      </c>
      <c r="Y238" s="287" t="s">
        <v>164</v>
      </c>
    </row>
    <row r="239" spans="1:25" ht="15" customHeight="1" x14ac:dyDescent="0.35">
      <c r="A239" t="s">
        <v>192</v>
      </c>
      <c r="B239" t="s">
        <v>193</v>
      </c>
      <c r="C239" t="s">
        <v>536</v>
      </c>
      <c r="D239" t="s">
        <v>541</v>
      </c>
      <c r="E239" s="152">
        <v>0.05</v>
      </c>
      <c r="F239" s="152">
        <v>0.05</v>
      </c>
      <c r="G239" t="s">
        <v>196</v>
      </c>
      <c r="H239" s="342">
        <v>1</v>
      </c>
      <c r="I239" s="294" t="s">
        <v>542</v>
      </c>
      <c r="J239">
        <v>21712</v>
      </c>
      <c r="K239">
        <v>7331</v>
      </c>
      <c r="L239" t="s">
        <v>520</v>
      </c>
      <c r="M239" t="s">
        <v>543</v>
      </c>
      <c r="N239" t="s">
        <v>541</v>
      </c>
      <c r="O239" t="s">
        <v>544</v>
      </c>
      <c r="P239" t="s">
        <v>338</v>
      </c>
      <c r="Q239">
        <v>81000</v>
      </c>
      <c r="R239" t="s">
        <v>201</v>
      </c>
      <c r="S239" t="s">
        <v>204</v>
      </c>
      <c r="T239" t="s">
        <v>201</v>
      </c>
      <c r="U239" t="s">
        <v>330</v>
      </c>
      <c r="V239" t="s">
        <v>318</v>
      </c>
      <c r="W239" t="s">
        <v>201</v>
      </c>
      <c r="X239" t="s">
        <v>331</v>
      </c>
      <c r="Y239" s="287" t="s">
        <v>164</v>
      </c>
    </row>
    <row r="240" spans="1:25" ht="15" customHeight="1" x14ac:dyDescent="0.35">
      <c r="A240" t="s">
        <v>192</v>
      </c>
      <c r="B240" t="s">
        <v>193</v>
      </c>
      <c r="C240" t="s">
        <v>536</v>
      </c>
      <c r="D240" t="s">
        <v>541</v>
      </c>
      <c r="E240" s="152">
        <v>0.15</v>
      </c>
      <c r="F240" s="152">
        <v>0.15</v>
      </c>
      <c r="G240" t="s">
        <v>196</v>
      </c>
      <c r="H240" s="342">
        <v>1</v>
      </c>
      <c r="I240" s="294" t="s">
        <v>542</v>
      </c>
      <c r="J240">
        <v>21712</v>
      </c>
      <c r="K240">
        <v>7452</v>
      </c>
      <c r="L240" t="s">
        <v>520</v>
      </c>
      <c r="M240" t="s">
        <v>543</v>
      </c>
      <c r="N240" t="s">
        <v>541</v>
      </c>
      <c r="O240" t="s">
        <v>522</v>
      </c>
      <c r="P240" t="s">
        <v>338</v>
      </c>
      <c r="Q240">
        <v>81000</v>
      </c>
      <c r="R240" t="s">
        <v>201</v>
      </c>
      <c r="S240" t="s">
        <v>204</v>
      </c>
      <c r="T240" t="s">
        <v>201</v>
      </c>
      <c r="U240" t="s">
        <v>330</v>
      </c>
      <c r="V240" t="s">
        <v>318</v>
      </c>
      <c r="W240" t="s">
        <v>201</v>
      </c>
      <c r="X240" t="s">
        <v>331</v>
      </c>
      <c r="Y240" s="287" t="s">
        <v>164</v>
      </c>
    </row>
    <row r="241" spans="1:25" ht="15" customHeight="1" x14ac:dyDescent="0.35">
      <c r="A241" t="s">
        <v>192</v>
      </c>
      <c r="B241" t="s">
        <v>193</v>
      </c>
      <c r="C241" t="s">
        <v>536</v>
      </c>
      <c r="D241" t="s">
        <v>541</v>
      </c>
      <c r="E241" s="152">
        <v>-0.01</v>
      </c>
      <c r="F241" s="152">
        <v>-0.01</v>
      </c>
      <c r="G241" t="s">
        <v>196</v>
      </c>
      <c r="H241" s="342">
        <v>1</v>
      </c>
      <c r="I241" s="294" t="s">
        <v>542</v>
      </c>
      <c r="J241">
        <v>21712</v>
      </c>
      <c r="K241">
        <v>7739</v>
      </c>
      <c r="L241" t="s">
        <v>520</v>
      </c>
      <c r="M241" t="s">
        <v>543</v>
      </c>
      <c r="N241" t="s">
        <v>541</v>
      </c>
      <c r="O241" t="s">
        <v>522</v>
      </c>
      <c r="P241" t="s">
        <v>531</v>
      </c>
      <c r="Q241">
        <v>81000</v>
      </c>
      <c r="R241" t="s">
        <v>201</v>
      </c>
      <c r="S241" t="s">
        <v>204</v>
      </c>
      <c r="T241" t="s">
        <v>201</v>
      </c>
      <c r="U241" t="s">
        <v>330</v>
      </c>
      <c r="V241" t="s">
        <v>318</v>
      </c>
      <c r="W241" t="s">
        <v>201</v>
      </c>
      <c r="X241" t="s">
        <v>94</v>
      </c>
      <c r="Y241" s="287" t="s">
        <v>164</v>
      </c>
    </row>
    <row r="242" spans="1:25" ht="15" customHeight="1" x14ac:dyDescent="0.35">
      <c r="A242" t="s">
        <v>192</v>
      </c>
      <c r="B242" t="s">
        <v>193</v>
      </c>
      <c r="C242" t="s">
        <v>536</v>
      </c>
      <c r="D242" t="s">
        <v>541</v>
      </c>
      <c r="E242" s="152">
        <v>0.17</v>
      </c>
      <c r="F242" s="152">
        <v>0.17</v>
      </c>
      <c r="G242" t="s">
        <v>196</v>
      </c>
      <c r="H242" s="342">
        <v>1</v>
      </c>
      <c r="I242" s="294" t="s">
        <v>542</v>
      </c>
      <c r="J242">
        <v>21712</v>
      </c>
      <c r="K242">
        <v>7850</v>
      </c>
      <c r="L242" t="s">
        <v>520</v>
      </c>
      <c r="M242" t="s">
        <v>543</v>
      </c>
      <c r="N242" t="s">
        <v>541</v>
      </c>
      <c r="O242" t="s">
        <v>544</v>
      </c>
      <c r="P242" t="s">
        <v>329</v>
      </c>
      <c r="Q242">
        <v>82000</v>
      </c>
      <c r="R242" t="s">
        <v>201</v>
      </c>
      <c r="S242" t="s">
        <v>204</v>
      </c>
      <c r="T242" t="s">
        <v>201</v>
      </c>
      <c r="U242" t="s">
        <v>330</v>
      </c>
      <c r="V242" t="s">
        <v>318</v>
      </c>
      <c r="W242" t="s">
        <v>201</v>
      </c>
      <c r="X242" t="s">
        <v>331</v>
      </c>
      <c r="Y242" s="287" t="s">
        <v>164</v>
      </c>
    </row>
    <row r="243" spans="1:25" ht="15" customHeight="1" x14ac:dyDescent="0.35">
      <c r="A243" t="s">
        <v>192</v>
      </c>
      <c r="B243" t="s">
        <v>193</v>
      </c>
      <c r="C243" t="s">
        <v>536</v>
      </c>
      <c r="D243" t="s">
        <v>541</v>
      </c>
      <c r="E243" s="152">
        <v>0.19</v>
      </c>
      <c r="F243" s="152">
        <v>0.19</v>
      </c>
      <c r="G243" t="s">
        <v>196</v>
      </c>
      <c r="H243" s="342">
        <v>1</v>
      </c>
      <c r="I243" s="294" t="s">
        <v>542</v>
      </c>
      <c r="J243">
        <v>21712</v>
      </c>
      <c r="K243">
        <v>6492</v>
      </c>
      <c r="L243" t="s">
        <v>520</v>
      </c>
      <c r="M243" t="s">
        <v>543</v>
      </c>
      <c r="N243" t="s">
        <v>541</v>
      </c>
      <c r="O243" t="s">
        <v>544</v>
      </c>
      <c r="P243" t="s">
        <v>339</v>
      </c>
      <c r="Q243">
        <v>80200</v>
      </c>
      <c r="R243" t="s">
        <v>201</v>
      </c>
      <c r="S243" t="s">
        <v>204</v>
      </c>
      <c r="T243" t="s">
        <v>201</v>
      </c>
      <c r="U243" t="s">
        <v>330</v>
      </c>
      <c r="V243" t="s">
        <v>318</v>
      </c>
      <c r="W243" t="s">
        <v>201</v>
      </c>
      <c r="X243" t="s">
        <v>331</v>
      </c>
      <c r="Y243" s="287" t="s">
        <v>164</v>
      </c>
    </row>
    <row r="244" spans="1:25" ht="15" customHeight="1" x14ac:dyDescent="0.35">
      <c r="A244" t="s">
        <v>192</v>
      </c>
      <c r="B244" t="s">
        <v>193</v>
      </c>
      <c r="C244" t="s">
        <v>536</v>
      </c>
      <c r="D244" t="s">
        <v>541</v>
      </c>
      <c r="E244" s="152">
        <v>0.51</v>
      </c>
      <c r="F244" s="152">
        <v>0.51</v>
      </c>
      <c r="G244" t="s">
        <v>196</v>
      </c>
      <c r="H244" s="342">
        <v>1</v>
      </c>
      <c r="I244" s="294" t="s">
        <v>542</v>
      </c>
      <c r="J244">
        <v>21712</v>
      </c>
      <c r="K244">
        <v>6616</v>
      </c>
      <c r="L244" t="s">
        <v>520</v>
      </c>
      <c r="M244" t="s">
        <v>543</v>
      </c>
      <c r="N244" t="s">
        <v>541</v>
      </c>
      <c r="O244" t="s">
        <v>522</v>
      </c>
      <c r="P244" t="s">
        <v>339</v>
      </c>
      <c r="Q244">
        <v>80200</v>
      </c>
      <c r="R244" t="s">
        <v>201</v>
      </c>
      <c r="S244" t="s">
        <v>204</v>
      </c>
      <c r="T244" t="s">
        <v>201</v>
      </c>
      <c r="U244" t="s">
        <v>330</v>
      </c>
      <c r="V244" t="s">
        <v>318</v>
      </c>
      <c r="W244" t="s">
        <v>201</v>
      </c>
      <c r="X244" t="s">
        <v>331</v>
      </c>
      <c r="Y244" s="287" t="s">
        <v>164</v>
      </c>
    </row>
    <row r="245" spans="1:25" ht="15" customHeight="1" x14ac:dyDescent="0.35">
      <c r="A245" t="s">
        <v>192</v>
      </c>
      <c r="B245" t="s">
        <v>193</v>
      </c>
      <c r="C245" t="s">
        <v>536</v>
      </c>
      <c r="D245" t="s">
        <v>541</v>
      </c>
      <c r="E245" s="152">
        <v>0.14000000000000001</v>
      </c>
      <c r="F245" s="152">
        <v>0.14000000000000001</v>
      </c>
      <c r="G245" t="s">
        <v>196</v>
      </c>
      <c r="H245" s="342">
        <v>1</v>
      </c>
      <c r="I245" s="294" t="s">
        <v>542</v>
      </c>
      <c r="J245">
        <v>21712</v>
      </c>
      <c r="K245">
        <v>6664</v>
      </c>
      <c r="L245" t="s">
        <v>520</v>
      </c>
      <c r="M245" t="s">
        <v>543</v>
      </c>
      <c r="N245" t="s">
        <v>541</v>
      </c>
      <c r="O245" t="s">
        <v>544</v>
      </c>
      <c r="P245" t="s">
        <v>345</v>
      </c>
      <c r="Q245">
        <v>80200</v>
      </c>
      <c r="R245" t="s">
        <v>201</v>
      </c>
      <c r="S245" t="s">
        <v>204</v>
      </c>
      <c r="T245" t="s">
        <v>201</v>
      </c>
      <c r="U245" t="s">
        <v>330</v>
      </c>
      <c r="V245" t="s">
        <v>318</v>
      </c>
      <c r="W245" t="s">
        <v>201</v>
      </c>
      <c r="X245" t="s">
        <v>331</v>
      </c>
      <c r="Y245" s="287" t="s">
        <v>164</v>
      </c>
    </row>
    <row r="246" spans="1:25" ht="15" customHeight="1" x14ac:dyDescent="0.35">
      <c r="A246" t="s">
        <v>192</v>
      </c>
      <c r="B246" t="s">
        <v>193</v>
      </c>
      <c r="C246" t="s">
        <v>536</v>
      </c>
      <c r="D246" t="s">
        <v>541</v>
      </c>
      <c r="E246" s="152">
        <v>0.38</v>
      </c>
      <c r="F246" s="152">
        <v>0.38</v>
      </c>
      <c r="G246" t="s">
        <v>196</v>
      </c>
      <c r="H246" s="342">
        <v>1</v>
      </c>
      <c r="I246" s="294" t="s">
        <v>542</v>
      </c>
      <c r="J246">
        <v>21712</v>
      </c>
      <c r="K246">
        <v>6787</v>
      </c>
      <c r="L246" t="s">
        <v>520</v>
      </c>
      <c r="M246" t="s">
        <v>543</v>
      </c>
      <c r="N246" t="s">
        <v>541</v>
      </c>
      <c r="O246" t="s">
        <v>522</v>
      </c>
      <c r="P246" t="s">
        <v>345</v>
      </c>
      <c r="Q246">
        <v>80200</v>
      </c>
      <c r="R246" t="s">
        <v>201</v>
      </c>
      <c r="S246" t="s">
        <v>204</v>
      </c>
      <c r="T246" t="s">
        <v>201</v>
      </c>
      <c r="U246" t="s">
        <v>330</v>
      </c>
      <c r="V246" t="s">
        <v>318</v>
      </c>
      <c r="W246" t="s">
        <v>201</v>
      </c>
      <c r="X246" t="s">
        <v>331</v>
      </c>
      <c r="Y246" s="287" t="s">
        <v>164</v>
      </c>
    </row>
    <row r="247" spans="1:25" ht="15" customHeight="1" x14ac:dyDescent="0.35">
      <c r="A247" t="s">
        <v>192</v>
      </c>
      <c r="B247" t="s">
        <v>193</v>
      </c>
      <c r="C247" t="s">
        <v>536</v>
      </c>
      <c r="D247" t="s">
        <v>541</v>
      </c>
      <c r="E247" s="152">
        <v>-0.01</v>
      </c>
      <c r="F247" s="152">
        <v>-0.01</v>
      </c>
      <c r="G247" t="s">
        <v>196</v>
      </c>
      <c r="H247" s="342">
        <v>1</v>
      </c>
      <c r="I247" s="294" t="s">
        <v>542</v>
      </c>
      <c r="J247">
        <v>21712</v>
      </c>
      <c r="K247">
        <v>6904</v>
      </c>
      <c r="L247" t="s">
        <v>520</v>
      </c>
      <c r="M247" t="s">
        <v>543</v>
      </c>
      <c r="N247" t="s">
        <v>541</v>
      </c>
      <c r="O247" t="s">
        <v>522</v>
      </c>
      <c r="P247" t="s">
        <v>329</v>
      </c>
      <c r="Q247">
        <v>81000</v>
      </c>
      <c r="R247" t="s">
        <v>201</v>
      </c>
      <c r="S247" t="s">
        <v>204</v>
      </c>
      <c r="T247" t="s">
        <v>201</v>
      </c>
      <c r="U247" t="s">
        <v>330</v>
      </c>
      <c r="V247" t="s">
        <v>318</v>
      </c>
      <c r="W247" t="s">
        <v>201</v>
      </c>
      <c r="X247" t="s">
        <v>331</v>
      </c>
      <c r="Y247" s="287" t="s">
        <v>164</v>
      </c>
    </row>
    <row r="248" spans="1:25" ht="15" customHeight="1" x14ac:dyDescent="0.35">
      <c r="A248" t="s">
        <v>192</v>
      </c>
      <c r="B248" t="s">
        <v>193</v>
      </c>
      <c r="C248" t="s">
        <v>536</v>
      </c>
      <c r="D248" t="s">
        <v>541</v>
      </c>
      <c r="E248" s="152">
        <v>0.13</v>
      </c>
      <c r="F248" s="152">
        <v>0.13</v>
      </c>
      <c r="G248" t="s">
        <v>196</v>
      </c>
      <c r="H248" s="342">
        <v>1</v>
      </c>
      <c r="I248" s="294" t="s">
        <v>542</v>
      </c>
      <c r="J248">
        <v>21712</v>
      </c>
      <c r="K248">
        <v>6952</v>
      </c>
      <c r="L248" t="s">
        <v>520</v>
      </c>
      <c r="M248" t="s">
        <v>543</v>
      </c>
      <c r="N248" t="s">
        <v>541</v>
      </c>
      <c r="O248" t="s">
        <v>544</v>
      </c>
      <c r="P248" t="s">
        <v>333</v>
      </c>
      <c r="Q248">
        <v>81000</v>
      </c>
      <c r="R248" t="s">
        <v>201</v>
      </c>
      <c r="S248" t="s">
        <v>204</v>
      </c>
      <c r="T248" t="s">
        <v>201</v>
      </c>
      <c r="U248" t="s">
        <v>330</v>
      </c>
      <c r="V248" t="s">
        <v>318</v>
      </c>
      <c r="W248" t="s">
        <v>201</v>
      </c>
      <c r="X248" t="s">
        <v>331</v>
      </c>
      <c r="Y248" s="287" t="s">
        <v>164</v>
      </c>
    </row>
    <row r="249" spans="1:25" ht="15" customHeight="1" x14ac:dyDescent="0.35">
      <c r="A249" t="s">
        <v>192</v>
      </c>
      <c r="B249" t="s">
        <v>193</v>
      </c>
      <c r="C249" t="s">
        <v>536</v>
      </c>
      <c r="D249" t="s">
        <v>541</v>
      </c>
      <c r="E249" s="152">
        <v>7.0000000000000007E-2</v>
      </c>
      <c r="F249" s="152">
        <v>7.0000000000000007E-2</v>
      </c>
      <c r="G249" t="s">
        <v>196</v>
      </c>
      <c r="H249" s="342">
        <v>1</v>
      </c>
      <c r="I249" s="294" t="s">
        <v>542</v>
      </c>
      <c r="J249">
        <v>21712</v>
      </c>
      <c r="K249">
        <v>5987</v>
      </c>
      <c r="L249" t="s">
        <v>520</v>
      </c>
      <c r="M249" t="s">
        <v>543</v>
      </c>
      <c r="N249" t="s">
        <v>541</v>
      </c>
      <c r="O249" t="s">
        <v>544</v>
      </c>
      <c r="P249" t="s">
        <v>336</v>
      </c>
      <c r="Q249">
        <v>80200</v>
      </c>
      <c r="R249" t="s">
        <v>201</v>
      </c>
      <c r="S249" t="s">
        <v>204</v>
      </c>
      <c r="T249" t="s">
        <v>201</v>
      </c>
      <c r="U249" t="s">
        <v>330</v>
      </c>
      <c r="V249" t="s">
        <v>318</v>
      </c>
      <c r="W249" t="s">
        <v>201</v>
      </c>
      <c r="X249" t="s">
        <v>331</v>
      </c>
      <c r="Y249" s="287" t="s">
        <v>164</v>
      </c>
    </row>
    <row r="250" spans="1:25" ht="15" customHeight="1" x14ac:dyDescent="0.35">
      <c r="A250" t="s">
        <v>192</v>
      </c>
      <c r="B250" t="s">
        <v>193</v>
      </c>
      <c r="C250" t="s">
        <v>536</v>
      </c>
      <c r="D250" t="s">
        <v>541</v>
      </c>
      <c r="E250" s="152">
        <v>0.2</v>
      </c>
      <c r="F250" s="152">
        <v>0.2</v>
      </c>
      <c r="G250" t="s">
        <v>196</v>
      </c>
      <c r="H250" s="342">
        <v>1</v>
      </c>
      <c r="I250" s="294" t="s">
        <v>542</v>
      </c>
      <c r="J250">
        <v>21712</v>
      </c>
      <c r="K250">
        <v>6110</v>
      </c>
      <c r="L250" t="s">
        <v>520</v>
      </c>
      <c r="M250" t="s">
        <v>543</v>
      </c>
      <c r="N250" t="s">
        <v>541</v>
      </c>
      <c r="O250" t="s">
        <v>522</v>
      </c>
      <c r="P250" t="s">
        <v>336</v>
      </c>
      <c r="Q250">
        <v>80200</v>
      </c>
      <c r="R250" t="s">
        <v>201</v>
      </c>
      <c r="S250" t="s">
        <v>204</v>
      </c>
      <c r="T250" t="s">
        <v>201</v>
      </c>
      <c r="U250" t="s">
        <v>330</v>
      </c>
      <c r="V250" t="s">
        <v>318</v>
      </c>
      <c r="W250" t="s">
        <v>201</v>
      </c>
      <c r="X250" t="s">
        <v>331</v>
      </c>
      <c r="Y250" s="287" t="s">
        <v>164</v>
      </c>
    </row>
    <row r="251" spans="1:25" ht="15" customHeight="1" x14ac:dyDescent="0.35">
      <c r="A251" t="s">
        <v>192</v>
      </c>
      <c r="B251" t="s">
        <v>193</v>
      </c>
      <c r="C251" t="s">
        <v>536</v>
      </c>
      <c r="D251" t="s">
        <v>541</v>
      </c>
      <c r="E251" s="152">
        <v>0.05</v>
      </c>
      <c r="F251" s="152">
        <v>0.05</v>
      </c>
      <c r="G251" t="s">
        <v>196</v>
      </c>
      <c r="H251" s="342">
        <v>1</v>
      </c>
      <c r="I251" s="294" t="s">
        <v>542</v>
      </c>
      <c r="J251">
        <v>21712</v>
      </c>
      <c r="K251">
        <v>6158</v>
      </c>
      <c r="L251" t="s">
        <v>520</v>
      </c>
      <c r="M251" t="s">
        <v>543</v>
      </c>
      <c r="N251" t="s">
        <v>541</v>
      </c>
      <c r="O251" t="s">
        <v>544</v>
      </c>
      <c r="P251" t="s">
        <v>337</v>
      </c>
      <c r="Q251">
        <v>80200</v>
      </c>
      <c r="R251" t="s">
        <v>201</v>
      </c>
      <c r="S251" t="s">
        <v>204</v>
      </c>
      <c r="T251" t="s">
        <v>201</v>
      </c>
      <c r="U251" t="s">
        <v>330</v>
      </c>
      <c r="V251" t="s">
        <v>318</v>
      </c>
      <c r="W251" t="s">
        <v>201</v>
      </c>
      <c r="X251" t="s">
        <v>331</v>
      </c>
      <c r="Y251" s="287" t="s">
        <v>164</v>
      </c>
    </row>
    <row r="252" spans="1:25" ht="15" customHeight="1" x14ac:dyDescent="0.35">
      <c r="A252" t="s">
        <v>192</v>
      </c>
      <c r="B252" t="s">
        <v>193</v>
      </c>
      <c r="C252" t="s">
        <v>536</v>
      </c>
      <c r="D252" t="s">
        <v>541</v>
      </c>
      <c r="E252" s="152">
        <v>0.13</v>
      </c>
      <c r="F252" s="152">
        <v>0.13</v>
      </c>
      <c r="G252" t="s">
        <v>196</v>
      </c>
      <c r="H252" s="342">
        <v>1</v>
      </c>
      <c r="I252" s="294" t="s">
        <v>542</v>
      </c>
      <c r="J252">
        <v>21712</v>
      </c>
      <c r="K252">
        <v>6279</v>
      </c>
      <c r="L252" t="s">
        <v>520</v>
      </c>
      <c r="M252" t="s">
        <v>543</v>
      </c>
      <c r="N252" t="s">
        <v>541</v>
      </c>
      <c r="O252" t="s">
        <v>522</v>
      </c>
      <c r="P252" t="s">
        <v>337</v>
      </c>
      <c r="Q252">
        <v>80200</v>
      </c>
      <c r="R252" t="s">
        <v>201</v>
      </c>
      <c r="S252" t="s">
        <v>204</v>
      </c>
      <c r="T252" t="s">
        <v>201</v>
      </c>
      <c r="U252" t="s">
        <v>330</v>
      </c>
      <c r="V252" t="s">
        <v>318</v>
      </c>
      <c r="W252" t="s">
        <v>201</v>
      </c>
      <c r="X252" t="s">
        <v>331</v>
      </c>
      <c r="Y252" s="287" t="s">
        <v>164</v>
      </c>
    </row>
    <row r="253" spans="1:25" ht="15" customHeight="1" x14ac:dyDescent="0.35">
      <c r="A253" t="s">
        <v>192</v>
      </c>
      <c r="B253" t="s">
        <v>193</v>
      </c>
      <c r="C253" t="s">
        <v>536</v>
      </c>
      <c r="D253" t="s">
        <v>541</v>
      </c>
      <c r="E253" s="152">
        <v>0.02</v>
      </c>
      <c r="F253" s="152">
        <v>0.02</v>
      </c>
      <c r="G253" t="s">
        <v>196</v>
      </c>
      <c r="H253" s="342">
        <v>1</v>
      </c>
      <c r="I253" s="294" t="s">
        <v>542</v>
      </c>
      <c r="J253">
        <v>21712</v>
      </c>
      <c r="K253">
        <v>6325</v>
      </c>
      <c r="L253" t="s">
        <v>520</v>
      </c>
      <c r="M253" t="s">
        <v>543</v>
      </c>
      <c r="N253" t="s">
        <v>541</v>
      </c>
      <c r="O253" t="s">
        <v>544</v>
      </c>
      <c r="P253" t="s">
        <v>338</v>
      </c>
      <c r="Q253">
        <v>80200</v>
      </c>
      <c r="R253" t="s">
        <v>201</v>
      </c>
      <c r="S253" t="s">
        <v>204</v>
      </c>
      <c r="T253" t="s">
        <v>201</v>
      </c>
      <c r="U253" t="s">
        <v>330</v>
      </c>
      <c r="V253" t="s">
        <v>318</v>
      </c>
      <c r="W253" t="s">
        <v>201</v>
      </c>
      <c r="X253" t="s">
        <v>331</v>
      </c>
      <c r="Y253" s="287" t="s">
        <v>164</v>
      </c>
    </row>
    <row r="254" spans="1:25" ht="15" customHeight="1" x14ac:dyDescent="0.35">
      <c r="A254" t="s">
        <v>192</v>
      </c>
      <c r="B254" t="s">
        <v>193</v>
      </c>
      <c r="C254" t="s">
        <v>536</v>
      </c>
      <c r="D254" t="s">
        <v>541</v>
      </c>
      <c r="E254" s="152">
        <v>0.05</v>
      </c>
      <c r="F254" s="152">
        <v>0.05</v>
      </c>
      <c r="G254" t="s">
        <v>196</v>
      </c>
      <c r="H254" s="342">
        <v>1</v>
      </c>
      <c r="I254" s="294" t="s">
        <v>542</v>
      </c>
      <c r="J254">
        <v>21712</v>
      </c>
      <c r="K254">
        <v>6443</v>
      </c>
      <c r="L254" t="s">
        <v>520</v>
      </c>
      <c r="M254" t="s">
        <v>543</v>
      </c>
      <c r="N254" t="s">
        <v>541</v>
      </c>
      <c r="O254" t="s">
        <v>522</v>
      </c>
      <c r="P254" t="s">
        <v>338</v>
      </c>
      <c r="Q254">
        <v>80200</v>
      </c>
      <c r="R254" t="s">
        <v>201</v>
      </c>
      <c r="S254" t="s">
        <v>204</v>
      </c>
      <c r="T254" t="s">
        <v>201</v>
      </c>
      <c r="U254" t="s">
        <v>330</v>
      </c>
      <c r="V254" t="s">
        <v>318</v>
      </c>
      <c r="W254" t="s">
        <v>201</v>
      </c>
      <c r="X254" t="s">
        <v>331</v>
      </c>
      <c r="Y254" s="287" t="s">
        <v>164</v>
      </c>
    </row>
    <row r="255" spans="1:25" ht="15" customHeight="1" x14ac:dyDescent="0.35">
      <c r="A255" t="s">
        <v>192</v>
      </c>
      <c r="B255" t="s">
        <v>193</v>
      </c>
      <c r="C255" t="s">
        <v>536</v>
      </c>
      <c r="D255" t="s">
        <v>541</v>
      </c>
      <c r="E255" s="152">
        <v>0.13</v>
      </c>
      <c r="F255" s="152">
        <v>0.13</v>
      </c>
      <c r="G255" t="s">
        <v>196</v>
      </c>
      <c r="H255" s="342">
        <v>1</v>
      </c>
      <c r="I255" s="294" t="s">
        <v>542</v>
      </c>
      <c r="J255">
        <v>21712</v>
      </c>
      <c r="K255">
        <v>5478</v>
      </c>
      <c r="L255" t="s">
        <v>520</v>
      </c>
      <c r="M255" t="s">
        <v>543</v>
      </c>
      <c r="N255" t="s">
        <v>541</v>
      </c>
      <c r="O255" t="s">
        <v>544</v>
      </c>
      <c r="P255" t="s">
        <v>333</v>
      </c>
      <c r="Q255">
        <v>80200</v>
      </c>
      <c r="R255" t="s">
        <v>201</v>
      </c>
      <c r="S255" t="s">
        <v>204</v>
      </c>
      <c r="T255" t="s">
        <v>201</v>
      </c>
      <c r="U255" t="s">
        <v>330</v>
      </c>
      <c r="V255" t="s">
        <v>318</v>
      </c>
      <c r="W255" t="s">
        <v>201</v>
      </c>
      <c r="X255" t="s">
        <v>331</v>
      </c>
      <c r="Y255" s="287" t="s">
        <v>164</v>
      </c>
    </row>
    <row r="256" spans="1:25" ht="15" customHeight="1" x14ac:dyDescent="0.35">
      <c r="A256" t="s">
        <v>192</v>
      </c>
      <c r="B256" t="s">
        <v>193</v>
      </c>
      <c r="C256" t="s">
        <v>536</v>
      </c>
      <c r="D256" t="s">
        <v>541</v>
      </c>
      <c r="E256" s="152">
        <v>0.35</v>
      </c>
      <c r="F256" s="152">
        <v>0.35</v>
      </c>
      <c r="G256" t="s">
        <v>196</v>
      </c>
      <c r="H256" s="342">
        <v>1</v>
      </c>
      <c r="I256" s="294" t="s">
        <v>542</v>
      </c>
      <c r="J256">
        <v>21712</v>
      </c>
      <c r="K256">
        <v>5601</v>
      </c>
      <c r="L256" t="s">
        <v>520</v>
      </c>
      <c r="M256" t="s">
        <v>543</v>
      </c>
      <c r="N256" t="s">
        <v>541</v>
      </c>
      <c r="O256" t="s">
        <v>522</v>
      </c>
      <c r="P256" t="s">
        <v>333</v>
      </c>
      <c r="Q256">
        <v>80200</v>
      </c>
      <c r="R256" t="s">
        <v>201</v>
      </c>
      <c r="S256" t="s">
        <v>204</v>
      </c>
      <c r="T256" t="s">
        <v>201</v>
      </c>
      <c r="U256" t="s">
        <v>330</v>
      </c>
      <c r="V256" t="s">
        <v>318</v>
      </c>
      <c r="W256" t="s">
        <v>201</v>
      </c>
      <c r="X256" t="s">
        <v>331</v>
      </c>
      <c r="Y256" s="287" t="s">
        <v>164</v>
      </c>
    </row>
    <row r="257" spans="1:25" ht="15" customHeight="1" x14ac:dyDescent="0.35">
      <c r="A257" t="s">
        <v>192</v>
      </c>
      <c r="B257" t="s">
        <v>193</v>
      </c>
      <c r="C257" t="s">
        <v>536</v>
      </c>
      <c r="D257" t="s">
        <v>541</v>
      </c>
      <c r="E257" s="152">
        <v>0.04</v>
      </c>
      <c r="F257" s="152">
        <v>0.04</v>
      </c>
      <c r="G257" t="s">
        <v>196</v>
      </c>
      <c r="H257" s="342">
        <v>1</v>
      </c>
      <c r="I257" s="294" t="s">
        <v>542</v>
      </c>
      <c r="J257">
        <v>21712</v>
      </c>
      <c r="K257">
        <v>5649</v>
      </c>
      <c r="L257" t="s">
        <v>520</v>
      </c>
      <c r="M257" t="s">
        <v>543</v>
      </c>
      <c r="N257" t="s">
        <v>541</v>
      </c>
      <c r="O257" t="s">
        <v>544</v>
      </c>
      <c r="P257" t="s">
        <v>334</v>
      </c>
      <c r="Q257">
        <v>80200</v>
      </c>
      <c r="R257" t="s">
        <v>201</v>
      </c>
      <c r="S257" t="s">
        <v>204</v>
      </c>
      <c r="T257" t="s">
        <v>201</v>
      </c>
      <c r="U257" t="s">
        <v>330</v>
      </c>
      <c r="V257" t="s">
        <v>318</v>
      </c>
      <c r="W257" t="s">
        <v>201</v>
      </c>
      <c r="X257" t="s">
        <v>331</v>
      </c>
      <c r="Y257" s="287" t="s">
        <v>164</v>
      </c>
    </row>
    <row r="258" spans="1:25" ht="15" customHeight="1" x14ac:dyDescent="0.35">
      <c r="A258" t="s">
        <v>192</v>
      </c>
      <c r="B258" t="s">
        <v>193</v>
      </c>
      <c r="C258" t="s">
        <v>536</v>
      </c>
      <c r="D258" t="s">
        <v>541</v>
      </c>
      <c r="E258" s="152">
        <v>0.11</v>
      </c>
      <c r="F258" s="152">
        <v>0.11</v>
      </c>
      <c r="G258" t="s">
        <v>196</v>
      </c>
      <c r="H258" s="342">
        <v>1</v>
      </c>
      <c r="I258" s="294" t="s">
        <v>542</v>
      </c>
      <c r="J258">
        <v>21712</v>
      </c>
      <c r="K258">
        <v>5770</v>
      </c>
      <c r="L258" t="s">
        <v>520</v>
      </c>
      <c r="M258" t="s">
        <v>543</v>
      </c>
      <c r="N258" t="s">
        <v>541</v>
      </c>
      <c r="O258" t="s">
        <v>522</v>
      </c>
      <c r="P258" t="s">
        <v>334</v>
      </c>
      <c r="Q258">
        <v>80200</v>
      </c>
      <c r="R258" t="s">
        <v>201</v>
      </c>
      <c r="S258" t="s">
        <v>204</v>
      </c>
      <c r="T258" t="s">
        <v>201</v>
      </c>
      <c r="U258" t="s">
        <v>330</v>
      </c>
      <c r="V258" t="s">
        <v>318</v>
      </c>
      <c r="W258" t="s">
        <v>201</v>
      </c>
      <c r="X258" t="s">
        <v>331</v>
      </c>
      <c r="Y258" s="287" t="s">
        <v>164</v>
      </c>
    </row>
    <row r="259" spans="1:25" ht="15" customHeight="1" x14ac:dyDescent="0.35">
      <c r="A259" t="s">
        <v>192</v>
      </c>
      <c r="B259" t="s">
        <v>193</v>
      </c>
      <c r="C259" t="s">
        <v>536</v>
      </c>
      <c r="D259" t="s">
        <v>541</v>
      </c>
      <c r="E259" s="152">
        <v>0.05</v>
      </c>
      <c r="F259" s="152">
        <v>0.05</v>
      </c>
      <c r="G259" t="s">
        <v>196</v>
      </c>
      <c r="H259" s="342">
        <v>1</v>
      </c>
      <c r="I259" s="294" t="s">
        <v>542</v>
      </c>
      <c r="J259">
        <v>21712</v>
      </c>
      <c r="K259">
        <v>5818</v>
      </c>
      <c r="L259" t="s">
        <v>520</v>
      </c>
      <c r="M259" t="s">
        <v>543</v>
      </c>
      <c r="N259" t="s">
        <v>541</v>
      </c>
      <c r="O259" t="s">
        <v>544</v>
      </c>
      <c r="P259" t="s">
        <v>335</v>
      </c>
      <c r="Q259">
        <v>80200</v>
      </c>
      <c r="R259" t="s">
        <v>201</v>
      </c>
      <c r="S259" t="s">
        <v>204</v>
      </c>
      <c r="T259" t="s">
        <v>201</v>
      </c>
      <c r="U259" t="s">
        <v>330</v>
      </c>
      <c r="V259" t="s">
        <v>318</v>
      </c>
      <c r="W259" t="s">
        <v>201</v>
      </c>
      <c r="X259" t="s">
        <v>331</v>
      </c>
      <c r="Y259" s="287" t="s">
        <v>164</v>
      </c>
    </row>
    <row r="260" spans="1:25" ht="15" customHeight="1" x14ac:dyDescent="0.35">
      <c r="A260" t="s">
        <v>192</v>
      </c>
      <c r="B260" t="s">
        <v>193</v>
      </c>
      <c r="C260" t="s">
        <v>536</v>
      </c>
      <c r="D260" t="s">
        <v>541</v>
      </c>
      <c r="E260" s="152">
        <v>0.13</v>
      </c>
      <c r="F260" s="152">
        <v>0.13</v>
      </c>
      <c r="G260" t="s">
        <v>196</v>
      </c>
      <c r="H260" s="342">
        <v>1</v>
      </c>
      <c r="I260" s="294" t="s">
        <v>542</v>
      </c>
      <c r="J260">
        <v>21712</v>
      </c>
      <c r="K260">
        <v>5939</v>
      </c>
      <c r="L260" t="s">
        <v>520</v>
      </c>
      <c r="M260" t="s">
        <v>543</v>
      </c>
      <c r="N260" t="s">
        <v>541</v>
      </c>
      <c r="O260" t="s">
        <v>522</v>
      </c>
      <c r="P260" t="s">
        <v>335</v>
      </c>
      <c r="Q260">
        <v>80200</v>
      </c>
      <c r="R260" t="s">
        <v>201</v>
      </c>
      <c r="S260" t="s">
        <v>204</v>
      </c>
      <c r="T260" t="s">
        <v>201</v>
      </c>
      <c r="U260" t="s">
        <v>330</v>
      </c>
      <c r="V260" t="s">
        <v>318</v>
      </c>
      <c r="W260" t="s">
        <v>201</v>
      </c>
      <c r="X260" t="s">
        <v>331</v>
      </c>
      <c r="Y260" s="287" t="s">
        <v>164</v>
      </c>
    </row>
    <row r="261" spans="1:25" ht="15" customHeight="1" x14ac:dyDescent="0.35">
      <c r="A261" t="s">
        <v>192</v>
      </c>
      <c r="B261" t="s">
        <v>193</v>
      </c>
      <c r="C261" t="s">
        <v>536</v>
      </c>
      <c r="D261" t="s">
        <v>541</v>
      </c>
      <c r="E261" s="152">
        <v>0.16</v>
      </c>
      <c r="F261" s="152">
        <v>0.16</v>
      </c>
      <c r="G261" t="s">
        <v>196</v>
      </c>
      <c r="H261" s="342">
        <v>1</v>
      </c>
      <c r="I261" s="294" t="s">
        <v>542</v>
      </c>
      <c r="J261">
        <v>21712</v>
      </c>
      <c r="K261">
        <v>4958</v>
      </c>
      <c r="L261" t="s">
        <v>520</v>
      </c>
      <c r="M261" t="s">
        <v>543</v>
      </c>
      <c r="N261" t="s">
        <v>541</v>
      </c>
      <c r="O261" t="s">
        <v>544</v>
      </c>
      <c r="P261" t="s">
        <v>343</v>
      </c>
      <c r="Q261">
        <v>80100</v>
      </c>
      <c r="R261" t="s">
        <v>201</v>
      </c>
      <c r="S261" t="s">
        <v>204</v>
      </c>
      <c r="T261" t="s">
        <v>201</v>
      </c>
      <c r="U261" t="s">
        <v>330</v>
      </c>
      <c r="V261" t="s">
        <v>318</v>
      </c>
      <c r="W261" t="s">
        <v>201</v>
      </c>
      <c r="X261" t="s">
        <v>342</v>
      </c>
      <c r="Y261" s="287" t="s">
        <v>164</v>
      </c>
    </row>
    <row r="262" spans="1:25" ht="15" customHeight="1" x14ac:dyDescent="0.35">
      <c r="A262" t="s">
        <v>192</v>
      </c>
      <c r="B262" t="s">
        <v>193</v>
      </c>
      <c r="C262" t="s">
        <v>536</v>
      </c>
      <c r="D262" t="s">
        <v>541</v>
      </c>
      <c r="E262" s="152">
        <v>0.45</v>
      </c>
      <c r="F262" s="152">
        <v>0.45</v>
      </c>
      <c r="G262" t="s">
        <v>196</v>
      </c>
      <c r="H262" s="342">
        <v>1</v>
      </c>
      <c r="I262" s="294" t="s">
        <v>542</v>
      </c>
      <c r="J262">
        <v>21712</v>
      </c>
      <c r="K262">
        <v>5082</v>
      </c>
      <c r="L262" t="s">
        <v>520</v>
      </c>
      <c r="M262" t="s">
        <v>543</v>
      </c>
      <c r="N262" t="s">
        <v>541</v>
      </c>
      <c r="O262" t="s">
        <v>522</v>
      </c>
      <c r="P262" t="s">
        <v>343</v>
      </c>
      <c r="Q262">
        <v>80100</v>
      </c>
      <c r="R262" t="s">
        <v>201</v>
      </c>
      <c r="S262" t="s">
        <v>204</v>
      </c>
      <c r="T262" t="s">
        <v>201</v>
      </c>
      <c r="U262" t="s">
        <v>330</v>
      </c>
      <c r="V262" t="s">
        <v>318</v>
      </c>
      <c r="W262" t="s">
        <v>201</v>
      </c>
      <c r="X262" t="s">
        <v>342</v>
      </c>
      <c r="Y262" s="287" t="s">
        <v>164</v>
      </c>
    </row>
    <row r="263" spans="1:25" ht="15" customHeight="1" x14ac:dyDescent="0.35">
      <c r="A263" t="s">
        <v>192</v>
      </c>
      <c r="B263" t="s">
        <v>193</v>
      </c>
      <c r="C263" t="s">
        <v>536</v>
      </c>
      <c r="D263" t="s">
        <v>541</v>
      </c>
      <c r="E263" s="152">
        <v>0.13</v>
      </c>
      <c r="F263" s="152">
        <v>0.13</v>
      </c>
      <c r="G263" t="s">
        <v>196</v>
      </c>
      <c r="H263" s="342">
        <v>1</v>
      </c>
      <c r="I263" s="294" t="s">
        <v>542</v>
      </c>
      <c r="J263">
        <v>21712</v>
      </c>
      <c r="K263">
        <v>5130</v>
      </c>
      <c r="L263" t="s">
        <v>520</v>
      </c>
      <c r="M263" t="s">
        <v>543</v>
      </c>
      <c r="N263" t="s">
        <v>541</v>
      </c>
      <c r="O263" t="s">
        <v>544</v>
      </c>
      <c r="P263" t="s">
        <v>346</v>
      </c>
      <c r="Q263">
        <v>80100</v>
      </c>
      <c r="R263" t="s">
        <v>201</v>
      </c>
      <c r="S263" t="s">
        <v>204</v>
      </c>
      <c r="T263" t="s">
        <v>201</v>
      </c>
      <c r="U263" t="s">
        <v>330</v>
      </c>
      <c r="V263" t="s">
        <v>318</v>
      </c>
      <c r="W263" t="s">
        <v>201</v>
      </c>
      <c r="X263" t="s">
        <v>331</v>
      </c>
      <c r="Y263" s="287" t="s">
        <v>164</v>
      </c>
    </row>
    <row r="264" spans="1:25" ht="15" customHeight="1" x14ac:dyDescent="0.35">
      <c r="A264" t="s">
        <v>192</v>
      </c>
      <c r="B264" t="s">
        <v>193</v>
      </c>
      <c r="C264" t="s">
        <v>536</v>
      </c>
      <c r="D264" t="s">
        <v>541</v>
      </c>
      <c r="E264" s="152">
        <v>0.35</v>
      </c>
      <c r="F264" s="152">
        <v>0.35</v>
      </c>
      <c r="G264" t="s">
        <v>196</v>
      </c>
      <c r="H264" s="342">
        <v>1</v>
      </c>
      <c r="I264" s="294" t="s">
        <v>542</v>
      </c>
      <c r="J264">
        <v>21712</v>
      </c>
      <c r="K264">
        <v>5253</v>
      </c>
      <c r="L264" t="s">
        <v>520</v>
      </c>
      <c r="M264" t="s">
        <v>543</v>
      </c>
      <c r="N264" t="s">
        <v>541</v>
      </c>
      <c r="O264" t="s">
        <v>522</v>
      </c>
      <c r="P264" t="s">
        <v>346</v>
      </c>
      <c r="Q264">
        <v>80100</v>
      </c>
      <c r="R264" t="s">
        <v>201</v>
      </c>
      <c r="S264" t="s">
        <v>204</v>
      </c>
      <c r="T264" t="s">
        <v>201</v>
      </c>
      <c r="U264" t="s">
        <v>330</v>
      </c>
      <c r="V264" t="s">
        <v>318</v>
      </c>
      <c r="W264" t="s">
        <v>201</v>
      </c>
      <c r="X264" t="s">
        <v>331</v>
      </c>
      <c r="Y264" s="287" t="s">
        <v>164</v>
      </c>
    </row>
    <row r="265" spans="1:25" ht="15" customHeight="1" x14ac:dyDescent="0.35">
      <c r="A265" t="s">
        <v>192</v>
      </c>
      <c r="B265" t="s">
        <v>193</v>
      </c>
      <c r="C265" t="s">
        <v>536</v>
      </c>
      <c r="D265" t="s">
        <v>541</v>
      </c>
      <c r="E265" s="152">
        <v>0.68</v>
      </c>
      <c r="F265" s="152">
        <v>0.68</v>
      </c>
      <c r="G265" t="s">
        <v>196</v>
      </c>
      <c r="H265" s="342">
        <v>1</v>
      </c>
      <c r="I265" s="294" t="s">
        <v>542</v>
      </c>
      <c r="J265">
        <v>21712</v>
      </c>
      <c r="K265">
        <v>5303</v>
      </c>
      <c r="L265" t="s">
        <v>520</v>
      </c>
      <c r="M265" t="s">
        <v>543</v>
      </c>
      <c r="N265" t="s">
        <v>541</v>
      </c>
      <c r="O265" t="s">
        <v>544</v>
      </c>
      <c r="P265" t="s">
        <v>345</v>
      </c>
      <c r="Q265">
        <v>80100</v>
      </c>
      <c r="R265" t="s">
        <v>201</v>
      </c>
      <c r="S265" t="s">
        <v>204</v>
      </c>
      <c r="T265" t="s">
        <v>201</v>
      </c>
      <c r="U265" t="s">
        <v>330</v>
      </c>
      <c r="V265" t="s">
        <v>318</v>
      </c>
      <c r="W265" t="s">
        <v>201</v>
      </c>
      <c r="X265" t="s">
        <v>331</v>
      </c>
      <c r="Y265" s="287" t="s">
        <v>164</v>
      </c>
    </row>
    <row r="266" spans="1:25" ht="15" customHeight="1" x14ac:dyDescent="0.35">
      <c r="A266" t="s">
        <v>192</v>
      </c>
      <c r="B266" t="s">
        <v>193</v>
      </c>
      <c r="C266" t="s">
        <v>536</v>
      </c>
      <c r="D266" t="s">
        <v>541</v>
      </c>
      <c r="E266" s="152">
        <v>1.85</v>
      </c>
      <c r="F266" s="152">
        <v>1.85</v>
      </c>
      <c r="G266" t="s">
        <v>196</v>
      </c>
      <c r="H266" s="342">
        <v>1</v>
      </c>
      <c r="I266" s="294" t="s">
        <v>542</v>
      </c>
      <c r="J266">
        <v>21712</v>
      </c>
      <c r="K266">
        <v>5430</v>
      </c>
      <c r="L266" t="s">
        <v>520</v>
      </c>
      <c r="M266" t="s">
        <v>543</v>
      </c>
      <c r="N266" t="s">
        <v>541</v>
      </c>
      <c r="O266" t="s">
        <v>522</v>
      </c>
      <c r="P266" t="s">
        <v>345</v>
      </c>
      <c r="Q266">
        <v>80100</v>
      </c>
      <c r="R266" t="s">
        <v>201</v>
      </c>
      <c r="S266" t="s">
        <v>204</v>
      </c>
      <c r="T266" t="s">
        <v>201</v>
      </c>
      <c r="U266" t="s">
        <v>330</v>
      </c>
      <c r="V266" t="s">
        <v>318</v>
      </c>
      <c r="W266" t="s">
        <v>201</v>
      </c>
      <c r="X266" t="s">
        <v>331</v>
      </c>
      <c r="Y266" s="287" t="s">
        <v>164</v>
      </c>
    </row>
    <row r="267" spans="1:25" ht="15" customHeight="1" x14ac:dyDescent="0.35">
      <c r="A267" t="s">
        <v>192</v>
      </c>
      <c r="B267" t="s">
        <v>193</v>
      </c>
      <c r="C267" t="s">
        <v>536</v>
      </c>
      <c r="D267" t="s">
        <v>541</v>
      </c>
      <c r="E267" s="152">
        <v>0.36</v>
      </c>
      <c r="F267" s="152">
        <v>0.36</v>
      </c>
      <c r="G267" t="s">
        <v>196</v>
      </c>
      <c r="H267" s="342">
        <v>1</v>
      </c>
      <c r="I267" s="294" t="s">
        <v>542</v>
      </c>
      <c r="J267">
        <v>21712</v>
      </c>
      <c r="K267">
        <v>4430</v>
      </c>
      <c r="L267" t="s">
        <v>520</v>
      </c>
      <c r="M267" t="s">
        <v>543</v>
      </c>
      <c r="N267" t="s">
        <v>541</v>
      </c>
      <c r="O267" t="s">
        <v>544</v>
      </c>
      <c r="P267" t="s">
        <v>533</v>
      </c>
      <c r="Q267">
        <v>80100</v>
      </c>
      <c r="R267" t="s">
        <v>201</v>
      </c>
      <c r="S267" t="s">
        <v>204</v>
      </c>
      <c r="T267" t="s">
        <v>201</v>
      </c>
      <c r="U267" t="s">
        <v>330</v>
      </c>
      <c r="V267" t="s">
        <v>318</v>
      </c>
      <c r="W267" t="s">
        <v>201</v>
      </c>
      <c r="X267" t="s">
        <v>94</v>
      </c>
      <c r="Y267" s="287" t="s">
        <v>164</v>
      </c>
    </row>
    <row r="268" spans="1:25" ht="15" customHeight="1" x14ac:dyDescent="0.35">
      <c r="A268" t="s">
        <v>192</v>
      </c>
      <c r="B268" t="s">
        <v>193</v>
      </c>
      <c r="C268" t="s">
        <v>536</v>
      </c>
      <c r="D268" t="s">
        <v>541</v>
      </c>
      <c r="E268" s="152">
        <v>0.98</v>
      </c>
      <c r="F268" s="152">
        <v>0.98</v>
      </c>
      <c r="G268" t="s">
        <v>196</v>
      </c>
      <c r="H268" s="342">
        <v>1</v>
      </c>
      <c r="I268" s="294" t="s">
        <v>542</v>
      </c>
      <c r="J268">
        <v>21712</v>
      </c>
      <c r="K268">
        <v>4556</v>
      </c>
      <c r="L268" t="s">
        <v>520</v>
      </c>
      <c r="M268" t="s">
        <v>543</v>
      </c>
      <c r="N268" t="s">
        <v>541</v>
      </c>
      <c r="O268" t="s">
        <v>522</v>
      </c>
      <c r="P268" t="s">
        <v>533</v>
      </c>
      <c r="Q268">
        <v>80100</v>
      </c>
      <c r="R268" t="s">
        <v>201</v>
      </c>
      <c r="S268" t="s">
        <v>204</v>
      </c>
      <c r="T268" t="s">
        <v>201</v>
      </c>
      <c r="U268" t="s">
        <v>330</v>
      </c>
      <c r="V268" t="s">
        <v>318</v>
      </c>
      <c r="W268" t="s">
        <v>201</v>
      </c>
      <c r="X268" t="s">
        <v>94</v>
      </c>
      <c r="Y268" s="287" t="s">
        <v>164</v>
      </c>
    </row>
    <row r="269" spans="1:25" ht="15" customHeight="1" x14ac:dyDescent="0.35">
      <c r="A269" t="s">
        <v>192</v>
      </c>
      <c r="B269" t="s">
        <v>193</v>
      </c>
      <c r="C269" t="s">
        <v>536</v>
      </c>
      <c r="D269" t="s">
        <v>541</v>
      </c>
      <c r="E269" s="152">
        <v>0.57999999999999996</v>
      </c>
      <c r="F269" s="152">
        <v>0.57999999999999996</v>
      </c>
      <c r="G269" t="s">
        <v>196</v>
      </c>
      <c r="H269" s="342">
        <v>1</v>
      </c>
      <c r="I269" s="294" t="s">
        <v>542</v>
      </c>
      <c r="J269">
        <v>21712</v>
      </c>
      <c r="K269">
        <v>4606</v>
      </c>
      <c r="L269" t="s">
        <v>520</v>
      </c>
      <c r="M269" t="s">
        <v>543</v>
      </c>
      <c r="N269" t="s">
        <v>541</v>
      </c>
      <c r="O269" t="s">
        <v>544</v>
      </c>
      <c r="P269" t="s">
        <v>531</v>
      </c>
      <c r="Q269">
        <v>80100</v>
      </c>
      <c r="R269" t="s">
        <v>201</v>
      </c>
      <c r="S269" t="s">
        <v>204</v>
      </c>
      <c r="T269" t="s">
        <v>201</v>
      </c>
      <c r="U269" t="s">
        <v>330</v>
      </c>
      <c r="V269" t="s">
        <v>318</v>
      </c>
      <c r="W269" t="s">
        <v>201</v>
      </c>
      <c r="X269" t="s">
        <v>94</v>
      </c>
      <c r="Y269" s="287" t="s">
        <v>164</v>
      </c>
    </row>
    <row r="270" spans="1:25" ht="15" customHeight="1" x14ac:dyDescent="0.35">
      <c r="A270" t="s">
        <v>192</v>
      </c>
      <c r="B270" t="s">
        <v>193</v>
      </c>
      <c r="C270" t="s">
        <v>536</v>
      </c>
      <c r="D270" t="s">
        <v>541</v>
      </c>
      <c r="E270" s="152">
        <v>1.56</v>
      </c>
      <c r="F270" s="152">
        <v>1.56</v>
      </c>
      <c r="G270" t="s">
        <v>196</v>
      </c>
      <c r="H270" s="342">
        <v>1</v>
      </c>
      <c r="I270" s="294" t="s">
        <v>542</v>
      </c>
      <c r="J270">
        <v>21712</v>
      </c>
      <c r="K270">
        <v>4733</v>
      </c>
      <c r="L270" t="s">
        <v>520</v>
      </c>
      <c r="M270" t="s">
        <v>543</v>
      </c>
      <c r="N270" t="s">
        <v>541</v>
      </c>
      <c r="O270" t="s">
        <v>522</v>
      </c>
      <c r="P270" t="s">
        <v>531</v>
      </c>
      <c r="Q270">
        <v>80100</v>
      </c>
      <c r="R270" t="s">
        <v>201</v>
      </c>
      <c r="S270" t="s">
        <v>204</v>
      </c>
      <c r="T270" t="s">
        <v>201</v>
      </c>
      <c r="U270" t="s">
        <v>330</v>
      </c>
      <c r="V270" t="s">
        <v>318</v>
      </c>
      <c r="W270" t="s">
        <v>201</v>
      </c>
      <c r="X270" t="s">
        <v>94</v>
      </c>
      <c r="Y270" s="287" t="s">
        <v>164</v>
      </c>
    </row>
    <row r="271" spans="1:25" ht="15" customHeight="1" x14ac:dyDescent="0.35">
      <c r="A271" t="s">
        <v>192</v>
      </c>
      <c r="B271" t="s">
        <v>193</v>
      </c>
      <c r="C271" t="s">
        <v>536</v>
      </c>
      <c r="D271" t="s">
        <v>541</v>
      </c>
      <c r="E271" s="152">
        <v>0.79</v>
      </c>
      <c r="F271" s="152">
        <v>0.79</v>
      </c>
      <c r="G271" t="s">
        <v>196</v>
      </c>
      <c r="H271" s="342">
        <v>1</v>
      </c>
      <c r="I271" s="294" t="s">
        <v>542</v>
      </c>
      <c r="J271">
        <v>21712</v>
      </c>
      <c r="K271">
        <v>4783</v>
      </c>
      <c r="L271" t="s">
        <v>520</v>
      </c>
      <c r="M271" t="s">
        <v>543</v>
      </c>
      <c r="N271" t="s">
        <v>541</v>
      </c>
      <c r="O271" t="s">
        <v>544</v>
      </c>
      <c r="P271" t="s">
        <v>341</v>
      </c>
      <c r="Q271">
        <v>80100</v>
      </c>
      <c r="R271" t="s">
        <v>201</v>
      </c>
      <c r="S271" t="s">
        <v>204</v>
      </c>
      <c r="T271" t="s">
        <v>201</v>
      </c>
      <c r="U271" t="s">
        <v>330</v>
      </c>
      <c r="V271" t="s">
        <v>318</v>
      </c>
      <c r="W271" t="s">
        <v>201</v>
      </c>
      <c r="X271" t="s">
        <v>342</v>
      </c>
      <c r="Y271" s="287" t="s">
        <v>164</v>
      </c>
    </row>
    <row r="272" spans="1:25" ht="15" customHeight="1" x14ac:dyDescent="0.35">
      <c r="A272" t="s">
        <v>192</v>
      </c>
      <c r="B272" t="s">
        <v>193</v>
      </c>
      <c r="C272" t="s">
        <v>536</v>
      </c>
      <c r="D272" t="s">
        <v>541</v>
      </c>
      <c r="E272" s="152">
        <v>2.16</v>
      </c>
      <c r="F272" s="152">
        <v>2.16</v>
      </c>
      <c r="G272" t="s">
        <v>196</v>
      </c>
      <c r="H272" s="342">
        <v>1</v>
      </c>
      <c r="I272" s="294" t="s">
        <v>542</v>
      </c>
      <c r="J272">
        <v>21712</v>
      </c>
      <c r="K272">
        <v>4910</v>
      </c>
      <c r="L272" t="s">
        <v>520</v>
      </c>
      <c r="M272" t="s">
        <v>543</v>
      </c>
      <c r="N272" t="s">
        <v>541</v>
      </c>
      <c r="O272" t="s">
        <v>522</v>
      </c>
      <c r="P272" t="s">
        <v>341</v>
      </c>
      <c r="Q272">
        <v>80100</v>
      </c>
      <c r="R272" t="s">
        <v>201</v>
      </c>
      <c r="S272" t="s">
        <v>204</v>
      </c>
      <c r="T272" t="s">
        <v>201</v>
      </c>
      <c r="U272" t="s">
        <v>330</v>
      </c>
      <c r="V272" t="s">
        <v>318</v>
      </c>
      <c r="W272" t="s">
        <v>201</v>
      </c>
      <c r="X272" t="s">
        <v>342</v>
      </c>
      <c r="Y272" s="287" t="s">
        <v>164</v>
      </c>
    </row>
    <row r="273" spans="1:25" ht="15" customHeight="1" x14ac:dyDescent="0.35">
      <c r="A273" t="s">
        <v>192</v>
      </c>
      <c r="B273" t="s">
        <v>193</v>
      </c>
      <c r="C273" t="s">
        <v>536</v>
      </c>
      <c r="D273" t="s">
        <v>541</v>
      </c>
      <c r="E273" s="152">
        <v>0.92</v>
      </c>
      <c r="F273" s="152">
        <v>0.92</v>
      </c>
      <c r="G273" t="s">
        <v>196</v>
      </c>
      <c r="H273" s="342">
        <v>1</v>
      </c>
      <c r="I273" s="294" t="s">
        <v>542</v>
      </c>
      <c r="J273">
        <v>21712</v>
      </c>
      <c r="K273">
        <v>3906</v>
      </c>
      <c r="L273" t="s">
        <v>520</v>
      </c>
      <c r="M273" t="s">
        <v>543</v>
      </c>
      <c r="N273" t="s">
        <v>541</v>
      </c>
      <c r="O273" t="s">
        <v>544</v>
      </c>
      <c r="P273" t="s">
        <v>338</v>
      </c>
      <c r="Q273">
        <v>80100</v>
      </c>
      <c r="R273" t="s">
        <v>201</v>
      </c>
      <c r="S273" t="s">
        <v>204</v>
      </c>
      <c r="T273" t="s">
        <v>201</v>
      </c>
      <c r="U273" t="s">
        <v>330</v>
      </c>
      <c r="V273" t="s">
        <v>318</v>
      </c>
      <c r="W273" t="s">
        <v>201</v>
      </c>
      <c r="X273" t="s">
        <v>331</v>
      </c>
      <c r="Y273" s="287" t="s">
        <v>164</v>
      </c>
    </row>
    <row r="274" spans="1:25" ht="15" customHeight="1" x14ac:dyDescent="0.35">
      <c r="A274" t="s">
        <v>192</v>
      </c>
      <c r="B274" t="s">
        <v>193</v>
      </c>
      <c r="C274" t="s">
        <v>536</v>
      </c>
      <c r="D274" t="s">
        <v>541</v>
      </c>
      <c r="E274" s="152">
        <v>2.48</v>
      </c>
      <c r="F274" s="152">
        <v>2.48</v>
      </c>
      <c r="G274" t="s">
        <v>196</v>
      </c>
      <c r="H274" s="342">
        <v>1</v>
      </c>
      <c r="I274" s="294" t="s">
        <v>542</v>
      </c>
      <c r="J274">
        <v>21712</v>
      </c>
      <c r="K274">
        <v>4033</v>
      </c>
      <c r="L274" t="s">
        <v>520</v>
      </c>
      <c r="M274" t="s">
        <v>543</v>
      </c>
      <c r="N274" t="s">
        <v>541</v>
      </c>
      <c r="O274" t="s">
        <v>522</v>
      </c>
      <c r="P274" t="s">
        <v>338</v>
      </c>
      <c r="Q274">
        <v>80100</v>
      </c>
      <c r="R274" t="s">
        <v>201</v>
      </c>
      <c r="S274" t="s">
        <v>204</v>
      </c>
      <c r="T274" t="s">
        <v>201</v>
      </c>
      <c r="U274" t="s">
        <v>330</v>
      </c>
      <c r="V274" t="s">
        <v>318</v>
      </c>
      <c r="W274" t="s">
        <v>201</v>
      </c>
      <c r="X274" t="s">
        <v>331</v>
      </c>
      <c r="Y274" s="287" t="s">
        <v>164</v>
      </c>
    </row>
    <row r="275" spans="1:25" ht="15" customHeight="1" x14ac:dyDescent="0.35">
      <c r="A275" t="s">
        <v>192</v>
      </c>
      <c r="B275" t="s">
        <v>193</v>
      </c>
      <c r="C275" t="s">
        <v>536</v>
      </c>
      <c r="D275" t="s">
        <v>541</v>
      </c>
      <c r="E275" s="152">
        <v>0.08</v>
      </c>
      <c r="F275" s="152">
        <v>0.08</v>
      </c>
      <c r="G275" t="s">
        <v>196</v>
      </c>
      <c r="H275" s="342">
        <v>1</v>
      </c>
      <c r="I275" s="294" t="s">
        <v>542</v>
      </c>
      <c r="J275">
        <v>21712</v>
      </c>
      <c r="K275">
        <v>4081</v>
      </c>
      <c r="L275" t="s">
        <v>520</v>
      </c>
      <c r="M275" t="s">
        <v>543</v>
      </c>
      <c r="N275" t="s">
        <v>541</v>
      </c>
      <c r="O275" t="s">
        <v>544</v>
      </c>
      <c r="P275" t="s">
        <v>339</v>
      </c>
      <c r="Q275">
        <v>80100</v>
      </c>
      <c r="R275" t="s">
        <v>201</v>
      </c>
      <c r="S275" t="s">
        <v>204</v>
      </c>
      <c r="T275" t="s">
        <v>201</v>
      </c>
      <c r="U275" t="s">
        <v>330</v>
      </c>
      <c r="V275" t="s">
        <v>318</v>
      </c>
      <c r="W275" t="s">
        <v>201</v>
      </c>
      <c r="X275" t="s">
        <v>331</v>
      </c>
      <c r="Y275" s="287" t="s">
        <v>164</v>
      </c>
    </row>
    <row r="276" spans="1:25" ht="15" customHeight="1" x14ac:dyDescent="0.35">
      <c r="A276" t="s">
        <v>192</v>
      </c>
      <c r="B276" t="s">
        <v>193</v>
      </c>
      <c r="C276" t="s">
        <v>536</v>
      </c>
      <c r="D276" t="s">
        <v>541</v>
      </c>
      <c r="E276" s="152">
        <v>0.22</v>
      </c>
      <c r="F276" s="152">
        <v>0.22</v>
      </c>
      <c r="G276" t="s">
        <v>196</v>
      </c>
      <c r="H276" s="342">
        <v>1</v>
      </c>
      <c r="I276" s="294" t="s">
        <v>542</v>
      </c>
      <c r="J276">
        <v>21712</v>
      </c>
      <c r="K276">
        <v>4204</v>
      </c>
      <c r="L276" t="s">
        <v>520</v>
      </c>
      <c r="M276" t="s">
        <v>543</v>
      </c>
      <c r="N276" t="s">
        <v>541</v>
      </c>
      <c r="O276" t="s">
        <v>522</v>
      </c>
      <c r="P276" t="s">
        <v>339</v>
      </c>
      <c r="Q276">
        <v>80100</v>
      </c>
      <c r="R276" t="s">
        <v>201</v>
      </c>
      <c r="S276" t="s">
        <v>204</v>
      </c>
      <c r="T276" t="s">
        <v>201</v>
      </c>
      <c r="U276" t="s">
        <v>330</v>
      </c>
      <c r="V276" t="s">
        <v>318</v>
      </c>
      <c r="W276" t="s">
        <v>201</v>
      </c>
      <c r="X276" t="s">
        <v>331</v>
      </c>
      <c r="Y276" s="287" t="s">
        <v>164</v>
      </c>
    </row>
    <row r="277" spans="1:25" ht="15" customHeight="1" x14ac:dyDescent="0.35">
      <c r="A277" t="s">
        <v>192</v>
      </c>
      <c r="B277" t="s">
        <v>193</v>
      </c>
      <c r="C277" t="s">
        <v>536</v>
      </c>
      <c r="D277" t="s">
        <v>541</v>
      </c>
      <c r="E277" s="152">
        <v>0.33</v>
      </c>
      <c r="F277" s="152">
        <v>0.33</v>
      </c>
      <c r="G277" t="s">
        <v>196</v>
      </c>
      <c r="H277" s="342">
        <v>1</v>
      </c>
      <c r="I277" s="294" t="s">
        <v>542</v>
      </c>
      <c r="J277">
        <v>21712</v>
      </c>
      <c r="K277">
        <v>4254</v>
      </c>
      <c r="L277" t="s">
        <v>520</v>
      </c>
      <c r="M277" t="s">
        <v>543</v>
      </c>
      <c r="N277" t="s">
        <v>541</v>
      </c>
      <c r="O277" t="s">
        <v>544</v>
      </c>
      <c r="P277" t="s">
        <v>340</v>
      </c>
      <c r="Q277">
        <v>80100</v>
      </c>
      <c r="R277" t="s">
        <v>201</v>
      </c>
      <c r="S277" t="s">
        <v>204</v>
      </c>
      <c r="T277" t="s">
        <v>201</v>
      </c>
      <c r="U277" t="s">
        <v>330</v>
      </c>
      <c r="V277" t="s">
        <v>318</v>
      </c>
      <c r="W277" t="s">
        <v>201</v>
      </c>
      <c r="X277" t="s">
        <v>94</v>
      </c>
      <c r="Y277" s="287" t="s">
        <v>164</v>
      </c>
    </row>
    <row r="278" spans="1:25" ht="15" customHeight="1" x14ac:dyDescent="0.35">
      <c r="A278" t="s">
        <v>192</v>
      </c>
      <c r="B278" t="s">
        <v>193</v>
      </c>
      <c r="C278" t="s">
        <v>536</v>
      </c>
      <c r="D278" t="s">
        <v>541</v>
      </c>
      <c r="E278" s="152">
        <v>0.88</v>
      </c>
      <c r="F278" s="152">
        <v>0.88</v>
      </c>
      <c r="G278" t="s">
        <v>196</v>
      </c>
      <c r="H278" s="342">
        <v>1</v>
      </c>
      <c r="I278" s="294" t="s">
        <v>542</v>
      </c>
      <c r="J278">
        <v>21712</v>
      </c>
      <c r="K278">
        <v>4380</v>
      </c>
      <c r="L278" t="s">
        <v>520</v>
      </c>
      <c r="M278" t="s">
        <v>543</v>
      </c>
      <c r="N278" t="s">
        <v>541</v>
      </c>
      <c r="O278" t="s">
        <v>522</v>
      </c>
      <c r="P278" t="s">
        <v>340</v>
      </c>
      <c r="Q278">
        <v>80100</v>
      </c>
      <c r="R278" t="s">
        <v>201</v>
      </c>
      <c r="S278" t="s">
        <v>204</v>
      </c>
      <c r="T278" t="s">
        <v>201</v>
      </c>
      <c r="U278" t="s">
        <v>330</v>
      </c>
      <c r="V278" t="s">
        <v>318</v>
      </c>
      <c r="W278" t="s">
        <v>201</v>
      </c>
      <c r="X278" t="s">
        <v>94</v>
      </c>
      <c r="Y278" s="287" t="s">
        <v>164</v>
      </c>
    </row>
    <row r="279" spans="1:25" ht="15" customHeight="1" x14ac:dyDescent="0.35">
      <c r="A279" t="s">
        <v>192</v>
      </c>
      <c r="B279" t="s">
        <v>193</v>
      </c>
      <c r="C279" t="s">
        <v>536</v>
      </c>
      <c r="D279" t="s">
        <v>541</v>
      </c>
      <c r="E279" s="152">
        <v>0.16</v>
      </c>
      <c r="F279" s="152">
        <v>0.16</v>
      </c>
      <c r="G279" t="s">
        <v>196</v>
      </c>
      <c r="H279" s="342">
        <v>1</v>
      </c>
      <c r="I279" s="294" t="s">
        <v>542</v>
      </c>
      <c r="J279">
        <v>21712</v>
      </c>
      <c r="K279">
        <v>3387</v>
      </c>
      <c r="L279" t="s">
        <v>520</v>
      </c>
      <c r="M279" t="s">
        <v>543</v>
      </c>
      <c r="N279" t="s">
        <v>541</v>
      </c>
      <c r="O279" t="s">
        <v>544</v>
      </c>
      <c r="P279" t="s">
        <v>335</v>
      </c>
      <c r="Q279">
        <v>80100</v>
      </c>
      <c r="R279" t="s">
        <v>201</v>
      </c>
      <c r="S279" t="s">
        <v>204</v>
      </c>
      <c r="T279" t="s">
        <v>201</v>
      </c>
      <c r="U279" t="s">
        <v>330</v>
      </c>
      <c r="V279" t="s">
        <v>318</v>
      </c>
      <c r="W279" t="s">
        <v>201</v>
      </c>
      <c r="X279" t="s">
        <v>331</v>
      </c>
      <c r="Y279" s="287" t="s">
        <v>164</v>
      </c>
    </row>
    <row r="280" spans="1:25" ht="15" customHeight="1" x14ac:dyDescent="0.35">
      <c r="A280" t="s">
        <v>192</v>
      </c>
      <c r="B280" t="s">
        <v>193</v>
      </c>
      <c r="C280" t="s">
        <v>536</v>
      </c>
      <c r="D280" t="s">
        <v>541</v>
      </c>
      <c r="E280" s="152">
        <v>0.42</v>
      </c>
      <c r="F280" s="152">
        <v>0.42</v>
      </c>
      <c r="G280" t="s">
        <v>196</v>
      </c>
      <c r="H280" s="342">
        <v>1</v>
      </c>
      <c r="I280" s="294" t="s">
        <v>542</v>
      </c>
      <c r="J280">
        <v>21712</v>
      </c>
      <c r="K280">
        <v>3511</v>
      </c>
      <c r="L280" t="s">
        <v>520</v>
      </c>
      <c r="M280" t="s">
        <v>543</v>
      </c>
      <c r="N280" t="s">
        <v>541</v>
      </c>
      <c r="O280" t="s">
        <v>522</v>
      </c>
      <c r="P280" t="s">
        <v>335</v>
      </c>
      <c r="Q280">
        <v>80100</v>
      </c>
      <c r="R280" t="s">
        <v>201</v>
      </c>
      <c r="S280" t="s">
        <v>204</v>
      </c>
      <c r="T280" t="s">
        <v>201</v>
      </c>
      <c r="U280" t="s">
        <v>330</v>
      </c>
      <c r="V280" t="s">
        <v>318</v>
      </c>
      <c r="W280" t="s">
        <v>201</v>
      </c>
      <c r="X280" t="s">
        <v>331</v>
      </c>
      <c r="Y280" s="287" t="s">
        <v>164</v>
      </c>
    </row>
    <row r="281" spans="1:25" ht="15" customHeight="1" x14ac:dyDescent="0.35">
      <c r="A281" t="s">
        <v>192</v>
      </c>
      <c r="B281" t="s">
        <v>193</v>
      </c>
      <c r="C281" t="s">
        <v>536</v>
      </c>
      <c r="D281" t="s">
        <v>541</v>
      </c>
      <c r="E281" s="152">
        <v>0.41</v>
      </c>
      <c r="F281" s="152">
        <v>0.41</v>
      </c>
      <c r="G281" t="s">
        <v>196</v>
      </c>
      <c r="H281" s="342">
        <v>1</v>
      </c>
      <c r="I281" s="294" t="s">
        <v>542</v>
      </c>
      <c r="J281">
        <v>21712</v>
      </c>
      <c r="K281">
        <v>3561</v>
      </c>
      <c r="L281" t="s">
        <v>520</v>
      </c>
      <c r="M281" t="s">
        <v>543</v>
      </c>
      <c r="N281" t="s">
        <v>541</v>
      </c>
      <c r="O281" t="s">
        <v>544</v>
      </c>
      <c r="P281" t="s">
        <v>336</v>
      </c>
      <c r="Q281">
        <v>80100</v>
      </c>
      <c r="R281" t="s">
        <v>201</v>
      </c>
      <c r="S281" t="s">
        <v>204</v>
      </c>
      <c r="T281" t="s">
        <v>201</v>
      </c>
      <c r="U281" t="s">
        <v>330</v>
      </c>
      <c r="V281" t="s">
        <v>318</v>
      </c>
      <c r="W281" t="s">
        <v>201</v>
      </c>
      <c r="X281" t="s">
        <v>331</v>
      </c>
      <c r="Y281" s="287" t="s">
        <v>164</v>
      </c>
    </row>
    <row r="282" spans="1:25" ht="15" customHeight="1" x14ac:dyDescent="0.35">
      <c r="A282" t="s">
        <v>192</v>
      </c>
      <c r="B282" t="s">
        <v>193</v>
      </c>
      <c r="C282" t="s">
        <v>536</v>
      </c>
      <c r="D282" t="s">
        <v>541</v>
      </c>
      <c r="E282" s="152">
        <v>1.1200000000000001</v>
      </c>
      <c r="F282" s="152">
        <v>1.1200000000000001</v>
      </c>
      <c r="G282" t="s">
        <v>196</v>
      </c>
      <c r="H282" s="342">
        <v>1</v>
      </c>
      <c r="I282" s="294" t="s">
        <v>542</v>
      </c>
      <c r="J282">
        <v>21712</v>
      </c>
      <c r="K282">
        <v>3687</v>
      </c>
      <c r="L282" t="s">
        <v>520</v>
      </c>
      <c r="M282" t="s">
        <v>543</v>
      </c>
      <c r="N282" t="s">
        <v>541</v>
      </c>
      <c r="O282" t="s">
        <v>522</v>
      </c>
      <c r="P282" t="s">
        <v>336</v>
      </c>
      <c r="Q282">
        <v>80100</v>
      </c>
      <c r="R282" t="s">
        <v>201</v>
      </c>
      <c r="S282" t="s">
        <v>204</v>
      </c>
      <c r="T282" t="s">
        <v>201</v>
      </c>
      <c r="U282" t="s">
        <v>330</v>
      </c>
      <c r="V282" t="s">
        <v>318</v>
      </c>
      <c r="W282" t="s">
        <v>201</v>
      </c>
      <c r="X282" t="s">
        <v>331</v>
      </c>
      <c r="Y282" s="287" t="s">
        <v>164</v>
      </c>
    </row>
    <row r="283" spans="1:25" ht="15" customHeight="1" x14ac:dyDescent="0.35">
      <c r="A283" t="s">
        <v>192</v>
      </c>
      <c r="B283" t="s">
        <v>193</v>
      </c>
      <c r="C283" t="s">
        <v>536</v>
      </c>
      <c r="D283" t="s">
        <v>541</v>
      </c>
      <c r="E283" s="152">
        <v>0.05</v>
      </c>
      <c r="F283" s="152">
        <v>0.05</v>
      </c>
      <c r="G283" t="s">
        <v>196</v>
      </c>
      <c r="H283" s="342">
        <v>1</v>
      </c>
      <c r="I283" s="294" t="s">
        <v>542</v>
      </c>
      <c r="J283">
        <v>21712</v>
      </c>
      <c r="K283">
        <v>3735</v>
      </c>
      <c r="L283" t="s">
        <v>520</v>
      </c>
      <c r="M283" t="s">
        <v>543</v>
      </c>
      <c r="N283" t="s">
        <v>541</v>
      </c>
      <c r="O283" t="s">
        <v>544</v>
      </c>
      <c r="P283" t="s">
        <v>337</v>
      </c>
      <c r="Q283">
        <v>80100</v>
      </c>
      <c r="R283" t="s">
        <v>201</v>
      </c>
      <c r="S283" t="s">
        <v>204</v>
      </c>
      <c r="T283" t="s">
        <v>201</v>
      </c>
      <c r="U283" t="s">
        <v>330</v>
      </c>
      <c r="V283" t="s">
        <v>318</v>
      </c>
      <c r="W283" t="s">
        <v>201</v>
      </c>
      <c r="X283" t="s">
        <v>331</v>
      </c>
      <c r="Y283" s="287" t="s">
        <v>164</v>
      </c>
    </row>
    <row r="284" spans="1:25" ht="15" customHeight="1" x14ac:dyDescent="0.35">
      <c r="A284" t="s">
        <v>192</v>
      </c>
      <c r="B284" t="s">
        <v>193</v>
      </c>
      <c r="C284" t="s">
        <v>536</v>
      </c>
      <c r="D284" t="s">
        <v>541</v>
      </c>
      <c r="E284" s="152">
        <v>0.15</v>
      </c>
      <c r="F284" s="152">
        <v>0.15</v>
      </c>
      <c r="G284" t="s">
        <v>196</v>
      </c>
      <c r="H284" s="342">
        <v>1</v>
      </c>
      <c r="I284" s="294" t="s">
        <v>542</v>
      </c>
      <c r="J284">
        <v>21712</v>
      </c>
      <c r="K284">
        <v>3856</v>
      </c>
      <c r="L284" t="s">
        <v>520</v>
      </c>
      <c r="M284" t="s">
        <v>543</v>
      </c>
      <c r="N284" t="s">
        <v>541</v>
      </c>
      <c r="O284" t="s">
        <v>522</v>
      </c>
      <c r="P284" t="s">
        <v>337</v>
      </c>
      <c r="Q284">
        <v>80100</v>
      </c>
      <c r="R284" t="s">
        <v>201</v>
      </c>
      <c r="S284" t="s">
        <v>204</v>
      </c>
      <c r="T284" t="s">
        <v>201</v>
      </c>
      <c r="U284" t="s">
        <v>330</v>
      </c>
      <c r="V284" t="s">
        <v>318</v>
      </c>
      <c r="W284" t="s">
        <v>201</v>
      </c>
      <c r="X284" t="s">
        <v>331</v>
      </c>
      <c r="Y284" s="287" t="s">
        <v>164</v>
      </c>
    </row>
    <row r="285" spans="1:25" ht="15" customHeight="1" x14ac:dyDescent="0.35">
      <c r="A285" t="s">
        <v>192</v>
      </c>
      <c r="B285" t="s">
        <v>193</v>
      </c>
      <c r="C285" t="s">
        <v>536</v>
      </c>
      <c r="D285" t="s">
        <v>541</v>
      </c>
      <c r="E285" s="152">
        <v>0.06</v>
      </c>
      <c r="F285" s="152">
        <v>0.06</v>
      </c>
      <c r="G285" t="s">
        <v>196</v>
      </c>
      <c r="H285" s="342">
        <v>1</v>
      </c>
      <c r="I285" s="294" t="s">
        <v>542</v>
      </c>
      <c r="J285">
        <v>21712</v>
      </c>
      <c r="K285">
        <v>2874</v>
      </c>
      <c r="L285" t="s">
        <v>520</v>
      </c>
      <c r="M285" t="s">
        <v>543</v>
      </c>
      <c r="N285" t="s">
        <v>541</v>
      </c>
      <c r="O285" t="s">
        <v>544</v>
      </c>
      <c r="P285" t="s">
        <v>332</v>
      </c>
      <c r="Q285">
        <v>80100</v>
      </c>
      <c r="R285" t="s">
        <v>201</v>
      </c>
      <c r="S285" t="s">
        <v>204</v>
      </c>
      <c r="T285" t="s">
        <v>201</v>
      </c>
      <c r="U285" t="s">
        <v>330</v>
      </c>
      <c r="V285" t="s">
        <v>318</v>
      </c>
      <c r="W285" t="s">
        <v>201</v>
      </c>
      <c r="X285" t="s">
        <v>331</v>
      </c>
      <c r="Y285" s="287" t="s">
        <v>164</v>
      </c>
    </row>
    <row r="286" spans="1:25" ht="15" customHeight="1" x14ac:dyDescent="0.35">
      <c r="A286" t="s">
        <v>192</v>
      </c>
      <c r="B286" t="s">
        <v>193</v>
      </c>
      <c r="C286" t="s">
        <v>536</v>
      </c>
      <c r="D286" t="s">
        <v>541</v>
      </c>
      <c r="E286" s="152">
        <v>0.17</v>
      </c>
      <c r="F286" s="152">
        <v>0.17</v>
      </c>
      <c r="G286" t="s">
        <v>196</v>
      </c>
      <c r="H286" s="342">
        <v>1</v>
      </c>
      <c r="I286" s="294" t="s">
        <v>542</v>
      </c>
      <c r="J286">
        <v>21712</v>
      </c>
      <c r="K286">
        <v>2996</v>
      </c>
      <c r="L286" t="s">
        <v>520</v>
      </c>
      <c r="M286" t="s">
        <v>543</v>
      </c>
      <c r="N286" t="s">
        <v>541</v>
      </c>
      <c r="O286" t="s">
        <v>522</v>
      </c>
      <c r="P286" t="s">
        <v>332</v>
      </c>
      <c r="Q286">
        <v>80100</v>
      </c>
      <c r="R286" t="s">
        <v>201</v>
      </c>
      <c r="S286" t="s">
        <v>204</v>
      </c>
      <c r="T286" t="s">
        <v>201</v>
      </c>
      <c r="U286" t="s">
        <v>330</v>
      </c>
      <c r="V286" t="s">
        <v>318</v>
      </c>
      <c r="W286" t="s">
        <v>201</v>
      </c>
      <c r="X286" t="s">
        <v>331</v>
      </c>
      <c r="Y286" s="287" t="s">
        <v>164</v>
      </c>
    </row>
    <row r="287" spans="1:25" ht="15" customHeight="1" x14ac:dyDescent="0.35">
      <c r="A287" t="s">
        <v>192</v>
      </c>
      <c r="B287" t="s">
        <v>193</v>
      </c>
      <c r="C287" t="s">
        <v>536</v>
      </c>
      <c r="D287" t="s">
        <v>541</v>
      </c>
      <c r="E287" s="152">
        <v>7.0000000000000007E-2</v>
      </c>
      <c r="F287" s="152">
        <v>7.0000000000000007E-2</v>
      </c>
      <c r="G287" t="s">
        <v>196</v>
      </c>
      <c r="H287" s="342">
        <v>1</v>
      </c>
      <c r="I287" s="294" t="s">
        <v>542</v>
      </c>
      <c r="J287">
        <v>21712</v>
      </c>
      <c r="K287">
        <v>3044</v>
      </c>
      <c r="L287" t="s">
        <v>520</v>
      </c>
      <c r="M287" t="s">
        <v>543</v>
      </c>
      <c r="N287" t="s">
        <v>541</v>
      </c>
      <c r="O287" t="s">
        <v>544</v>
      </c>
      <c r="P287" t="s">
        <v>333</v>
      </c>
      <c r="Q287">
        <v>80100</v>
      </c>
      <c r="R287" t="s">
        <v>201</v>
      </c>
      <c r="S287" t="s">
        <v>204</v>
      </c>
      <c r="T287" t="s">
        <v>201</v>
      </c>
      <c r="U287" t="s">
        <v>330</v>
      </c>
      <c r="V287" t="s">
        <v>318</v>
      </c>
      <c r="W287" t="s">
        <v>201</v>
      </c>
      <c r="X287" t="s">
        <v>331</v>
      </c>
      <c r="Y287" s="287" t="s">
        <v>164</v>
      </c>
    </row>
    <row r="288" spans="1:25" ht="15" customHeight="1" x14ac:dyDescent="0.35">
      <c r="A288" t="s">
        <v>192</v>
      </c>
      <c r="B288" t="s">
        <v>193</v>
      </c>
      <c r="C288" t="s">
        <v>536</v>
      </c>
      <c r="D288" t="s">
        <v>541</v>
      </c>
      <c r="E288" s="152">
        <v>0.2</v>
      </c>
      <c r="F288" s="152">
        <v>0.2</v>
      </c>
      <c r="G288" t="s">
        <v>196</v>
      </c>
      <c r="H288" s="342">
        <v>1</v>
      </c>
      <c r="I288" s="294" t="s">
        <v>542</v>
      </c>
      <c r="J288">
        <v>21712</v>
      </c>
      <c r="K288">
        <v>3167</v>
      </c>
      <c r="L288" t="s">
        <v>520</v>
      </c>
      <c r="M288" t="s">
        <v>543</v>
      </c>
      <c r="N288" t="s">
        <v>541</v>
      </c>
      <c r="O288" t="s">
        <v>522</v>
      </c>
      <c r="P288" t="s">
        <v>333</v>
      </c>
      <c r="Q288">
        <v>80100</v>
      </c>
      <c r="R288" t="s">
        <v>201</v>
      </c>
      <c r="S288" t="s">
        <v>204</v>
      </c>
      <c r="T288" t="s">
        <v>201</v>
      </c>
      <c r="U288" t="s">
        <v>330</v>
      </c>
      <c r="V288" t="s">
        <v>318</v>
      </c>
      <c r="W288" t="s">
        <v>201</v>
      </c>
      <c r="X288" t="s">
        <v>331</v>
      </c>
      <c r="Y288" s="287" t="s">
        <v>164</v>
      </c>
    </row>
    <row r="289" spans="1:25" ht="15" customHeight="1" x14ac:dyDescent="0.35">
      <c r="A289" t="s">
        <v>192</v>
      </c>
      <c r="B289" t="s">
        <v>193</v>
      </c>
      <c r="C289" t="s">
        <v>536</v>
      </c>
      <c r="D289" t="s">
        <v>541</v>
      </c>
      <c r="E289" s="152">
        <v>0.15</v>
      </c>
      <c r="F289" s="152">
        <v>0.15</v>
      </c>
      <c r="G289" t="s">
        <v>196</v>
      </c>
      <c r="H289" s="342">
        <v>1</v>
      </c>
      <c r="I289" s="294" t="s">
        <v>542</v>
      </c>
      <c r="J289">
        <v>21712</v>
      </c>
      <c r="K289">
        <v>3215</v>
      </c>
      <c r="L289" t="s">
        <v>520</v>
      </c>
      <c r="M289" t="s">
        <v>543</v>
      </c>
      <c r="N289" t="s">
        <v>541</v>
      </c>
      <c r="O289" t="s">
        <v>544</v>
      </c>
      <c r="P289" t="s">
        <v>334</v>
      </c>
      <c r="Q289">
        <v>80100</v>
      </c>
      <c r="R289" t="s">
        <v>201</v>
      </c>
      <c r="S289" t="s">
        <v>204</v>
      </c>
      <c r="T289" t="s">
        <v>201</v>
      </c>
      <c r="U289" t="s">
        <v>330</v>
      </c>
      <c r="V289" t="s">
        <v>318</v>
      </c>
      <c r="W289" t="s">
        <v>201</v>
      </c>
      <c r="X289" t="s">
        <v>331</v>
      </c>
      <c r="Y289" s="287" t="s">
        <v>164</v>
      </c>
    </row>
    <row r="290" spans="1:25" ht="15" customHeight="1" x14ac:dyDescent="0.35">
      <c r="A290" t="s">
        <v>192</v>
      </c>
      <c r="B290" t="s">
        <v>193</v>
      </c>
      <c r="C290" t="s">
        <v>536</v>
      </c>
      <c r="D290" t="s">
        <v>541</v>
      </c>
      <c r="E290" s="152">
        <v>0.42</v>
      </c>
      <c r="F290" s="152">
        <v>0.42</v>
      </c>
      <c r="G290" t="s">
        <v>196</v>
      </c>
      <c r="H290" s="342">
        <v>1</v>
      </c>
      <c r="I290" s="294" t="s">
        <v>542</v>
      </c>
      <c r="J290">
        <v>21712</v>
      </c>
      <c r="K290">
        <v>3339</v>
      </c>
      <c r="L290" t="s">
        <v>520</v>
      </c>
      <c r="M290" t="s">
        <v>543</v>
      </c>
      <c r="N290" t="s">
        <v>541</v>
      </c>
      <c r="O290" t="s">
        <v>522</v>
      </c>
      <c r="P290" t="s">
        <v>334</v>
      </c>
      <c r="Q290">
        <v>80100</v>
      </c>
      <c r="R290" t="s">
        <v>201</v>
      </c>
      <c r="S290" t="s">
        <v>204</v>
      </c>
      <c r="T290" t="s">
        <v>201</v>
      </c>
      <c r="U290" t="s">
        <v>330</v>
      </c>
      <c r="V290" t="s">
        <v>318</v>
      </c>
      <c r="W290" t="s">
        <v>201</v>
      </c>
      <c r="X290" t="s">
        <v>331</v>
      </c>
      <c r="Y290" s="287" t="s">
        <v>164</v>
      </c>
    </row>
    <row r="291" spans="1:25" ht="15" customHeight="1" x14ac:dyDescent="0.35">
      <c r="A291" t="s">
        <v>192</v>
      </c>
      <c r="B291" t="s">
        <v>193</v>
      </c>
      <c r="C291" t="s">
        <v>536</v>
      </c>
      <c r="D291" t="s">
        <v>541</v>
      </c>
      <c r="E291" s="152">
        <v>0.81</v>
      </c>
      <c r="F291" s="152">
        <v>0.81</v>
      </c>
      <c r="G291" t="s">
        <v>196</v>
      </c>
      <c r="H291" s="342">
        <v>1</v>
      </c>
      <c r="I291" s="294" t="s">
        <v>542</v>
      </c>
      <c r="J291">
        <v>21712</v>
      </c>
      <c r="K291">
        <v>2346</v>
      </c>
      <c r="L291" t="s">
        <v>520</v>
      </c>
      <c r="M291" t="s">
        <v>543</v>
      </c>
      <c r="N291" t="s">
        <v>541</v>
      </c>
      <c r="O291" t="s">
        <v>544</v>
      </c>
      <c r="P291" t="s">
        <v>346</v>
      </c>
      <c r="Q291">
        <v>80000</v>
      </c>
      <c r="R291" t="s">
        <v>201</v>
      </c>
      <c r="S291" t="s">
        <v>204</v>
      </c>
      <c r="T291" t="s">
        <v>201</v>
      </c>
      <c r="U291" t="s">
        <v>330</v>
      </c>
      <c r="V291" t="s">
        <v>318</v>
      </c>
      <c r="W291" t="s">
        <v>201</v>
      </c>
      <c r="X291" t="s">
        <v>331</v>
      </c>
      <c r="Y291" s="287" t="s">
        <v>164</v>
      </c>
    </row>
    <row r="292" spans="1:25" ht="15" customHeight="1" x14ac:dyDescent="0.35">
      <c r="A292" t="s">
        <v>192</v>
      </c>
      <c r="B292" t="s">
        <v>193</v>
      </c>
      <c r="C292" t="s">
        <v>536</v>
      </c>
      <c r="D292" t="s">
        <v>541</v>
      </c>
      <c r="E292" s="152">
        <v>2.17</v>
      </c>
      <c r="F292" s="152">
        <v>2.17</v>
      </c>
      <c r="G292" t="s">
        <v>196</v>
      </c>
      <c r="H292" s="342">
        <v>1</v>
      </c>
      <c r="I292" s="294" t="s">
        <v>542</v>
      </c>
      <c r="J292">
        <v>21712</v>
      </c>
      <c r="K292">
        <v>2473</v>
      </c>
      <c r="L292" t="s">
        <v>520</v>
      </c>
      <c r="M292" t="s">
        <v>543</v>
      </c>
      <c r="N292" t="s">
        <v>541</v>
      </c>
      <c r="O292" t="s">
        <v>522</v>
      </c>
      <c r="P292" t="s">
        <v>346</v>
      </c>
      <c r="Q292">
        <v>80000</v>
      </c>
      <c r="R292" t="s">
        <v>201</v>
      </c>
      <c r="S292" t="s">
        <v>204</v>
      </c>
      <c r="T292" t="s">
        <v>201</v>
      </c>
      <c r="U292" t="s">
        <v>330</v>
      </c>
      <c r="V292" t="s">
        <v>318</v>
      </c>
      <c r="W292" t="s">
        <v>201</v>
      </c>
      <c r="X292" t="s">
        <v>331</v>
      </c>
      <c r="Y292" s="287" t="s">
        <v>164</v>
      </c>
    </row>
    <row r="293" spans="1:25" ht="15" customHeight="1" x14ac:dyDescent="0.35">
      <c r="A293" t="s">
        <v>192</v>
      </c>
      <c r="B293" t="s">
        <v>193</v>
      </c>
      <c r="C293" t="s">
        <v>536</v>
      </c>
      <c r="D293" t="s">
        <v>541</v>
      </c>
      <c r="E293" s="152">
        <v>0.76</v>
      </c>
      <c r="F293" s="152">
        <v>0.76</v>
      </c>
      <c r="G293" t="s">
        <v>196</v>
      </c>
      <c r="H293" s="342">
        <v>1</v>
      </c>
      <c r="I293" s="294" t="s">
        <v>542</v>
      </c>
      <c r="J293">
        <v>21712</v>
      </c>
      <c r="K293">
        <v>2523</v>
      </c>
      <c r="L293" t="s">
        <v>520</v>
      </c>
      <c r="M293" t="s">
        <v>543</v>
      </c>
      <c r="N293" t="s">
        <v>541</v>
      </c>
      <c r="O293" t="s">
        <v>544</v>
      </c>
      <c r="P293" t="s">
        <v>345</v>
      </c>
      <c r="Q293">
        <v>80000</v>
      </c>
      <c r="R293" t="s">
        <v>201</v>
      </c>
      <c r="S293" t="s">
        <v>204</v>
      </c>
      <c r="T293" t="s">
        <v>201</v>
      </c>
      <c r="U293" t="s">
        <v>330</v>
      </c>
      <c r="V293" t="s">
        <v>318</v>
      </c>
      <c r="W293" t="s">
        <v>201</v>
      </c>
      <c r="X293" t="s">
        <v>331</v>
      </c>
      <c r="Y293" s="287" t="s">
        <v>164</v>
      </c>
    </row>
    <row r="294" spans="1:25" ht="15" customHeight="1" x14ac:dyDescent="0.35">
      <c r="A294" t="s">
        <v>192</v>
      </c>
      <c r="B294" t="s">
        <v>193</v>
      </c>
      <c r="C294" t="s">
        <v>536</v>
      </c>
      <c r="D294" t="s">
        <v>541</v>
      </c>
      <c r="E294" s="152">
        <v>2.1</v>
      </c>
      <c r="F294" s="152">
        <v>2.1</v>
      </c>
      <c r="G294" t="s">
        <v>196</v>
      </c>
      <c r="H294" s="342">
        <v>1</v>
      </c>
      <c r="I294" s="294" t="s">
        <v>542</v>
      </c>
      <c r="J294">
        <v>21712</v>
      </c>
      <c r="K294">
        <v>2650</v>
      </c>
      <c r="L294" t="s">
        <v>520</v>
      </c>
      <c r="M294" t="s">
        <v>543</v>
      </c>
      <c r="N294" t="s">
        <v>541</v>
      </c>
      <c r="O294" t="s">
        <v>522</v>
      </c>
      <c r="P294" t="s">
        <v>345</v>
      </c>
      <c r="Q294">
        <v>80000</v>
      </c>
      <c r="R294" t="s">
        <v>201</v>
      </c>
      <c r="S294" t="s">
        <v>204</v>
      </c>
      <c r="T294" t="s">
        <v>201</v>
      </c>
      <c r="U294" t="s">
        <v>330</v>
      </c>
      <c r="V294" t="s">
        <v>318</v>
      </c>
      <c r="W294" t="s">
        <v>201</v>
      </c>
      <c r="X294" t="s">
        <v>331</v>
      </c>
      <c r="Y294" s="287" t="s">
        <v>164</v>
      </c>
    </row>
    <row r="295" spans="1:25" ht="15" customHeight="1" x14ac:dyDescent="0.35">
      <c r="A295" t="s">
        <v>192</v>
      </c>
      <c r="B295" t="s">
        <v>193</v>
      </c>
      <c r="C295" t="s">
        <v>536</v>
      </c>
      <c r="D295" t="s">
        <v>541</v>
      </c>
      <c r="E295" s="152">
        <v>0.28999999999999998</v>
      </c>
      <c r="F295" s="152">
        <v>0.28999999999999998</v>
      </c>
      <c r="G295" t="s">
        <v>196</v>
      </c>
      <c r="H295" s="342">
        <v>1</v>
      </c>
      <c r="I295" s="294" t="s">
        <v>542</v>
      </c>
      <c r="J295">
        <v>21712</v>
      </c>
      <c r="K295">
        <v>2700</v>
      </c>
      <c r="L295" t="s">
        <v>520</v>
      </c>
      <c r="M295" t="s">
        <v>543</v>
      </c>
      <c r="N295" t="s">
        <v>541</v>
      </c>
      <c r="O295" t="s">
        <v>544</v>
      </c>
      <c r="P295" t="s">
        <v>329</v>
      </c>
      <c r="Q295">
        <v>80100</v>
      </c>
      <c r="R295" t="s">
        <v>201</v>
      </c>
      <c r="S295" t="s">
        <v>204</v>
      </c>
      <c r="T295" t="s">
        <v>201</v>
      </c>
      <c r="U295" t="s">
        <v>330</v>
      </c>
      <c r="V295" t="s">
        <v>318</v>
      </c>
      <c r="W295" t="s">
        <v>201</v>
      </c>
      <c r="X295" t="s">
        <v>331</v>
      </c>
      <c r="Y295" s="287" t="s">
        <v>164</v>
      </c>
    </row>
    <row r="296" spans="1:25" ht="15" customHeight="1" x14ac:dyDescent="0.35">
      <c r="A296" t="s">
        <v>192</v>
      </c>
      <c r="B296" t="s">
        <v>193</v>
      </c>
      <c r="C296" t="s">
        <v>536</v>
      </c>
      <c r="D296" t="s">
        <v>541</v>
      </c>
      <c r="E296" s="152">
        <v>0.78</v>
      </c>
      <c r="F296" s="152">
        <v>0.78</v>
      </c>
      <c r="G296" t="s">
        <v>196</v>
      </c>
      <c r="H296" s="342">
        <v>1</v>
      </c>
      <c r="I296" s="294" t="s">
        <v>542</v>
      </c>
      <c r="J296">
        <v>21712</v>
      </c>
      <c r="K296">
        <v>2826</v>
      </c>
      <c r="L296" t="s">
        <v>520</v>
      </c>
      <c r="M296" t="s">
        <v>543</v>
      </c>
      <c r="N296" t="s">
        <v>541</v>
      </c>
      <c r="O296" t="s">
        <v>522</v>
      </c>
      <c r="P296" t="s">
        <v>329</v>
      </c>
      <c r="Q296">
        <v>80100</v>
      </c>
      <c r="R296" t="s">
        <v>201</v>
      </c>
      <c r="S296" t="s">
        <v>204</v>
      </c>
      <c r="T296" t="s">
        <v>201</v>
      </c>
      <c r="U296" t="s">
        <v>330</v>
      </c>
      <c r="V296" t="s">
        <v>318</v>
      </c>
      <c r="W296" t="s">
        <v>201</v>
      </c>
      <c r="X296" t="s">
        <v>331</v>
      </c>
      <c r="Y296" s="287" t="s">
        <v>164</v>
      </c>
    </row>
    <row r="297" spans="1:25" ht="15" customHeight="1" x14ac:dyDescent="0.35">
      <c r="A297" t="s">
        <v>192</v>
      </c>
      <c r="B297" t="s">
        <v>193</v>
      </c>
      <c r="C297" t="s">
        <v>536</v>
      </c>
      <c r="D297" t="s">
        <v>541</v>
      </c>
      <c r="E297" s="152">
        <v>0.26</v>
      </c>
      <c r="F297" s="152">
        <v>0.26</v>
      </c>
      <c r="G297" t="s">
        <v>196</v>
      </c>
      <c r="H297" s="342">
        <v>1</v>
      </c>
      <c r="I297" s="294" t="s">
        <v>542</v>
      </c>
      <c r="J297">
        <v>21712</v>
      </c>
      <c r="K297">
        <v>1817</v>
      </c>
      <c r="L297" t="s">
        <v>520</v>
      </c>
      <c r="M297" t="s">
        <v>543</v>
      </c>
      <c r="N297" t="s">
        <v>541</v>
      </c>
      <c r="O297" t="s">
        <v>544</v>
      </c>
      <c r="P297" t="s">
        <v>531</v>
      </c>
      <c r="Q297">
        <v>80000</v>
      </c>
      <c r="R297" t="s">
        <v>201</v>
      </c>
      <c r="S297" t="s">
        <v>204</v>
      </c>
      <c r="T297" t="s">
        <v>201</v>
      </c>
      <c r="U297" t="s">
        <v>330</v>
      </c>
      <c r="V297" t="s">
        <v>318</v>
      </c>
      <c r="W297" t="s">
        <v>201</v>
      </c>
      <c r="X297" t="s">
        <v>94</v>
      </c>
      <c r="Y297" s="287" t="s">
        <v>164</v>
      </c>
    </row>
    <row r="298" spans="1:25" ht="15" customHeight="1" x14ac:dyDescent="0.35">
      <c r="A298" t="s">
        <v>192</v>
      </c>
      <c r="B298" t="s">
        <v>193</v>
      </c>
      <c r="C298" t="s">
        <v>536</v>
      </c>
      <c r="D298" t="s">
        <v>541</v>
      </c>
      <c r="E298" s="152">
        <v>0.78</v>
      </c>
      <c r="F298" s="152">
        <v>0.78</v>
      </c>
      <c r="G298" t="s">
        <v>196</v>
      </c>
      <c r="H298" s="342">
        <v>1</v>
      </c>
      <c r="I298" s="294" t="s">
        <v>542</v>
      </c>
      <c r="J298">
        <v>21712</v>
      </c>
      <c r="K298">
        <v>1943</v>
      </c>
      <c r="L298" t="s">
        <v>520</v>
      </c>
      <c r="M298" t="s">
        <v>543</v>
      </c>
      <c r="N298" t="s">
        <v>541</v>
      </c>
      <c r="O298" t="s">
        <v>522</v>
      </c>
      <c r="P298" t="s">
        <v>531</v>
      </c>
      <c r="Q298">
        <v>80000</v>
      </c>
      <c r="R298" t="s">
        <v>201</v>
      </c>
      <c r="S298" t="s">
        <v>204</v>
      </c>
      <c r="T298" t="s">
        <v>201</v>
      </c>
      <c r="U298" t="s">
        <v>330</v>
      </c>
      <c r="V298" t="s">
        <v>318</v>
      </c>
      <c r="W298" t="s">
        <v>201</v>
      </c>
      <c r="X298" t="s">
        <v>94</v>
      </c>
      <c r="Y298" s="287" t="s">
        <v>164</v>
      </c>
    </row>
    <row r="299" spans="1:25" ht="15" customHeight="1" x14ac:dyDescent="0.35">
      <c r="A299" t="s">
        <v>192</v>
      </c>
      <c r="B299" t="s">
        <v>193</v>
      </c>
      <c r="C299" t="s">
        <v>536</v>
      </c>
      <c r="D299" t="s">
        <v>541</v>
      </c>
      <c r="E299" s="152">
        <v>0.82</v>
      </c>
      <c r="F299" s="152">
        <v>0.82</v>
      </c>
      <c r="G299" t="s">
        <v>196</v>
      </c>
      <c r="H299" s="342">
        <v>1</v>
      </c>
      <c r="I299" s="294" t="s">
        <v>542</v>
      </c>
      <c r="J299">
        <v>21712</v>
      </c>
      <c r="K299">
        <v>1993</v>
      </c>
      <c r="L299" t="s">
        <v>520</v>
      </c>
      <c r="M299" t="s">
        <v>543</v>
      </c>
      <c r="N299" t="s">
        <v>541</v>
      </c>
      <c r="O299" t="s">
        <v>544</v>
      </c>
      <c r="P299" t="s">
        <v>341</v>
      </c>
      <c r="Q299">
        <v>80000</v>
      </c>
      <c r="R299" t="s">
        <v>201</v>
      </c>
      <c r="S299" t="s">
        <v>204</v>
      </c>
      <c r="T299" t="s">
        <v>201</v>
      </c>
      <c r="U299" t="s">
        <v>330</v>
      </c>
      <c r="V299" t="s">
        <v>318</v>
      </c>
      <c r="W299" t="s">
        <v>201</v>
      </c>
      <c r="X299" t="s">
        <v>342</v>
      </c>
      <c r="Y299" s="287" t="s">
        <v>164</v>
      </c>
    </row>
    <row r="300" spans="1:25" ht="15" customHeight="1" x14ac:dyDescent="0.35">
      <c r="A300" t="s">
        <v>192</v>
      </c>
      <c r="B300" t="s">
        <v>193</v>
      </c>
      <c r="C300" t="s">
        <v>536</v>
      </c>
      <c r="D300" t="s">
        <v>541</v>
      </c>
      <c r="E300" s="152">
        <v>2.17</v>
      </c>
      <c r="F300" s="152">
        <v>2.17</v>
      </c>
      <c r="G300" t="s">
        <v>196</v>
      </c>
      <c r="H300" s="342">
        <v>1</v>
      </c>
      <c r="I300" s="294" t="s">
        <v>542</v>
      </c>
      <c r="J300">
        <v>21712</v>
      </c>
      <c r="K300">
        <v>2120</v>
      </c>
      <c r="L300" t="s">
        <v>520</v>
      </c>
      <c r="M300" t="s">
        <v>543</v>
      </c>
      <c r="N300" t="s">
        <v>541</v>
      </c>
      <c r="O300" t="s">
        <v>522</v>
      </c>
      <c r="P300" t="s">
        <v>341</v>
      </c>
      <c r="Q300">
        <v>80000</v>
      </c>
      <c r="R300" t="s">
        <v>201</v>
      </c>
      <c r="S300" t="s">
        <v>204</v>
      </c>
      <c r="T300" t="s">
        <v>201</v>
      </c>
      <c r="U300" t="s">
        <v>330</v>
      </c>
      <c r="V300" t="s">
        <v>318</v>
      </c>
      <c r="W300" t="s">
        <v>201</v>
      </c>
      <c r="X300" t="s">
        <v>342</v>
      </c>
      <c r="Y300" s="287" t="s">
        <v>164</v>
      </c>
    </row>
    <row r="301" spans="1:25" ht="15" customHeight="1" x14ac:dyDescent="0.35">
      <c r="A301" t="s">
        <v>192</v>
      </c>
      <c r="B301" t="s">
        <v>193</v>
      </c>
      <c r="C301" t="s">
        <v>536</v>
      </c>
      <c r="D301" t="s">
        <v>541</v>
      </c>
      <c r="E301" s="152">
        <v>0.26</v>
      </c>
      <c r="F301" s="152">
        <v>0.26</v>
      </c>
      <c r="G301" t="s">
        <v>196</v>
      </c>
      <c r="H301" s="342">
        <v>1</v>
      </c>
      <c r="I301" s="294" t="s">
        <v>542</v>
      </c>
      <c r="J301">
        <v>21712</v>
      </c>
      <c r="K301">
        <v>2170</v>
      </c>
      <c r="L301" t="s">
        <v>520</v>
      </c>
      <c r="M301" t="s">
        <v>543</v>
      </c>
      <c r="N301" t="s">
        <v>541</v>
      </c>
      <c r="O301" t="s">
        <v>544</v>
      </c>
      <c r="P301" t="s">
        <v>343</v>
      </c>
      <c r="Q301">
        <v>80000</v>
      </c>
      <c r="R301" t="s">
        <v>201</v>
      </c>
      <c r="S301" t="s">
        <v>204</v>
      </c>
      <c r="T301" t="s">
        <v>201</v>
      </c>
      <c r="U301" t="s">
        <v>330</v>
      </c>
      <c r="V301" t="s">
        <v>318</v>
      </c>
      <c r="W301" t="s">
        <v>201</v>
      </c>
      <c r="X301" t="s">
        <v>342</v>
      </c>
      <c r="Y301" s="287" t="s">
        <v>164</v>
      </c>
    </row>
    <row r="302" spans="1:25" ht="15" customHeight="1" x14ac:dyDescent="0.35">
      <c r="A302" t="s">
        <v>192</v>
      </c>
      <c r="B302" t="s">
        <v>193</v>
      </c>
      <c r="C302" t="s">
        <v>536</v>
      </c>
      <c r="D302" t="s">
        <v>541</v>
      </c>
      <c r="E302" s="152">
        <v>0.56999999999999995</v>
      </c>
      <c r="F302" s="152">
        <v>0.56999999999999995</v>
      </c>
      <c r="G302" t="s">
        <v>196</v>
      </c>
      <c r="H302" s="342">
        <v>1</v>
      </c>
      <c r="I302" s="294" t="s">
        <v>542</v>
      </c>
      <c r="J302">
        <v>21712</v>
      </c>
      <c r="K302">
        <v>2296</v>
      </c>
      <c r="L302" t="s">
        <v>520</v>
      </c>
      <c r="M302" t="s">
        <v>543</v>
      </c>
      <c r="N302" t="s">
        <v>541</v>
      </c>
      <c r="O302" t="s">
        <v>522</v>
      </c>
      <c r="P302" t="s">
        <v>343</v>
      </c>
      <c r="Q302">
        <v>80000</v>
      </c>
      <c r="R302" t="s">
        <v>201</v>
      </c>
      <c r="S302" t="s">
        <v>204</v>
      </c>
      <c r="T302" t="s">
        <v>201</v>
      </c>
      <c r="U302" t="s">
        <v>330</v>
      </c>
      <c r="V302" t="s">
        <v>318</v>
      </c>
      <c r="W302" t="s">
        <v>201</v>
      </c>
      <c r="X302" t="s">
        <v>342</v>
      </c>
      <c r="Y302" s="287" t="s">
        <v>164</v>
      </c>
    </row>
    <row r="303" spans="1:25" ht="15" customHeight="1" x14ac:dyDescent="0.35">
      <c r="A303" t="s">
        <v>192</v>
      </c>
      <c r="B303" t="s">
        <v>193</v>
      </c>
      <c r="C303" t="s">
        <v>536</v>
      </c>
      <c r="D303" t="s">
        <v>541</v>
      </c>
      <c r="E303" s="152">
        <v>0.31</v>
      </c>
      <c r="F303" s="152">
        <v>0.31</v>
      </c>
      <c r="G303" t="s">
        <v>196</v>
      </c>
      <c r="H303" s="342">
        <v>1</v>
      </c>
      <c r="I303" s="294" t="s">
        <v>542</v>
      </c>
      <c r="J303">
        <v>21712</v>
      </c>
      <c r="K303">
        <v>1287</v>
      </c>
      <c r="L303" t="s">
        <v>520</v>
      </c>
      <c r="M303" t="s">
        <v>543</v>
      </c>
      <c r="N303" t="s">
        <v>541</v>
      </c>
      <c r="O303" t="s">
        <v>544</v>
      </c>
      <c r="P303" t="s">
        <v>339</v>
      </c>
      <c r="Q303">
        <v>80000</v>
      </c>
      <c r="R303" t="s">
        <v>201</v>
      </c>
      <c r="S303" t="s">
        <v>204</v>
      </c>
      <c r="T303" t="s">
        <v>201</v>
      </c>
      <c r="U303" t="s">
        <v>330</v>
      </c>
      <c r="V303" t="s">
        <v>318</v>
      </c>
      <c r="W303" t="s">
        <v>201</v>
      </c>
      <c r="X303" t="s">
        <v>331</v>
      </c>
      <c r="Y303" s="287" t="s">
        <v>164</v>
      </c>
    </row>
    <row r="304" spans="1:25" ht="15" customHeight="1" x14ac:dyDescent="0.35">
      <c r="A304" t="s">
        <v>192</v>
      </c>
      <c r="B304" t="s">
        <v>193</v>
      </c>
      <c r="C304" t="s">
        <v>536</v>
      </c>
      <c r="D304" t="s">
        <v>541</v>
      </c>
      <c r="E304" s="152">
        <v>0.96</v>
      </c>
      <c r="F304" s="152">
        <v>0.96</v>
      </c>
      <c r="G304" t="s">
        <v>196</v>
      </c>
      <c r="H304" s="342">
        <v>1</v>
      </c>
      <c r="I304" s="294" t="s">
        <v>542</v>
      </c>
      <c r="J304">
        <v>21712</v>
      </c>
      <c r="K304">
        <v>1413</v>
      </c>
      <c r="L304" t="s">
        <v>520</v>
      </c>
      <c r="M304" t="s">
        <v>543</v>
      </c>
      <c r="N304" t="s">
        <v>541</v>
      </c>
      <c r="O304" t="s">
        <v>522</v>
      </c>
      <c r="P304" t="s">
        <v>339</v>
      </c>
      <c r="Q304">
        <v>80000</v>
      </c>
      <c r="R304" t="s">
        <v>201</v>
      </c>
      <c r="S304" t="s">
        <v>204</v>
      </c>
      <c r="T304" t="s">
        <v>201</v>
      </c>
      <c r="U304" t="s">
        <v>330</v>
      </c>
      <c r="V304" t="s">
        <v>318</v>
      </c>
      <c r="W304" t="s">
        <v>201</v>
      </c>
      <c r="X304" t="s">
        <v>331</v>
      </c>
      <c r="Y304" s="287" t="s">
        <v>164</v>
      </c>
    </row>
    <row r="305" spans="1:25" ht="15" customHeight="1" x14ac:dyDescent="0.35">
      <c r="A305" t="s">
        <v>192</v>
      </c>
      <c r="B305" t="s">
        <v>193</v>
      </c>
      <c r="C305" t="s">
        <v>536</v>
      </c>
      <c r="D305" t="s">
        <v>541</v>
      </c>
      <c r="E305" s="152">
        <v>1.1599999999999999</v>
      </c>
      <c r="F305" s="152">
        <v>1.1599999999999999</v>
      </c>
      <c r="G305" t="s">
        <v>196</v>
      </c>
      <c r="H305" s="342">
        <v>1</v>
      </c>
      <c r="I305" s="294" t="s">
        <v>542</v>
      </c>
      <c r="J305">
        <v>21712</v>
      </c>
      <c r="K305">
        <v>1463</v>
      </c>
      <c r="L305" t="s">
        <v>520</v>
      </c>
      <c r="M305" t="s">
        <v>543</v>
      </c>
      <c r="N305" t="s">
        <v>541</v>
      </c>
      <c r="O305" t="s">
        <v>544</v>
      </c>
      <c r="P305" t="s">
        <v>340</v>
      </c>
      <c r="Q305">
        <v>80000</v>
      </c>
      <c r="R305" t="s">
        <v>201</v>
      </c>
      <c r="S305" t="s">
        <v>204</v>
      </c>
      <c r="T305" t="s">
        <v>201</v>
      </c>
      <c r="U305" t="s">
        <v>330</v>
      </c>
      <c r="V305" t="s">
        <v>318</v>
      </c>
      <c r="W305" t="s">
        <v>201</v>
      </c>
      <c r="X305" t="s">
        <v>94</v>
      </c>
      <c r="Y305" s="287" t="s">
        <v>164</v>
      </c>
    </row>
    <row r="306" spans="1:25" ht="15" customHeight="1" x14ac:dyDescent="0.35">
      <c r="A306" t="s">
        <v>192</v>
      </c>
      <c r="B306" t="s">
        <v>193</v>
      </c>
      <c r="C306" t="s">
        <v>536</v>
      </c>
      <c r="D306" t="s">
        <v>541</v>
      </c>
      <c r="E306" s="152">
        <v>3.25</v>
      </c>
      <c r="F306" s="152">
        <v>3.25</v>
      </c>
      <c r="G306" t="s">
        <v>196</v>
      </c>
      <c r="H306" s="342">
        <v>1</v>
      </c>
      <c r="I306" s="294" t="s">
        <v>542</v>
      </c>
      <c r="J306">
        <v>21712</v>
      </c>
      <c r="K306">
        <v>1590</v>
      </c>
      <c r="L306" t="s">
        <v>520</v>
      </c>
      <c r="M306" t="s">
        <v>543</v>
      </c>
      <c r="N306" t="s">
        <v>541</v>
      </c>
      <c r="O306" t="s">
        <v>522</v>
      </c>
      <c r="P306" t="s">
        <v>340</v>
      </c>
      <c r="Q306">
        <v>80000</v>
      </c>
      <c r="R306" t="s">
        <v>201</v>
      </c>
      <c r="S306" t="s">
        <v>204</v>
      </c>
      <c r="T306" t="s">
        <v>201</v>
      </c>
      <c r="U306" t="s">
        <v>330</v>
      </c>
      <c r="V306" t="s">
        <v>318</v>
      </c>
      <c r="W306" t="s">
        <v>201</v>
      </c>
      <c r="X306" t="s">
        <v>94</v>
      </c>
      <c r="Y306" s="287" t="s">
        <v>164</v>
      </c>
    </row>
    <row r="307" spans="1:25" ht="15" customHeight="1" x14ac:dyDescent="0.35">
      <c r="A307" t="s">
        <v>192</v>
      </c>
      <c r="B307" t="s">
        <v>193</v>
      </c>
      <c r="C307" t="s">
        <v>536</v>
      </c>
      <c r="D307" t="s">
        <v>541</v>
      </c>
      <c r="E307" s="152">
        <v>0.76</v>
      </c>
      <c r="F307" s="152">
        <v>0.76</v>
      </c>
      <c r="G307" t="s">
        <v>196</v>
      </c>
      <c r="H307" s="342">
        <v>1</v>
      </c>
      <c r="I307" s="294" t="s">
        <v>542</v>
      </c>
      <c r="J307">
        <v>21712</v>
      </c>
      <c r="K307">
        <v>1640</v>
      </c>
      <c r="L307" t="s">
        <v>520</v>
      </c>
      <c r="M307" t="s">
        <v>543</v>
      </c>
      <c r="N307" t="s">
        <v>541</v>
      </c>
      <c r="O307" t="s">
        <v>544</v>
      </c>
      <c r="P307" t="s">
        <v>533</v>
      </c>
      <c r="Q307">
        <v>80000</v>
      </c>
      <c r="R307" t="s">
        <v>201</v>
      </c>
      <c r="S307" t="s">
        <v>204</v>
      </c>
      <c r="T307" t="s">
        <v>201</v>
      </c>
      <c r="U307" t="s">
        <v>330</v>
      </c>
      <c r="V307" t="s">
        <v>318</v>
      </c>
      <c r="W307" t="s">
        <v>201</v>
      </c>
      <c r="X307" t="s">
        <v>94</v>
      </c>
      <c r="Y307" s="287" t="s">
        <v>164</v>
      </c>
    </row>
    <row r="308" spans="1:25" ht="15" customHeight="1" x14ac:dyDescent="0.35">
      <c r="A308" t="s">
        <v>192</v>
      </c>
      <c r="B308" t="s">
        <v>193</v>
      </c>
      <c r="C308" t="s">
        <v>536</v>
      </c>
      <c r="D308" t="s">
        <v>541</v>
      </c>
      <c r="E308" s="152">
        <v>2.02</v>
      </c>
      <c r="F308" s="152">
        <v>2.02</v>
      </c>
      <c r="G308" t="s">
        <v>196</v>
      </c>
      <c r="H308" s="342">
        <v>1</v>
      </c>
      <c r="I308" s="294" t="s">
        <v>542</v>
      </c>
      <c r="J308">
        <v>21712</v>
      </c>
      <c r="K308">
        <v>1767</v>
      </c>
      <c r="L308" t="s">
        <v>520</v>
      </c>
      <c r="M308" t="s">
        <v>543</v>
      </c>
      <c r="N308" t="s">
        <v>541</v>
      </c>
      <c r="O308" t="s">
        <v>522</v>
      </c>
      <c r="P308" t="s">
        <v>533</v>
      </c>
      <c r="Q308">
        <v>80000</v>
      </c>
      <c r="R308" t="s">
        <v>201</v>
      </c>
      <c r="S308" t="s">
        <v>204</v>
      </c>
      <c r="T308" t="s">
        <v>201</v>
      </c>
      <c r="U308" t="s">
        <v>330</v>
      </c>
      <c r="V308" t="s">
        <v>318</v>
      </c>
      <c r="W308" t="s">
        <v>201</v>
      </c>
      <c r="X308" t="s">
        <v>94</v>
      </c>
      <c r="Y308" s="287" t="s">
        <v>164</v>
      </c>
    </row>
    <row r="309" spans="1:25" ht="15" customHeight="1" x14ac:dyDescent="0.35">
      <c r="A309" t="s">
        <v>192</v>
      </c>
      <c r="B309" t="s">
        <v>193</v>
      </c>
      <c r="C309" t="s">
        <v>536</v>
      </c>
      <c r="D309" t="s">
        <v>541</v>
      </c>
      <c r="E309" s="152">
        <v>0.83</v>
      </c>
      <c r="F309" s="152">
        <v>0.83</v>
      </c>
      <c r="G309" t="s">
        <v>196</v>
      </c>
      <c r="H309" s="342">
        <v>1</v>
      </c>
      <c r="I309" s="294" t="s">
        <v>542</v>
      </c>
      <c r="J309">
        <v>21712</v>
      </c>
      <c r="K309">
        <v>931</v>
      </c>
      <c r="L309" t="s">
        <v>520</v>
      </c>
      <c r="M309" t="s">
        <v>543</v>
      </c>
      <c r="N309" t="s">
        <v>541</v>
      </c>
      <c r="O309" t="s">
        <v>544</v>
      </c>
      <c r="P309" t="s">
        <v>336</v>
      </c>
      <c r="Q309">
        <v>80000</v>
      </c>
      <c r="R309" t="s">
        <v>201</v>
      </c>
      <c r="S309" t="s">
        <v>204</v>
      </c>
      <c r="T309" t="s">
        <v>201</v>
      </c>
      <c r="U309" t="s">
        <v>330</v>
      </c>
      <c r="V309" t="s">
        <v>318</v>
      </c>
      <c r="W309" t="s">
        <v>201</v>
      </c>
      <c r="X309" t="s">
        <v>331</v>
      </c>
      <c r="Y309" s="287" t="s">
        <v>164</v>
      </c>
    </row>
    <row r="310" spans="1:25" ht="15" customHeight="1" x14ac:dyDescent="0.35">
      <c r="A310" t="s">
        <v>192</v>
      </c>
      <c r="B310" t="s">
        <v>193</v>
      </c>
      <c r="C310" t="s">
        <v>536</v>
      </c>
      <c r="D310" t="s">
        <v>541</v>
      </c>
      <c r="E310" s="152">
        <v>2.1</v>
      </c>
      <c r="F310" s="152">
        <v>2.1</v>
      </c>
      <c r="G310" t="s">
        <v>196</v>
      </c>
      <c r="H310" s="342">
        <v>1</v>
      </c>
      <c r="I310" s="294" t="s">
        <v>542</v>
      </c>
      <c r="J310">
        <v>21712</v>
      </c>
      <c r="K310">
        <v>1058</v>
      </c>
      <c r="L310" t="s">
        <v>520</v>
      </c>
      <c r="M310" t="s">
        <v>543</v>
      </c>
      <c r="N310" t="s">
        <v>541</v>
      </c>
      <c r="O310" t="s">
        <v>522</v>
      </c>
      <c r="P310" t="s">
        <v>336</v>
      </c>
      <c r="Q310">
        <v>80000</v>
      </c>
      <c r="R310" t="s">
        <v>201</v>
      </c>
      <c r="S310" t="s">
        <v>204</v>
      </c>
      <c r="T310" t="s">
        <v>201</v>
      </c>
      <c r="U310" t="s">
        <v>330</v>
      </c>
      <c r="V310" t="s">
        <v>318</v>
      </c>
      <c r="W310" t="s">
        <v>201</v>
      </c>
      <c r="X310" t="s">
        <v>331</v>
      </c>
      <c r="Y310" s="287" t="s">
        <v>164</v>
      </c>
    </row>
    <row r="311" spans="1:25" ht="15" customHeight="1" x14ac:dyDescent="0.35">
      <c r="A311" t="s">
        <v>192</v>
      </c>
      <c r="B311" t="s">
        <v>193</v>
      </c>
      <c r="C311" t="s">
        <v>536</v>
      </c>
      <c r="D311" t="s">
        <v>541</v>
      </c>
      <c r="E311" s="152">
        <v>-0.05</v>
      </c>
      <c r="F311" s="152">
        <v>-0.05</v>
      </c>
      <c r="G311" t="s">
        <v>196</v>
      </c>
      <c r="H311" s="342">
        <v>1</v>
      </c>
      <c r="I311" s="294" t="s">
        <v>542</v>
      </c>
      <c r="J311">
        <v>21712</v>
      </c>
      <c r="K311">
        <v>1059</v>
      </c>
      <c r="L311" t="s">
        <v>520</v>
      </c>
      <c r="M311" t="s">
        <v>543</v>
      </c>
      <c r="N311" t="s">
        <v>541</v>
      </c>
      <c r="O311" t="s">
        <v>522</v>
      </c>
      <c r="P311" t="s">
        <v>337</v>
      </c>
      <c r="Q311">
        <v>80000</v>
      </c>
      <c r="R311" t="s">
        <v>201</v>
      </c>
      <c r="S311" t="s">
        <v>204</v>
      </c>
      <c r="T311" t="s">
        <v>201</v>
      </c>
      <c r="U311" t="s">
        <v>330</v>
      </c>
      <c r="V311" t="s">
        <v>318</v>
      </c>
      <c r="W311" t="s">
        <v>201</v>
      </c>
      <c r="X311" t="s">
        <v>331</v>
      </c>
      <c r="Y311" s="287" t="s">
        <v>164</v>
      </c>
    </row>
    <row r="312" spans="1:25" ht="15" customHeight="1" x14ac:dyDescent="0.35">
      <c r="A312" t="s">
        <v>192</v>
      </c>
      <c r="B312" t="s">
        <v>193</v>
      </c>
      <c r="C312" t="s">
        <v>536</v>
      </c>
      <c r="D312" t="s">
        <v>541</v>
      </c>
      <c r="E312" s="152">
        <v>0.06</v>
      </c>
      <c r="F312" s="152">
        <v>0.06</v>
      </c>
      <c r="G312" t="s">
        <v>196</v>
      </c>
      <c r="H312" s="342">
        <v>1</v>
      </c>
      <c r="I312" s="294" t="s">
        <v>542</v>
      </c>
      <c r="J312">
        <v>21712</v>
      </c>
      <c r="K312">
        <v>1060</v>
      </c>
      <c r="L312" t="s">
        <v>520</v>
      </c>
      <c r="M312" t="s">
        <v>543</v>
      </c>
      <c r="N312" t="s">
        <v>541</v>
      </c>
      <c r="O312" t="s">
        <v>522</v>
      </c>
      <c r="P312" t="s">
        <v>349</v>
      </c>
      <c r="Q312">
        <v>80000</v>
      </c>
      <c r="R312" t="s">
        <v>201</v>
      </c>
      <c r="S312" t="s">
        <v>204</v>
      </c>
      <c r="T312" t="s">
        <v>201</v>
      </c>
      <c r="U312" t="s">
        <v>330</v>
      </c>
      <c r="V312" t="s">
        <v>318</v>
      </c>
      <c r="W312" t="s">
        <v>201</v>
      </c>
      <c r="X312" t="s">
        <v>331</v>
      </c>
      <c r="Y312" s="287" t="s">
        <v>164</v>
      </c>
    </row>
    <row r="313" spans="1:25" ht="15" customHeight="1" x14ac:dyDescent="0.35">
      <c r="A313" t="s">
        <v>192</v>
      </c>
      <c r="B313" t="s">
        <v>193</v>
      </c>
      <c r="C313" t="s">
        <v>536</v>
      </c>
      <c r="D313" t="s">
        <v>541</v>
      </c>
      <c r="E313" s="152">
        <v>1.42</v>
      </c>
      <c r="F313" s="152">
        <v>1.42</v>
      </c>
      <c r="G313" t="s">
        <v>196</v>
      </c>
      <c r="H313" s="342">
        <v>1</v>
      </c>
      <c r="I313" s="294" t="s">
        <v>542</v>
      </c>
      <c r="J313">
        <v>21712</v>
      </c>
      <c r="K313">
        <v>1110</v>
      </c>
      <c r="L313" t="s">
        <v>520</v>
      </c>
      <c r="M313" t="s">
        <v>543</v>
      </c>
      <c r="N313" t="s">
        <v>541</v>
      </c>
      <c r="O313" t="s">
        <v>544</v>
      </c>
      <c r="P313" t="s">
        <v>338</v>
      </c>
      <c r="Q313">
        <v>80000</v>
      </c>
      <c r="R313" t="s">
        <v>201</v>
      </c>
      <c r="S313" t="s">
        <v>204</v>
      </c>
      <c r="T313" t="s">
        <v>201</v>
      </c>
      <c r="U313" t="s">
        <v>330</v>
      </c>
      <c r="V313" t="s">
        <v>318</v>
      </c>
      <c r="W313" t="s">
        <v>201</v>
      </c>
      <c r="X313" t="s">
        <v>331</v>
      </c>
      <c r="Y313" s="287" t="s">
        <v>164</v>
      </c>
    </row>
    <row r="314" spans="1:25" ht="15" customHeight="1" x14ac:dyDescent="0.35">
      <c r="A314" t="s">
        <v>192</v>
      </c>
      <c r="B314" t="s">
        <v>193</v>
      </c>
      <c r="C314" t="s">
        <v>536</v>
      </c>
      <c r="D314" t="s">
        <v>541</v>
      </c>
      <c r="E314" s="152">
        <v>3.94</v>
      </c>
      <c r="F314" s="152">
        <v>3.94</v>
      </c>
      <c r="G314" t="s">
        <v>196</v>
      </c>
      <c r="H314" s="342">
        <v>1</v>
      </c>
      <c r="I314" s="294" t="s">
        <v>542</v>
      </c>
      <c r="J314">
        <v>21712</v>
      </c>
      <c r="K314">
        <v>1237</v>
      </c>
      <c r="L314" t="s">
        <v>520</v>
      </c>
      <c r="M314" t="s">
        <v>543</v>
      </c>
      <c r="N314" t="s">
        <v>541</v>
      </c>
      <c r="O314" t="s">
        <v>522</v>
      </c>
      <c r="P314" t="s">
        <v>338</v>
      </c>
      <c r="Q314">
        <v>80000</v>
      </c>
      <c r="R314" t="s">
        <v>201</v>
      </c>
      <c r="S314" t="s">
        <v>204</v>
      </c>
      <c r="T314" t="s">
        <v>201</v>
      </c>
      <c r="U314" t="s">
        <v>330</v>
      </c>
      <c r="V314" t="s">
        <v>318</v>
      </c>
      <c r="W314" t="s">
        <v>201</v>
      </c>
      <c r="X314" t="s">
        <v>331</v>
      </c>
      <c r="Y314" s="287" t="s">
        <v>164</v>
      </c>
    </row>
    <row r="315" spans="1:25" ht="15" customHeight="1" x14ac:dyDescent="0.35">
      <c r="A315" t="s">
        <v>192</v>
      </c>
      <c r="B315" t="s">
        <v>193</v>
      </c>
      <c r="C315" t="s">
        <v>536</v>
      </c>
      <c r="D315" t="s">
        <v>541</v>
      </c>
      <c r="E315" s="152">
        <v>0.28000000000000003</v>
      </c>
      <c r="F315" s="152">
        <v>0.28000000000000003</v>
      </c>
      <c r="G315" t="s">
        <v>196</v>
      </c>
      <c r="H315" s="342">
        <v>1</v>
      </c>
      <c r="I315" s="294" t="s">
        <v>542</v>
      </c>
      <c r="J315">
        <v>21712</v>
      </c>
      <c r="K315">
        <v>403</v>
      </c>
      <c r="L315" t="s">
        <v>520</v>
      </c>
      <c r="M315" t="s">
        <v>543</v>
      </c>
      <c r="N315" t="s">
        <v>541</v>
      </c>
      <c r="O315" t="s">
        <v>544</v>
      </c>
      <c r="P315" t="s">
        <v>333</v>
      </c>
      <c r="Q315">
        <v>80000</v>
      </c>
      <c r="R315" t="s">
        <v>201</v>
      </c>
      <c r="S315" t="s">
        <v>204</v>
      </c>
      <c r="T315" t="s">
        <v>201</v>
      </c>
      <c r="U315" t="s">
        <v>330</v>
      </c>
      <c r="V315" t="s">
        <v>318</v>
      </c>
      <c r="W315" t="s">
        <v>201</v>
      </c>
      <c r="X315" t="s">
        <v>331</v>
      </c>
      <c r="Y315" s="287" t="s">
        <v>164</v>
      </c>
    </row>
    <row r="316" spans="1:25" ht="15" customHeight="1" x14ac:dyDescent="0.35">
      <c r="A316" t="s">
        <v>192</v>
      </c>
      <c r="B316" t="s">
        <v>193</v>
      </c>
      <c r="C316" t="s">
        <v>536</v>
      </c>
      <c r="D316" t="s">
        <v>541</v>
      </c>
      <c r="E316" s="152">
        <v>1.05</v>
      </c>
      <c r="F316" s="152">
        <v>1.05</v>
      </c>
      <c r="G316" t="s">
        <v>196</v>
      </c>
      <c r="H316" s="342">
        <v>1</v>
      </c>
      <c r="I316" s="294" t="s">
        <v>542</v>
      </c>
      <c r="J316">
        <v>21712</v>
      </c>
      <c r="K316">
        <v>529</v>
      </c>
      <c r="L316" t="s">
        <v>520</v>
      </c>
      <c r="M316" t="s">
        <v>543</v>
      </c>
      <c r="N316" t="s">
        <v>541</v>
      </c>
      <c r="O316" t="s">
        <v>522</v>
      </c>
      <c r="P316" t="s">
        <v>333</v>
      </c>
      <c r="Q316">
        <v>80000</v>
      </c>
      <c r="R316" t="s">
        <v>201</v>
      </c>
      <c r="S316" t="s">
        <v>204</v>
      </c>
      <c r="T316" t="s">
        <v>201</v>
      </c>
      <c r="U316" t="s">
        <v>330</v>
      </c>
      <c r="V316" t="s">
        <v>318</v>
      </c>
      <c r="W316" t="s">
        <v>201</v>
      </c>
      <c r="X316" t="s">
        <v>331</v>
      </c>
      <c r="Y316" s="287" t="s">
        <v>164</v>
      </c>
    </row>
    <row r="317" spans="1:25" ht="15" customHeight="1" x14ac:dyDescent="0.35">
      <c r="A317" t="s">
        <v>192</v>
      </c>
      <c r="B317" t="s">
        <v>193</v>
      </c>
      <c r="C317" t="s">
        <v>536</v>
      </c>
      <c r="D317" t="s">
        <v>541</v>
      </c>
      <c r="E317" s="152">
        <v>0.42</v>
      </c>
      <c r="F317" s="152">
        <v>0.42</v>
      </c>
      <c r="G317" t="s">
        <v>196</v>
      </c>
      <c r="H317" s="342">
        <v>1</v>
      </c>
      <c r="I317" s="294" t="s">
        <v>542</v>
      </c>
      <c r="J317">
        <v>21712</v>
      </c>
      <c r="K317">
        <v>579</v>
      </c>
      <c r="L317" t="s">
        <v>520</v>
      </c>
      <c r="M317" t="s">
        <v>543</v>
      </c>
      <c r="N317" t="s">
        <v>541</v>
      </c>
      <c r="O317" t="s">
        <v>544</v>
      </c>
      <c r="P317" t="s">
        <v>334</v>
      </c>
      <c r="Q317">
        <v>80000</v>
      </c>
      <c r="R317" t="s">
        <v>201</v>
      </c>
      <c r="S317" t="s">
        <v>204</v>
      </c>
      <c r="T317" t="s">
        <v>201</v>
      </c>
      <c r="U317" t="s">
        <v>330</v>
      </c>
      <c r="V317" t="s">
        <v>318</v>
      </c>
      <c r="W317" t="s">
        <v>201</v>
      </c>
      <c r="X317" t="s">
        <v>331</v>
      </c>
      <c r="Y317" s="287" t="s">
        <v>164</v>
      </c>
    </row>
    <row r="318" spans="1:25" ht="15" customHeight="1" x14ac:dyDescent="0.35">
      <c r="A318" t="s">
        <v>192</v>
      </c>
      <c r="B318" t="s">
        <v>193</v>
      </c>
      <c r="C318" t="s">
        <v>536</v>
      </c>
      <c r="D318" t="s">
        <v>541</v>
      </c>
      <c r="E318" s="152">
        <v>1.5</v>
      </c>
      <c r="F318" s="152">
        <v>1.5</v>
      </c>
      <c r="G318" t="s">
        <v>196</v>
      </c>
      <c r="H318" s="342">
        <v>1</v>
      </c>
      <c r="I318" s="294" t="s">
        <v>542</v>
      </c>
      <c r="J318">
        <v>21712</v>
      </c>
      <c r="K318">
        <v>705</v>
      </c>
      <c r="L318" t="s">
        <v>520</v>
      </c>
      <c r="M318" t="s">
        <v>543</v>
      </c>
      <c r="N318" t="s">
        <v>541</v>
      </c>
      <c r="O318" t="s">
        <v>522</v>
      </c>
      <c r="P318" t="s">
        <v>334</v>
      </c>
      <c r="Q318">
        <v>80000</v>
      </c>
      <c r="R318" t="s">
        <v>201</v>
      </c>
      <c r="S318" t="s">
        <v>204</v>
      </c>
      <c r="T318" t="s">
        <v>201</v>
      </c>
      <c r="U318" t="s">
        <v>330</v>
      </c>
      <c r="V318" t="s">
        <v>318</v>
      </c>
      <c r="W318" t="s">
        <v>201</v>
      </c>
      <c r="X318" t="s">
        <v>331</v>
      </c>
      <c r="Y318" s="287" t="s">
        <v>164</v>
      </c>
    </row>
    <row r="319" spans="1:25" ht="15" customHeight="1" x14ac:dyDescent="0.35">
      <c r="A319" t="s">
        <v>192</v>
      </c>
      <c r="B319" t="s">
        <v>193</v>
      </c>
      <c r="C319" t="s">
        <v>536</v>
      </c>
      <c r="D319" t="s">
        <v>541</v>
      </c>
      <c r="E319" s="152">
        <v>0.33</v>
      </c>
      <c r="F319" s="152">
        <v>0.33</v>
      </c>
      <c r="G319" t="s">
        <v>196</v>
      </c>
      <c r="H319" s="342">
        <v>1</v>
      </c>
      <c r="I319" s="294" t="s">
        <v>542</v>
      </c>
      <c r="J319">
        <v>21712</v>
      </c>
      <c r="K319">
        <v>755</v>
      </c>
      <c r="L319" t="s">
        <v>520</v>
      </c>
      <c r="M319" t="s">
        <v>543</v>
      </c>
      <c r="N319" t="s">
        <v>541</v>
      </c>
      <c r="O319" t="s">
        <v>544</v>
      </c>
      <c r="P319" t="s">
        <v>335</v>
      </c>
      <c r="Q319">
        <v>80000</v>
      </c>
      <c r="R319" t="s">
        <v>201</v>
      </c>
      <c r="S319" t="s">
        <v>204</v>
      </c>
      <c r="T319" t="s">
        <v>201</v>
      </c>
      <c r="U319" t="s">
        <v>330</v>
      </c>
      <c r="V319" t="s">
        <v>318</v>
      </c>
      <c r="W319" t="s">
        <v>201</v>
      </c>
      <c r="X319" t="s">
        <v>331</v>
      </c>
      <c r="Y319" s="287" t="s">
        <v>164</v>
      </c>
    </row>
    <row r="320" spans="1:25" ht="15" customHeight="1" x14ac:dyDescent="0.35">
      <c r="A320" t="s">
        <v>192</v>
      </c>
      <c r="B320" t="s">
        <v>193</v>
      </c>
      <c r="C320" t="s">
        <v>536</v>
      </c>
      <c r="D320" t="s">
        <v>541</v>
      </c>
      <c r="E320" s="152">
        <v>0.78</v>
      </c>
      <c r="F320" s="152">
        <v>0.78</v>
      </c>
      <c r="G320" t="s">
        <v>196</v>
      </c>
      <c r="H320" s="342">
        <v>1</v>
      </c>
      <c r="I320" s="294" t="s">
        <v>542</v>
      </c>
      <c r="J320">
        <v>21712</v>
      </c>
      <c r="K320">
        <v>881</v>
      </c>
      <c r="L320" t="s">
        <v>520</v>
      </c>
      <c r="M320" t="s">
        <v>543</v>
      </c>
      <c r="N320" t="s">
        <v>541</v>
      </c>
      <c r="O320" t="s">
        <v>522</v>
      </c>
      <c r="P320" t="s">
        <v>335</v>
      </c>
      <c r="Q320">
        <v>80000</v>
      </c>
      <c r="R320" t="s">
        <v>201</v>
      </c>
      <c r="S320" t="s">
        <v>204</v>
      </c>
      <c r="T320" t="s">
        <v>201</v>
      </c>
      <c r="U320" t="s">
        <v>330</v>
      </c>
      <c r="V320" t="s">
        <v>318</v>
      </c>
      <c r="W320" t="s">
        <v>201</v>
      </c>
      <c r="X320" t="s">
        <v>331</v>
      </c>
      <c r="Y320" s="287" t="s">
        <v>164</v>
      </c>
    </row>
    <row r="321" spans="1:25" ht="15" customHeight="1" x14ac:dyDescent="0.35">
      <c r="A321" t="s">
        <v>192</v>
      </c>
      <c r="B321" t="s">
        <v>193</v>
      </c>
      <c r="C321" t="s">
        <v>536</v>
      </c>
      <c r="D321" t="s">
        <v>545</v>
      </c>
      <c r="E321" s="152">
        <v>0.28000000000000003</v>
      </c>
      <c r="F321" s="152">
        <v>0.28000000000000003</v>
      </c>
      <c r="G321" t="s">
        <v>196</v>
      </c>
      <c r="H321" s="342">
        <v>1</v>
      </c>
      <c r="I321" s="294" t="s">
        <v>542</v>
      </c>
      <c r="J321">
        <v>21711</v>
      </c>
      <c r="K321">
        <v>1207</v>
      </c>
      <c r="L321" t="s">
        <v>520</v>
      </c>
      <c r="M321" t="s">
        <v>543</v>
      </c>
      <c r="N321" t="s">
        <v>545</v>
      </c>
      <c r="O321" t="s">
        <v>522</v>
      </c>
      <c r="P321" t="s">
        <v>417</v>
      </c>
      <c r="Q321">
        <v>86000</v>
      </c>
      <c r="R321" t="s">
        <v>201</v>
      </c>
      <c r="S321" t="s">
        <v>204</v>
      </c>
      <c r="T321" t="s">
        <v>201</v>
      </c>
      <c r="U321" t="s">
        <v>317</v>
      </c>
      <c r="V321" t="s">
        <v>318</v>
      </c>
      <c r="W321" t="s">
        <v>201</v>
      </c>
      <c r="X321" t="s">
        <v>94</v>
      </c>
      <c r="Y321" s="287" t="s">
        <v>164</v>
      </c>
    </row>
    <row r="322" spans="1:25" ht="15" customHeight="1" x14ac:dyDescent="0.35">
      <c r="A322" t="s">
        <v>192</v>
      </c>
      <c r="B322" t="s">
        <v>193</v>
      </c>
      <c r="C322" t="s">
        <v>536</v>
      </c>
      <c r="D322" t="s">
        <v>545</v>
      </c>
      <c r="E322" s="152">
        <v>1.23</v>
      </c>
      <c r="F322" s="152">
        <v>1.23</v>
      </c>
      <c r="G322" t="s">
        <v>196</v>
      </c>
      <c r="H322" s="342">
        <v>1</v>
      </c>
      <c r="I322" s="294" t="s">
        <v>542</v>
      </c>
      <c r="J322">
        <v>21711</v>
      </c>
      <c r="K322">
        <v>1208</v>
      </c>
      <c r="L322" t="s">
        <v>520</v>
      </c>
      <c r="M322" t="s">
        <v>543</v>
      </c>
      <c r="N322" t="s">
        <v>545</v>
      </c>
      <c r="O322" t="s">
        <v>522</v>
      </c>
      <c r="P322" t="s">
        <v>417</v>
      </c>
      <c r="Q322">
        <v>87000</v>
      </c>
      <c r="R322" t="s">
        <v>201</v>
      </c>
      <c r="S322" t="s">
        <v>204</v>
      </c>
      <c r="T322" t="s">
        <v>201</v>
      </c>
      <c r="U322" t="s">
        <v>317</v>
      </c>
      <c r="V322" t="s">
        <v>318</v>
      </c>
      <c r="W322" t="s">
        <v>201</v>
      </c>
      <c r="X322" t="s">
        <v>94</v>
      </c>
      <c r="Y322" s="287" t="s">
        <v>164</v>
      </c>
    </row>
    <row r="323" spans="1:25" ht="15" customHeight="1" x14ac:dyDescent="0.35">
      <c r="A323" t="s">
        <v>192</v>
      </c>
      <c r="B323" t="s">
        <v>193</v>
      </c>
      <c r="C323" t="s">
        <v>536</v>
      </c>
      <c r="D323" t="s">
        <v>541</v>
      </c>
      <c r="E323" s="152">
        <v>1.36</v>
      </c>
      <c r="F323" s="152">
        <v>1.36</v>
      </c>
      <c r="G323" t="s">
        <v>196</v>
      </c>
      <c r="H323" s="342">
        <v>1</v>
      </c>
      <c r="I323" s="294" t="s">
        <v>542</v>
      </c>
      <c r="J323">
        <v>21712</v>
      </c>
      <c r="K323">
        <v>50</v>
      </c>
      <c r="L323" t="s">
        <v>520</v>
      </c>
      <c r="M323" t="s">
        <v>543</v>
      </c>
      <c r="N323" t="s">
        <v>541</v>
      </c>
      <c r="O323" t="s">
        <v>544</v>
      </c>
      <c r="P323" t="s">
        <v>329</v>
      </c>
      <c r="Q323">
        <v>80000</v>
      </c>
      <c r="R323" t="s">
        <v>201</v>
      </c>
      <c r="S323" t="s">
        <v>204</v>
      </c>
      <c r="T323" t="s">
        <v>201</v>
      </c>
      <c r="U323" t="s">
        <v>330</v>
      </c>
      <c r="V323" t="s">
        <v>318</v>
      </c>
      <c r="W323" t="s">
        <v>201</v>
      </c>
      <c r="X323" t="s">
        <v>331</v>
      </c>
      <c r="Y323" s="287" t="s">
        <v>164</v>
      </c>
    </row>
    <row r="324" spans="1:25" ht="15" customHeight="1" x14ac:dyDescent="0.35">
      <c r="A324" t="s">
        <v>192</v>
      </c>
      <c r="B324" t="s">
        <v>193</v>
      </c>
      <c r="C324" t="s">
        <v>536</v>
      </c>
      <c r="D324" t="s">
        <v>541</v>
      </c>
      <c r="E324" s="152">
        <v>3.67</v>
      </c>
      <c r="F324" s="152">
        <v>3.67</v>
      </c>
      <c r="G324" t="s">
        <v>196</v>
      </c>
      <c r="H324" s="342">
        <v>1</v>
      </c>
      <c r="I324" s="294" t="s">
        <v>542</v>
      </c>
      <c r="J324">
        <v>21712</v>
      </c>
      <c r="K324">
        <v>177</v>
      </c>
      <c r="L324" t="s">
        <v>520</v>
      </c>
      <c r="M324" t="s">
        <v>543</v>
      </c>
      <c r="N324" t="s">
        <v>541</v>
      </c>
      <c r="O324" t="s">
        <v>522</v>
      </c>
      <c r="P324" t="s">
        <v>329</v>
      </c>
      <c r="Q324">
        <v>80000</v>
      </c>
      <c r="R324" t="s">
        <v>201</v>
      </c>
      <c r="S324" t="s">
        <v>204</v>
      </c>
      <c r="T324" t="s">
        <v>201</v>
      </c>
      <c r="U324" t="s">
        <v>330</v>
      </c>
      <c r="V324" t="s">
        <v>318</v>
      </c>
      <c r="W324" t="s">
        <v>201</v>
      </c>
      <c r="X324" t="s">
        <v>331</v>
      </c>
      <c r="Y324" s="287" t="s">
        <v>164</v>
      </c>
    </row>
    <row r="325" spans="1:25" ht="15" customHeight="1" x14ac:dyDescent="0.35">
      <c r="A325" t="s">
        <v>192</v>
      </c>
      <c r="B325" t="s">
        <v>193</v>
      </c>
      <c r="C325" t="s">
        <v>536</v>
      </c>
      <c r="D325" t="s">
        <v>541</v>
      </c>
      <c r="E325" s="152">
        <v>0.33</v>
      </c>
      <c r="F325" s="152">
        <v>0.33</v>
      </c>
      <c r="G325" t="s">
        <v>196</v>
      </c>
      <c r="H325" s="342">
        <v>1</v>
      </c>
      <c r="I325" s="294" t="s">
        <v>542</v>
      </c>
      <c r="J325">
        <v>21712</v>
      </c>
      <c r="K325">
        <v>227</v>
      </c>
      <c r="L325" t="s">
        <v>520</v>
      </c>
      <c r="M325" t="s">
        <v>543</v>
      </c>
      <c r="N325" t="s">
        <v>541</v>
      </c>
      <c r="O325" t="s">
        <v>544</v>
      </c>
      <c r="P325" t="s">
        <v>332</v>
      </c>
      <c r="Q325">
        <v>80000</v>
      </c>
      <c r="R325" t="s">
        <v>201</v>
      </c>
      <c r="S325" t="s">
        <v>204</v>
      </c>
      <c r="T325" t="s">
        <v>201</v>
      </c>
      <c r="U325" t="s">
        <v>330</v>
      </c>
      <c r="V325" t="s">
        <v>318</v>
      </c>
      <c r="W325" t="s">
        <v>201</v>
      </c>
      <c r="X325" t="s">
        <v>331</v>
      </c>
      <c r="Y325" s="287" t="s">
        <v>164</v>
      </c>
    </row>
    <row r="326" spans="1:25" ht="15" customHeight="1" x14ac:dyDescent="0.35">
      <c r="A326" t="s">
        <v>192</v>
      </c>
      <c r="B326" t="s">
        <v>193</v>
      </c>
      <c r="C326" t="s">
        <v>536</v>
      </c>
      <c r="D326" t="s">
        <v>541</v>
      </c>
      <c r="E326" s="152">
        <v>1.04</v>
      </c>
      <c r="F326" s="152">
        <v>1.04</v>
      </c>
      <c r="G326" t="s">
        <v>196</v>
      </c>
      <c r="H326" s="342">
        <v>1</v>
      </c>
      <c r="I326" s="294" t="s">
        <v>542</v>
      </c>
      <c r="J326">
        <v>21712</v>
      </c>
      <c r="K326">
        <v>353</v>
      </c>
      <c r="L326" t="s">
        <v>520</v>
      </c>
      <c r="M326" t="s">
        <v>543</v>
      </c>
      <c r="N326" t="s">
        <v>541</v>
      </c>
      <c r="O326" t="s">
        <v>522</v>
      </c>
      <c r="P326" t="s">
        <v>332</v>
      </c>
      <c r="Q326">
        <v>80000</v>
      </c>
      <c r="R326" t="s">
        <v>201</v>
      </c>
      <c r="S326" t="s">
        <v>204</v>
      </c>
      <c r="T326" t="s">
        <v>201</v>
      </c>
      <c r="U326" t="s">
        <v>330</v>
      </c>
      <c r="V326" t="s">
        <v>318</v>
      </c>
      <c r="W326" t="s">
        <v>201</v>
      </c>
      <c r="X326" t="s">
        <v>331</v>
      </c>
      <c r="Y326" s="287" t="s">
        <v>164</v>
      </c>
    </row>
    <row r="327" spans="1:25" ht="15" customHeight="1" x14ac:dyDescent="0.35">
      <c r="A327" t="s">
        <v>192</v>
      </c>
      <c r="B327" t="s">
        <v>193</v>
      </c>
      <c r="C327" t="s">
        <v>536</v>
      </c>
      <c r="D327" t="s">
        <v>545</v>
      </c>
      <c r="E327" s="152">
        <v>4.0999999999999996</v>
      </c>
      <c r="F327" s="152">
        <v>4.0999999999999996</v>
      </c>
      <c r="G327" t="s">
        <v>196</v>
      </c>
      <c r="H327" s="342">
        <v>1</v>
      </c>
      <c r="I327" s="294" t="s">
        <v>542</v>
      </c>
      <c r="J327">
        <v>21711</v>
      </c>
      <c r="K327">
        <v>1201</v>
      </c>
      <c r="L327" t="s">
        <v>520</v>
      </c>
      <c r="M327" t="s">
        <v>543</v>
      </c>
      <c r="N327" t="s">
        <v>545</v>
      </c>
      <c r="O327" t="s">
        <v>522</v>
      </c>
      <c r="P327" t="s">
        <v>417</v>
      </c>
      <c r="Q327">
        <v>81000</v>
      </c>
      <c r="R327" t="s">
        <v>201</v>
      </c>
      <c r="S327" t="s">
        <v>204</v>
      </c>
      <c r="T327" t="s">
        <v>201</v>
      </c>
      <c r="U327" t="s">
        <v>317</v>
      </c>
      <c r="V327" t="s">
        <v>318</v>
      </c>
      <c r="W327" t="s">
        <v>201</v>
      </c>
      <c r="X327" t="s">
        <v>94</v>
      </c>
      <c r="Y327" s="287" t="s">
        <v>164</v>
      </c>
    </row>
    <row r="328" spans="1:25" ht="15" customHeight="1" x14ac:dyDescent="0.35">
      <c r="A328" t="s">
        <v>192</v>
      </c>
      <c r="B328" t="s">
        <v>193</v>
      </c>
      <c r="C328" t="s">
        <v>536</v>
      </c>
      <c r="D328" t="s">
        <v>545</v>
      </c>
      <c r="E328" s="152">
        <v>3.77</v>
      </c>
      <c r="F328" s="152">
        <v>3.77</v>
      </c>
      <c r="G328" t="s">
        <v>196</v>
      </c>
      <c r="H328" s="342">
        <v>1</v>
      </c>
      <c r="I328" s="294" t="s">
        <v>542</v>
      </c>
      <c r="J328">
        <v>21711</v>
      </c>
      <c r="K328">
        <v>1202</v>
      </c>
      <c r="L328" t="s">
        <v>520</v>
      </c>
      <c r="M328" t="s">
        <v>543</v>
      </c>
      <c r="N328" t="s">
        <v>545</v>
      </c>
      <c r="O328" t="s">
        <v>522</v>
      </c>
      <c r="P328" t="s">
        <v>417</v>
      </c>
      <c r="Q328">
        <v>81100</v>
      </c>
      <c r="R328" t="s">
        <v>201</v>
      </c>
      <c r="S328" t="s">
        <v>204</v>
      </c>
      <c r="T328" t="s">
        <v>201</v>
      </c>
      <c r="U328" t="s">
        <v>317</v>
      </c>
      <c r="V328" t="s">
        <v>318</v>
      </c>
      <c r="W328" t="s">
        <v>201</v>
      </c>
      <c r="X328" t="s">
        <v>94</v>
      </c>
      <c r="Y328" s="287" t="s">
        <v>164</v>
      </c>
    </row>
    <row r="329" spans="1:25" ht="15" customHeight="1" x14ac:dyDescent="0.35">
      <c r="A329" t="s">
        <v>192</v>
      </c>
      <c r="B329" t="s">
        <v>193</v>
      </c>
      <c r="C329" t="s">
        <v>536</v>
      </c>
      <c r="D329" t="s">
        <v>545</v>
      </c>
      <c r="E329" s="152">
        <v>9.07</v>
      </c>
      <c r="F329" s="152">
        <v>9.07</v>
      </c>
      <c r="G329" t="s">
        <v>196</v>
      </c>
      <c r="H329" s="342">
        <v>1</v>
      </c>
      <c r="I329" s="294" t="s">
        <v>542</v>
      </c>
      <c r="J329">
        <v>21711</v>
      </c>
      <c r="K329">
        <v>1203</v>
      </c>
      <c r="L329" t="s">
        <v>520</v>
      </c>
      <c r="M329" t="s">
        <v>543</v>
      </c>
      <c r="N329" t="s">
        <v>545</v>
      </c>
      <c r="O329" t="s">
        <v>522</v>
      </c>
      <c r="P329" t="s">
        <v>417</v>
      </c>
      <c r="Q329">
        <v>82000</v>
      </c>
      <c r="R329" t="s">
        <v>201</v>
      </c>
      <c r="S329" t="s">
        <v>204</v>
      </c>
      <c r="T329" t="s">
        <v>201</v>
      </c>
      <c r="U329" t="s">
        <v>317</v>
      </c>
      <c r="V329" t="s">
        <v>318</v>
      </c>
      <c r="W329" t="s">
        <v>201</v>
      </c>
      <c r="X329" t="s">
        <v>94</v>
      </c>
      <c r="Y329" s="287" t="s">
        <v>164</v>
      </c>
    </row>
    <row r="330" spans="1:25" ht="15" customHeight="1" x14ac:dyDescent="0.35">
      <c r="A330" t="s">
        <v>192</v>
      </c>
      <c r="B330" t="s">
        <v>193</v>
      </c>
      <c r="C330" t="s">
        <v>536</v>
      </c>
      <c r="D330" t="s">
        <v>545</v>
      </c>
      <c r="E330" s="152">
        <v>6.78</v>
      </c>
      <c r="F330" s="152">
        <v>6.78</v>
      </c>
      <c r="G330" t="s">
        <v>196</v>
      </c>
      <c r="H330" s="342">
        <v>1</v>
      </c>
      <c r="I330" s="294" t="s">
        <v>542</v>
      </c>
      <c r="J330">
        <v>21711</v>
      </c>
      <c r="K330">
        <v>1204</v>
      </c>
      <c r="L330" t="s">
        <v>520</v>
      </c>
      <c r="M330" t="s">
        <v>543</v>
      </c>
      <c r="N330" t="s">
        <v>545</v>
      </c>
      <c r="O330" t="s">
        <v>522</v>
      </c>
      <c r="P330" t="s">
        <v>417</v>
      </c>
      <c r="Q330">
        <v>82100</v>
      </c>
      <c r="R330" t="s">
        <v>201</v>
      </c>
      <c r="S330" t="s">
        <v>204</v>
      </c>
      <c r="T330" t="s">
        <v>201</v>
      </c>
      <c r="U330" t="s">
        <v>317</v>
      </c>
      <c r="V330" t="s">
        <v>318</v>
      </c>
      <c r="W330" t="s">
        <v>201</v>
      </c>
      <c r="X330" t="s">
        <v>94</v>
      </c>
      <c r="Y330" s="287" t="s">
        <v>164</v>
      </c>
    </row>
    <row r="331" spans="1:25" ht="15" customHeight="1" x14ac:dyDescent="0.35">
      <c r="A331" t="s">
        <v>192</v>
      </c>
      <c r="B331" t="s">
        <v>193</v>
      </c>
      <c r="C331" t="s">
        <v>536</v>
      </c>
      <c r="D331" t="s">
        <v>545</v>
      </c>
      <c r="E331" s="152">
        <v>14.21</v>
      </c>
      <c r="F331" s="152">
        <v>14.21</v>
      </c>
      <c r="G331" t="s">
        <v>196</v>
      </c>
      <c r="H331" s="342">
        <v>1</v>
      </c>
      <c r="I331" s="294" t="s">
        <v>542</v>
      </c>
      <c r="J331">
        <v>21711</v>
      </c>
      <c r="K331">
        <v>1205</v>
      </c>
      <c r="L331" t="s">
        <v>520</v>
      </c>
      <c r="M331" t="s">
        <v>543</v>
      </c>
      <c r="N331" t="s">
        <v>545</v>
      </c>
      <c r="O331" t="s">
        <v>522</v>
      </c>
      <c r="P331" t="s">
        <v>417</v>
      </c>
      <c r="Q331">
        <v>84000</v>
      </c>
      <c r="R331" t="s">
        <v>201</v>
      </c>
      <c r="S331" t="s">
        <v>204</v>
      </c>
      <c r="T331" t="s">
        <v>201</v>
      </c>
      <c r="U331" t="s">
        <v>317</v>
      </c>
      <c r="V331" t="s">
        <v>318</v>
      </c>
      <c r="W331" t="s">
        <v>201</v>
      </c>
      <c r="X331" t="s">
        <v>94</v>
      </c>
      <c r="Y331" s="287" t="s">
        <v>164</v>
      </c>
    </row>
    <row r="332" spans="1:25" ht="15" customHeight="1" x14ac:dyDescent="0.35">
      <c r="A332" t="s">
        <v>192</v>
      </c>
      <c r="B332" t="s">
        <v>193</v>
      </c>
      <c r="C332" t="s">
        <v>536</v>
      </c>
      <c r="D332" t="s">
        <v>545</v>
      </c>
      <c r="E332" s="152">
        <v>10.56</v>
      </c>
      <c r="F332" s="152">
        <v>10.56</v>
      </c>
      <c r="G332" t="s">
        <v>196</v>
      </c>
      <c r="H332" s="342">
        <v>1</v>
      </c>
      <c r="I332" s="294" t="s">
        <v>542</v>
      </c>
      <c r="J332">
        <v>21711</v>
      </c>
      <c r="K332">
        <v>1206</v>
      </c>
      <c r="L332" t="s">
        <v>520</v>
      </c>
      <c r="M332" t="s">
        <v>543</v>
      </c>
      <c r="N332" t="s">
        <v>545</v>
      </c>
      <c r="O332" t="s">
        <v>522</v>
      </c>
      <c r="P332" t="s">
        <v>417</v>
      </c>
      <c r="Q332">
        <v>85000</v>
      </c>
      <c r="R332" t="s">
        <v>201</v>
      </c>
      <c r="S332" t="s">
        <v>204</v>
      </c>
      <c r="T332" t="s">
        <v>201</v>
      </c>
      <c r="U332" t="s">
        <v>317</v>
      </c>
      <c r="V332" t="s">
        <v>318</v>
      </c>
      <c r="W332" t="s">
        <v>201</v>
      </c>
      <c r="X332" t="s">
        <v>94</v>
      </c>
      <c r="Y332" s="287" t="s">
        <v>164</v>
      </c>
    </row>
    <row r="333" spans="1:25" ht="15" customHeight="1" x14ac:dyDescent="0.35">
      <c r="A333" t="s">
        <v>192</v>
      </c>
      <c r="B333" t="s">
        <v>193</v>
      </c>
      <c r="C333" t="s">
        <v>536</v>
      </c>
      <c r="D333" t="s">
        <v>545</v>
      </c>
      <c r="E333" s="152">
        <v>6.32</v>
      </c>
      <c r="F333" s="152">
        <v>6.32</v>
      </c>
      <c r="G333" t="s">
        <v>196</v>
      </c>
      <c r="H333" s="342">
        <v>1</v>
      </c>
      <c r="I333" s="294" t="s">
        <v>542</v>
      </c>
      <c r="J333">
        <v>21711</v>
      </c>
      <c r="K333">
        <v>468</v>
      </c>
      <c r="L333" t="s">
        <v>520</v>
      </c>
      <c r="M333" t="s">
        <v>543</v>
      </c>
      <c r="N333" t="s">
        <v>545</v>
      </c>
      <c r="O333" t="s">
        <v>544</v>
      </c>
      <c r="P333" t="s">
        <v>283</v>
      </c>
      <c r="Q333">
        <v>84000</v>
      </c>
      <c r="R333" t="s">
        <v>201</v>
      </c>
      <c r="S333" t="s">
        <v>204</v>
      </c>
      <c r="T333" t="s">
        <v>201</v>
      </c>
      <c r="U333" t="s">
        <v>317</v>
      </c>
      <c r="V333" t="s">
        <v>318</v>
      </c>
      <c r="W333" t="s">
        <v>201</v>
      </c>
      <c r="X333" t="s">
        <v>94</v>
      </c>
      <c r="Y333" s="287" t="s">
        <v>164</v>
      </c>
    </row>
    <row r="334" spans="1:25" ht="15" customHeight="1" x14ac:dyDescent="0.35">
      <c r="A334" t="s">
        <v>192</v>
      </c>
      <c r="B334" t="s">
        <v>193</v>
      </c>
      <c r="C334" t="s">
        <v>536</v>
      </c>
      <c r="D334" t="s">
        <v>545</v>
      </c>
      <c r="E334" s="152">
        <v>5.64</v>
      </c>
      <c r="F334" s="152">
        <v>5.64</v>
      </c>
      <c r="G334" t="s">
        <v>196</v>
      </c>
      <c r="H334" s="342">
        <v>1</v>
      </c>
      <c r="I334" s="294" t="s">
        <v>542</v>
      </c>
      <c r="J334">
        <v>21711</v>
      </c>
      <c r="K334">
        <v>469</v>
      </c>
      <c r="L334" t="s">
        <v>520</v>
      </c>
      <c r="M334" t="s">
        <v>543</v>
      </c>
      <c r="N334" t="s">
        <v>545</v>
      </c>
      <c r="O334" t="s">
        <v>544</v>
      </c>
      <c r="P334" t="s">
        <v>283</v>
      </c>
      <c r="Q334">
        <v>85000</v>
      </c>
      <c r="R334" t="s">
        <v>201</v>
      </c>
      <c r="S334" t="s">
        <v>204</v>
      </c>
      <c r="T334" t="s">
        <v>201</v>
      </c>
      <c r="U334" t="s">
        <v>317</v>
      </c>
      <c r="V334" t="s">
        <v>318</v>
      </c>
      <c r="W334" t="s">
        <v>201</v>
      </c>
      <c r="X334" t="s">
        <v>94</v>
      </c>
      <c r="Y334" s="287" t="s">
        <v>164</v>
      </c>
    </row>
    <row r="335" spans="1:25" ht="15" customHeight="1" x14ac:dyDescent="0.35">
      <c r="A335" t="s">
        <v>192</v>
      </c>
      <c r="B335" t="s">
        <v>193</v>
      </c>
      <c r="C335" t="s">
        <v>536</v>
      </c>
      <c r="D335" t="s">
        <v>545</v>
      </c>
      <c r="E335" s="152">
        <v>1.02</v>
      </c>
      <c r="F335" s="152">
        <v>1.02</v>
      </c>
      <c r="G335" t="s">
        <v>196</v>
      </c>
      <c r="H335" s="342">
        <v>1</v>
      </c>
      <c r="I335" s="294" t="s">
        <v>542</v>
      </c>
      <c r="J335">
        <v>21711</v>
      </c>
      <c r="K335">
        <v>470</v>
      </c>
      <c r="L335" t="s">
        <v>520</v>
      </c>
      <c r="M335" t="s">
        <v>543</v>
      </c>
      <c r="N335" t="s">
        <v>545</v>
      </c>
      <c r="O335" t="s">
        <v>544</v>
      </c>
      <c r="P335" t="s">
        <v>283</v>
      </c>
      <c r="Q335">
        <v>87000</v>
      </c>
      <c r="R335" t="s">
        <v>201</v>
      </c>
      <c r="S335" t="s">
        <v>204</v>
      </c>
      <c r="T335" t="s">
        <v>201</v>
      </c>
      <c r="U335" t="s">
        <v>317</v>
      </c>
      <c r="V335" t="s">
        <v>318</v>
      </c>
      <c r="W335" t="s">
        <v>201</v>
      </c>
      <c r="X335" t="s">
        <v>94</v>
      </c>
      <c r="Y335" s="287" t="s">
        <v>164</v>
      </c>
    </row>
    <row r="336" spans="1:25" ht="15" customHeight="1" x14ac:dyDescent="0.35">
      <c r="A336" t="s">
        <v>192</v>
      </c>
      <c r="B336" t="s">
        <v>193</v>
      </c>
      <c r="C336" t="s">
        <v>536</v>
      </c>
      <c r="D336" t="s">
        <v>545</v>
      </c>
      <c r="E336" s="152">
        <v>74.48</v>
      </c>
      <c r="F336" s="152">
        <v>74.48</v>
      </c>
      <c r="G336" t="s">
        <v>196</v>
      </c>
      <c r="H336" s="342">
        <v>1</v>
      </c>
      <c r="I336" s="294" t="s">
        <v>542</v>
      </c>
      <c r="J336">
        <v>21711</v>
      </c>
      <c r="K336">
        <v>1198</v>
      </c>
      <c r="L336" t="s">
        <v>520</v>
      </c>
      <c r="M336" t="s">
        <v>543</v>
      </c>
      <c r="N336" t="s">
        <v>545</v>
      </c>
      <c r="O336" t="s">
        <v>522</v>
      </c>
      <c r="P336" t="s">
        <v>417</v>
      </c>
      <c r="Q336">
        <v>80000</v>
      </c>
      <c r="R336" t="s">
        <v>201</v>
      </c>
      <c r="S336" t="s">
        <v>204</v>
      </c>
      <c r="T336" t="s">
        <v>201</v>
      </c>
      <c r="U336" t="s">
        <v>317</v>
      </c>
      <c r="V336" t="s">
        <v>318</v>
      </c>
      <c r="W336" t="s">
        <v>201</v>
      </c>
      <c r="X336" t="s">
        <v>94</v>
      </c>
      <c r="Y336" s="287" t="s">
        <v>164</v>
      </c>
    </row>
    <row r="337" spans="1:25" ht="15" customHeight="1" x14ac:dyDescent="0.35">
      <c r="A337" t="s">
        <v>192</v>
      </c>
      <c r="B337" t="s">
        <v>193</v>
      </c>
      <c r="C337" t="s">
        <v>536</v>
      </c>
      <c r="D337" t="s">
        <v>545</v>
      </c>
      <c r="E337" s="152">
        <v>20.97</v>
      </c>
      <c r="F337" s="152">
        <v>20.97</v>
      </c>
      <c r="G337" t="s">
        <v>196</v>
      </c>
      <c r="H337" s="342">
        <v>1</v>
      </c>
      <c r="I337" s="294" t="s">
        <v>542</v>
      </c>
      <c r="J337">
        <v>21711</v>
      </c>
      <c r="K337">
        <v>1199</v>
      </c>
      <c r="L337" t="s">
        <v>520</v>
      </c>
      <c r="M337" t="s">
        <v>543</v>
      </c>
      <c r="N337" t="s">
        <v>545</v>
      </c>
      <c r="O337" t="s">
        <v>522</v>
      </c>
      <c r="P337" t="s">
        <v>417</v>
      </c>
      <c r="Q337">
        <v>80100</v>
      </c>
      <c r="R337" t="s">
        <v>201</v>
      </c>
      <c r="S337" t="s">
        <v>204</v>
      </c>
      <c r="T337" t="s">
        <v>201</v>
      </c>
      <c r="U337" t="s">
        <v>317</v>
      </c>
      <c r="V337" t="s">
        <v>318</v>
      </c>
      <c r="W337" t="s">
        <v>201</v>
      </c>
      <c r="X337" t="s">
        <v>94</v>
      </c>
      <c r="Y337" s="287" t="s">
        <v>164</v>
      </c>
    </row>
    <row r="338" spans="1:25" ht="15" customHeight="1" x14ac:dyDescent="0.35">
      <c r="A338" t="s">
        <v>192</v>
      </c>
      <c r="B338" t="s">
        <v>193</v>
      </c>
      <c r="C338" t="s">
        <v>536</v>
      </c>
      <c r="D338" t="s">
        <v>545</v>
      </c>
      <c r="E338" s="152">
        <v>4.07</v>
      </c>
      <c r="F338" s="152">
        <v>4.07</v>
      </c>
      <c r="G338" t="s">
        <v>196</v>
      </c>
      <c r="H338" s="342">
        <v>1</v>
      </c>
      <c r="I338" s="294" t="s">
        <v>542</v>
      </c>
      <c r="J338">
        <v>21711</v>
      </c>
      <c r="K338">
        <v>1200</v>
      </c>
      <c r="L338" t="s">
        <v>520</v>
      </c>
      <c r="M338" t="s">
        <v>543</v>
      </c>
      <c r="N338" t="s">
        <v>545</v>
      </c>
      <c r="O338" t="s">
        <v>522</v>
      </c>
      <c r="P338" t="s">
        <v>417</v>
      </c>
      <c r="Q338">
        <v>80200</v>
      </c>
      <c r="R338" t="s">
        <v>201</v>
      </c>
      <c r="S338" t="s">
        <v>204</v>
      </c>
      <c r="T338" t="s">
        <v>201</v>
      </c>
      <c r="U338" t="s">
        <v>317</v>
      </c>
      <c r="V338" t="s">
        <v>318</v>
      </c>
      <c r="W338" t="s">
        <v>201</v>
      </c>
      <c r="X338" t="s">
        <v>94</v>
      </c>
      <c r="Y338" s="287" t="s">
        <v>164</v>
      </c>
    </row>
    <row r="339" spans="1:25" ht="15" customHeight="1" x14ac:dyDescent="0.35">
      <c r="A339" t="s">
        <v>192</v>
      </c>
      <c r="B339" t="s">
        <v>193</v>
      </c>
      <c r="C339" t="s">
        <v>536</v>
      </c>
      <c r="D339" t="s">
        <v>545</v>
      </c>
      <c r="E339" s="152">
        <v>11.6</v>
      </c>
      <c r="F339" s="152">
        <v>11.6</v>
      </c>
      <c r="G339" t="s">
        <v>196</v>
      </c>
      <c r="H339" s="342">
        <v>1</v>
      </c>
      <c r="I339" s="294" t="s">
        <v>542</v>
      </c>
      <c r="J339">
        <v>21711</v>
      </c>
      <c r="K339">
        <v>462</v>
      </c>
      <c r="L339" t="s">
        <v>520</v>
      </c>
      <c r="M339" t="s">
        <v>543</v>
      </c>
      <c r="N339" t="s">
        <v>545</v>
      </c>
      <c r="O339" t="s">
        <v>544</v>
      </c>
      <c r="P339" t="s">
        <v>283</v>
      </c>
      <c r="Q339">
        <v>80000</v>
      </c>
      <c r="R339" t="s">
        <v>201</v>
      </c>
      <c r="S339" t="s">
        <v>204</v>
      </c>
      <c r="T339" t="s">
        <v>201</v>
      </c>
      <c r="U339" t="s">
        <v>317</v>
      </c>
      <c r="V339" t="s">
        <v>318</v>
      </c>
      <c r="W339" t="s">
        <v>201</v>
      </c>
      <c r="X339" t="s">
        <v>94</v>
      </c>
      <c r="Y339" s="287" t="s">
        <v>164</v>
      </c>
    </row>
    <row r="340" spans="1:25" ht="15" customHeight="1" x14ac:dyDescent="0.35">
      <c r="A340" t="s">
        <v>192</v>
      </c>
      <c r="B340" t="s">
        <v>193</v>
      </c>
      <c r="C340" t="s">
        <v>536</v>
      </c>
      <c r="D340" t="s">
        <v>545</v>
      </c>
      <c r="E340" s="152">
        <v>6.32</v>
      </c>
      <c r="F340" s="152">
        <v>6.32</v>
      </c>
      <c r="G340" t="s">
        <v>196</v>
      </c>
      <c r="H340" s="342">
        <v>1</v>
      </c>
      <c r="I340" s="294" t="s">
        <v>542</v>
      </c>
      <c r="J340">
        <v>21711</v>
      </c>
      <c r="K340">
        <v>463</v>
      </c>
      <c r="L340" t="s">
        <v>520</v>
      </c>
      <c r="M340" t="s">
        <v>543</v>
      </c>
      <c r="N340" t="s">
        <v>545</v>
      </c>
      <c r="O340" t="s">
        <v>544</v>
      </c>
      <c r="P340" t="s">
        <v>283</v>
      </c>
      <c r="Q340">
        <v>80100</v>
      </c>
      <c r="R340" t="s">
        <v>201</v>
      </c>
      <c r="S340" t="s">
        <v>204</v>
      </c>
      <c r="T340" t="s">
        <v>201</v>
      </c>
      <c r="U340" t="s">
        <v>317</v>
      </c>
      <c r="V340" t="s">
        <v>318</v>
      </c>
      <c r="W340" t="s">
        <v>201</v>
      </c>
      <c r="X340" t="s">
        <v>94</v>
      </c>
      <c r="Y340" s="287" t="s">
        <v>164</v>
      </c>
    </row>
    <row r="341" spans="1:25" ht="15" customHeight="1" x14ac:dyDescent="0.35">
      <c r="A341" t="s">
        <v>192</v>
      </c>
      <c r="B341" t="s">
        <v>193</v>
      </c>
      <c r="C341" t="s">
        <v>536</v>
      </c>
      <c r="D341" t="s">
        <v>545</v>
      </c>
      <c r="E341" s="152">
        <v>0.59</v>
      </c>
      <c r="F341" s="152">
        <v>0.59</v>
      </c>
      <c r="G341" t="s">
        <v>196</v>
      </c>
      <c r="H341" s="342">
        <v>1</v>
      </c>
      <c r="I341" s="294" t="s">
        <v>542</v>
      </c>
      <c r="J341">
        <v>21711</v>
      </c>
      <c r="K341">
        <v>464</v>
      </c>
      <c r="L341" t="s">
        <v>520</v>
      </c>
      <c r="M341" t="s">
        <v>543</v>
      </c>
      <c r="N341" t="s">
        <v>545</v>
      </c>
      <c r="O341" t="s">
        <v>544</v>
      </c>
      <c r="P341" t="s">
        <v>283</v>
      </c>
      <c r="Q341">
        <v>80200</v>
      </c>
      <c r="R341" t="s">
        <v>201</v>
      </c>
      <c r="S341" t="s">
        <v>204</v>
      </c>
      <c r="T341" t="s">
        <v>201</v>
      </c>
      <c r="U341" t="s">
        <v>317</v>
      </c>
      <c r="V341" t="s">
        <v>318</v>
      </c>
      <c r="W341" t="s">
        <v>201</v>
      </c>
      <c r="X341" t="s">
        <v>94</v>
      </c>
      <c r="Y341" s="287" t="s">
        <v>164</v>
      </c>
    </row>
    <row r="342" spans="1:25" ht="15" customHeight="1" x14ac:dyDescent="0.35">
      <c r="A342" t="s">
        <v>192</v>
      </c>
      <c r="B342" t="s">
        <v>193</v>
      </c>
      <c r="C342" t="s">
        <v>536</v>
      </c>
      <c r="D342" t="s">
        <v>545</v>
      </c>
      <c r="E342" s="152">
        <v>0.43</v>
      </c>
      <c r="F342" s="152">
        <v>0.43</v>
      </c>
      <c r="G342" t="s">
        <v>196</v>
      </c>
      <c r="H342" s="342">
        <v>1</v>
      </c>
      <c r="I342" s="294" t="s">
        <v>542</v>
      </c>
      <c r="J342">
        <v>21711</v>
      </c>
      <c r="K342">
        <v>465</v>
      </c>
      <c r="L342" t="s">
        <v>520</v>
      </c>
      <c r="M342" t="s">
        <v>543</v>
      </c>
      <c r="N342" t="s">
        <v>545</v>
      </c>
      <c r="O342" t="s">
        <v>544</v>
      </c>
      <c r="P342" t="s">
        <v>283</v>
      </c>
      <c r="Q342">
        <v>81000</v>
      </c>
      <c r="R342" t="s">
        <v>201</v>
      </c>
      <c r="S342" t="s">
        <v>204</v>
      </c>
      <c r="T342" t="s">
        <v>201</v>
      </c>
      <c r="U342" t="s">
        <v>317</v>
      </c>
      <c r="V342" t="s">
        <v>318</v>
      </c>
      <c r="W342" t="s">
        <v>201</v>
      </c>
      <c r="X342" t="s">
        <v>94</v>
      </c>
      <c r="Y342" s="287" t="s">
        <v>164</v>
      </c>
    </row>
    <row r="343" spans="1:25" ht="15" customHeight="1" x14ac:dyDescent="0.35">
      <c r="A343" t="s">
        <v>192</v>
      </c>
      <c r="B343" t="s">
        <v>193</v>
      </c>
      <c r="C343" t="s">
        <v>536</v>
      </c>
      <c r="D343" t="s">
        <v>545</v>
      </c>
      <c r="E343" s="152">
        <v>1.54</v>
      </c>
      <c r="F343" s="152">
        <v>1.54</v>
      </c>
      <c r="G343" t="s">
        <v>196</v>
      </c>
      <c r="H343" s="342">
        <v>1</v>
      </c>
      <c r="I343" s="294" t="s">
        <v>542</v>
      </c>
      <c r="J343">
        <v>21711</v>
      </c>
      <c r="K343">
        <v>466</v>
      </c>
      <c r="L343" t="s">
        <v>520</v>
      </c>
      <c r="M343" t="s">
        <v>543</v>
      </c>
      <c r="N343" t="s">
        <v>545</v>
      </c>
      <c r="O343" t="s">
        <v>544</v>
      </c>
      <c r="P343" t="s">
        <v>283</v>
      </c>
      <c r="Q343">
        <v>81100</v>
      </c>
      <c r="R343" t="s">
        <v>201</v>
      </c>
      <c r="S343" t="s">
        <v>204</v>
      </c>
      <c r="T343" t="s">
        <v>201</v>
      </c>
      <c r="U343" t="s">
        <v>317</v>
      </c>
      <c r="V343" t="s">
        <v>318</v>
      </c>
      <c r="W343" t="s">
        <v>201</v>
      </c>
      <c r="X343" t="s">
        <v>94</v>
      </c>
      <c r="Y343" s="287" t="s">
        <v>164</v>
      </c>
    </row>
    <row r="344" spans="1:25" ht="15" customHeight="1" x14ac:dyDescent="0.35">
      <c r="A344" t="s">
        <v>192</v>
      </c>
      <c r="B344" t="s">
        <v>193</v>
      </c>
      <c r="C344" t="s">
        <v>536</v>
      </c>
      <c r="D344" t="s">
        <v>545</v>
      </c>
      <c r="E344" s="152">
        <v>20.36</v>
      </c>
      <c r="F344" s="152">
        <v>20.36</v>
      </c>
      <c r="G344" t="s">
        <v>196</v>
      </c>
      <c r="H344" s="342">
        <v>1</v>
      </c>
      <c r="I344" s="294" t="s">
        <v>542</v>
      </c>
      <c r="J344">
        <v>21711</v>
      </c>
      <c r="K344">
        <v>467</v>
      </c>
      <c r="L344" t="s">
        <v>520</v>
      </c>
      <c r="M344" t="s">
        <v>543</v>
      </c>
      <c r="N344" t="s">
        <v>545</v>
      </c>
      <c r="O344" t="s">
        <v>544</v>
      </c>
      <c r="P344" t="s">
        <v>283</v>
      </c>
      <c r="Q344">
        <v>82000</v>
      </c>
      <c r="R344" t="s">
        <v>201</v>
      </c>
      <c r="S344" t="s">
        <v>204</v>
      </c>
      <c r="T344" t="s">
        <v>201</v>
      </c>
      <c r="U344" t="s">
        <v>317</v>
      </c>
      <c r="V344" t="s">
        <v>318</v>
      </c>
      <c r="W344" t="s">
        <v>201</v>
      </c>
      <c r="X344" t="s">
        <v>94</v>
      </c>
      <c r="Y344" s="287" t="s">
        <v>164</v>
      </c>
    </row>
    <row r="345" spans="1:25" x14ac:dyDescent="0.35">
      <c r="A345" t="s">
        <v>192</v>
      </c>
      <c r="B345" t="s">
        <v>193</v>
      </c>
      <c r="C345" t="s">
        <v>536</v>
      </c>
      <c r="D345" t="s">
        <v>546</v>
      </c>
      <c r="E345" s="152">
        <v>6</v>
      </c>
      <c r="F345" s="152">
        <v>6</v>
      </c>
      <c r="G345" t="s">
        <v>196</v>
      </c>
      <c r="H345" s="342">
        <v>1</v>
      </c>
      <c r="I345" s="294" t="s">
        <v>542</v>
      </c>
      <c r="J345">
        <v>21677</v>
      </c>
      <c r="K345">
        <v>281</v>
      </c>
      <c r="L345" t="s">
        <v>520</v>
      </c>
      <c r="M345" t="s">
        <v>303</v>
      </c>
      <c r="N345" t="s">
        <v>547</v>
      </c>
      <c r="O345" t="s">
        <v>544</v>
      </c>
      <c r="P345" t="s">
        <v>201</v>
      </c>
      <c r="Q345" s="302">
        <v>80199</v>
      </c>
      <c r="R345" t="s">
        <v>301</v>
      </c>
      <c r="S345" t="s">
        <v>204</v>
      </c>
      <c r="T345" t="s">
        <v>201</v>
      </c>
      <c r="U345" t="s">
        <v>50</v>
      </c>
      <c r="V345" t="s">
        <v>205</v>
      </c>
      <c r="W345" t="s">
        <v>201</v>
      </c>
      <c r="X345" t="s">
        <v>46</v>
      </c>
      <c r="Y345" s="287" t="s">
        <v>147</v>
      </c>
    </row>
    <row r="346" spans="1:25" x14ac:dyDescent="0.35">
      <c r="A346" t="s">
        <v>192</v>
      </c>
      <c r="B346" t="s">
        <v>193</v>
      </c>
      <c r="C346" t="s">
        <v>536</v>
      </c>
      <c r="D346" t="s">
        <v>548</v>
      </c>
      <c r="E346" s="152">
        <v>2.5</v>
      </c>
      <c r="F346" s="152">
        <v>2.5</v>
      </c>
      <c r="G346" t="s">
        <v>196</v>
      </c>
      <c r="H346" s="342">
        <v>1</v>
      </c>
      <c r="I346" s="294" t="s">
        <v>542</v>
      </c>
      <c r="J346">
        <v>21677</v>
      </c>
      <c r="K346">
        <v>298</v>
      </c>
      <c r="L346" t="s">
        <v>520</v>
      </c>
      <c r="M346" t="s">
        <v>303</v>
      </c>
      <c r="N346" t="s">
        <v>547</v>
      </c>
      <c r="O346" t="s">
        <v>544</v>
      </c>
      <c r="P346" t="s">
        <v>201</v>
      </c>
      <c r="Q346" s="302">
        <v>80199</v>
      </c>
      <c r="R346" t="s">
        <v>306</v>
      </c>
      <c r="S346" t="s">
        <v>204</v>
      </c>
      <c r="T346" t="s">
        <v>201</v>
      </c>
      <c r="U346" t="s">
        <v>50</v>
      </c>
      <c r="V346" t="s">
        <v>205</v>
      </c>
      <c r="W346" t="s">
        <v>201</v>
      </c>
      <c r="X346" t="s">
        <v>46</v>
      </c>
      <c r="Y346" s="287" t="s">
        <v>147</v>
      </c>
    </row>
    <row r="347" spans="1:25" x14ac:dyDescent="0.35">
      <c r="A347" t="s">
        <v>192</v>
      </c>
      <c r="B347" t="s">
        <v>193</v>
      </c>
      <c r="C347" t="s">
        <v>536</v>
      </c>
      <c r="D347" t="s">
        <v>549</v>
      </c>
      <c r="E347" s="152">
        <v>-24</v>
      </c>
      <c r="F347" s="152">
        <v>-24</v>
      </c>
      <c r="G347" t="s">
        <v>196</v>
      </c>
      <c r="H347" s="342">
        <v>1</v>
      </c>
      <c r="I347" s="294" t="s">
        <v>542</v>
      </c>
      <c r="J347">
        <v>21677</v>
      </c>
      <c r="K347">
        <v>324</v>
      </c>
      <c r="L347" t="s">
        <v>520</v>
      </c>
      <c r="M347" t="s">
        <v>303</v>
      </c>
      <c r="N347" t="s">
        <v>547</v>
      </c>
      <c r="O347" t="s">
        <v>544</v>
      </c>
      <c r="P347" t="s">
        <v>201</v>
      </c>
      <c r="Q347" s="302">
        <v>80114</v>
      </c>
      <c r="R347" t="s">
        <v>301</v>
      </c>
      <c r="S347" t="s">
        <v>204</v>
      </c>
      <c r="T347" t="s">
        <v>201</v>
      </c>
      <c r="U347" t="s">
        <v>50</v>
      </c>
      <c r="V347" t="s">
        <v>205</v>
      </c>
      <c r="W347" t="s">
        <v>201</v>
      </c>
      <c r="X347" t="s">
        <v>46</v>
      </c>
      <c r="Y347" s="287" t="s">
        <v>147</v>
      </c>
    </row>
    <row r="348" spans="1:25" x14ac:dyDescent="0.35">
      <c r="A348" t="s">
        <v>192</v>
      </c>
      <c r="B348" t="s">
        <v>193</v>
      </c>
      <c r="C348" t="s">
        <v>536</v>
      </c>
      <c r="D348" t="s">
        <v>550</v>
      </c>
      <c r="E348" s="152">
        <v>-6</v>
      </c>
      <c r="F348" s="152">
        <v>-6</v>
      </c>
      <c r="G348" t="s">
        <v>196</v>
      </c>
      <c r="H348" s="342">
        <v>1</v>
      </c>
      <c r="I348" s="294" t="s">
        <v>542</v>
      </c>
      <c r="J348">
        <v>21677</v>
      </c>
      <c r="K348">
        <v>369</v>
      </c>
      <c r="L348" t="s">
        <v>520</v>
      </c>
      <c r="M348" t="s">
        <v>303</v>
      </c>
      <c r="N348" t="s">
        <v>547</v>
      </c>
      <c r="O348" t="s">
        <v>544</v>
      </c>
      <c r="P348" t="s">
        <v>201</v>
      </c>
      <c r="Q348" s="302">
        <v>80114</v>
      </c>
      <c r="R348" t="s">
        <v>306</v>
      </c>
      <c r="S348" t="s">
        <v>204</v>
      </c>
      <c r="T348" t="s">
        <v>201</v>
      </c>
      <c r="U348" t="s">
        <v>50</v>
      </c>
      <c r="V348" t="s">
        <v>205</v>
      </c>
      <c r="W348" t="s">
        <v>201</v>
      </c>
      <c r="X348" t="s">
        <v>46</v>
      </c>
      <c r="Y348" s="287" t="s">
        <v>147</v>
      </c>
    </row>
    <row r="349" spans="1:25" x14ac:dyDescent="0.35">
      <c r="A349" t="s">
        <v>192</v>
      </c>
      <c r="B349" t="s">
        <v>193</v>
      </c>
      <c r="C349" t="s">
        <v>536</v>
      </c>
      <c r="D349" t="s">
        <v>551</v>
      </c>
      <c r="E349" s="152">
        <v>209</v>
      </c>
      <c r="F349" s="152">
        <v>209</v>
      </c>
      <c r="G349" t="s">
        <v>196</v>
      </c>
      <c r="H349" s="342">
        <v>1</v>
      </c>
      <c r="I349" s="294" t="s">
        <v>542</v>
      </c>
      <c r="J349">
        <v>21677</v>
      </c>
      <c r="K349">
        <v>421</v>
      </c>
      <c r="L349" t="s">
        <v>520</v>
      </c>
      <c r="M349" t="s">
        <v>303</v>
      </c>
      <c r="N349" t="s">
        <v>547</v>
      </c>
      <c r="O349" t="s">
        <v>544</v>
      </c>
      <c r="P349" t="s">
        <v>201</v>
      </c>
      <c r="Q349" s="302">
        <v>80107</v>
      </c>
      <c r="R349" t="s">
        <v>301</v>
      </c>
      <c r="S349" t="s">
        <v>204</v>
      </c>
      <c r="T349" t="s">
        <v>201</v>
      </c>
      <c r="U349" t="s">
        <v>50</v>
      </c>
      <c r="V349" t="s">
        <v>205</v>
      </c>
      <c r="W349" t="s">
        <v>201</v>
      </c>
      <c r="X349" t="s">
        <v>46</v>
      </c>
      <c r="Y349" s="287" t="s">
        <v>147</v>
      </c>
    </row>
    <row r="350" spans="1:25" x14ac:dyDescent="0.35">
      <c r="A350" t="s">
        <v>192</v>
      </c>
      <c r="B350" t="s">
        <v>193</v>
      </c>
      <c r="C350" t="s">
        <v>536</v>
      </c>
      <c r="D350" t="s">
        <v>552</v>
      </c>
      <c r="E350" s="152">
        <v>45.4</v>
      </c>
      <c r="F350" s="152">
        <v>45.4</v>
      </c>
      <c r="G350" t="s">
        <v>196</v>
      </c>
      <c r="H350" s="342">
        <v>1</v>
      </c>
      <c r="I350" s="294" t="s">
        <v>542</v>
      </c>
      <c r="J350">
        <v>21677</v>
      </c>
      <c r="K350">
        <v>467</v>
      </c>
      <c r="L350" t="s">
        <v>520</v>
      </c>
      <c r="M350" t="s">
        <v>303</v>
      </c>
      <c r="N350" t="s">
        <v>547</v>
      </c>
      <c r="O350" t="s">
        <v>544</v>
      </c>
      <c r="P350" t="s">
        <v>201</v>
      </c>
      <c r="Q350" s="302">
        <v>80107</v>
      </c>
      <c r="R350" t="s">
        <v>306</v>
      </c>
      <c r="S350" t="s">
        <v>204</v>
      </c>
      <c r="T350" t="s">
        <v>201</v>
      </c>
      <c r="U350" t="s">
        <v>50</v>
      </c>
      <c r="V350" t="s">
        <v>205</v>
      </c>
      <c r="W350" t="s">
        <v>201</v>
      </c>
      <c r="X350" t="s">
        <v>46</v>
      </c>
      <c r="Y350" s="287" t="s">
        <v>147</v>
      </c>
    </row>
    <row r="351" spans="1:25" x14ac:dyDescent="0.35">
      <c r="A351" t="s">
        <v>192</v>
      </c>
      <c r="B351" t="s">
        <v>193</v>
      </c>
      <c r="C351" t="s">
        <v>536</v>
      </c>
      <c r="D351" t="s">
        <v>553</v>
      </c>
      <c r="E351" s="152">
        <v>1045</v>
      </c>
      <c r="F351" s="152">
        <v>1045</v>
      </c>
      <c r="G351" t="s">
        <v>196</v>
      </c>
      <c r="H351" s="342">
        <v>1</v>
      </c>
      <c r="I351" s="294" t="s">
        <v>542</v>
      </c>
      <c r="J351">
        <v>21677</v>
      </c>
      <c r="K351">
        <v>12</v>
      </c>
      <c r="L351" t="s">
        <v>520</v>
      </c>
      <c r="M351" t="s">
        <v>303</v>
      </c>
      <c r="N351" t="s">
        <v>547</v>
      </c>
      <c r="O351" t="s">
        <v>522</v>
      </c>
      <c r="P351" t="s">
        <v>201</v>
      </c>
      <c r="Q351" s="302">
        <v>80002</v>
      </c>
      <c r="R351" t="s">
        <v>301</v>
      </c>
      <c r="S351" t="s">
        <v>204</v>
      </c>
      <c r="T351" t="s">
        <v>201</v>
      </c>
      <c r="U351" t="s">
        <v>50</v>
      </c>
      <c r="V351" t="s">
        <v>205</v>
      </c>
      <c r="W351" t="s">
        <v>201</v>
      </c>
      <c r="X351" t="s">
        <v>46</v>
      </c>
      <c r="Y351" s="287" t="s">
        <v>147</v>
      </c>
    </row>
    <row r="352" spans="1:25" x14ac:dyDescent="0.35">
      <c r="A352" t="s">
        <v>192</v>
      </c>
      <c r="B352" t="s">
        <v>193</v>
      </c>
      <c r="C352" t="s">
        <v>536</v>
      </c>
      <c r="D352" t="s">
        <v>554</v>
      </c>
      <c r="E352" s="152">
        <v>227</v>
      </c>
      <c r="F352" s="152">
        <v>227</v>
      </c>
      <c r="G352" t="s">
        <v>196</v>
      </c>
      <c r="H352" s="342">
        <v>1</v>
      </c>
      <c r="I352" s="294" t="s">
        <v>542</v>
      </c>
      <c r="J352">
        <v>21677</v>
      </c>
      <c r="K352">
        <v>58</v>
      </c>
      <c r="L352" t="s">
        <v>520</v>
      </c>
      <c r="M352" t="s">
        <v>303</v>
      </c>
      <c r="N352" t="s">
        <v>547</v>
      </c>
      <c r="O352" t="s">
        <v>544</v>
      </c>
      <c r="P352" t="s">
        <v>201</v>
      </c>
      <c r="Q352" s="302">
        <v>80002</v>
      </c>
      <c r="R352" t="s">
        <v>306</v>
      </c>
      <c r="S352" t="s">
        <v>204</v>
      </c>
      <c r="T352" t="s">
        <v>201</v>
      </c>
      <c r="U352" t="s">
        <v>50</v>
      </c>
      <c r="V352" t="s">
        <v>205</v>
      </c>
      <c r="W352" t="s">
        <v>201</v>
      </c>
      <c r="X352" t="s">
        <v>46</v>
      </c>
      <c r="Y352" s="287" t="s">
        <v>147</v>
      </c>
    </row>
    <row r="353" spans="1:25" x14ac:dyDescent="0.35">
      <c r="A353" t="s">
        <v>192</v>
      </c>
      <c r="B353" t="s">
        <v>193</v>
      </c>
      <c r="C353" t="s">
        <v>536</v>
      </c>
      <c r="D353" t="s">
        <v>555</v>
      </c>
      <c r="E353" s="152">
        <v>291.77</v>
      </c>
      <c r="F353" s="152">
        <v>291.77</v>
      </c>
      <c r="G353" t="s">
        <v>196</v>
      </c>
      <c r="H353" s="342">
        <v>1</v>
      </c>
      <c r="I353" s="294" t="s">
        <v>542</v>
      </c>
      <c r="J353">
        <v>21677</v>
      </c>
      <c r="K353">
        <v>106</v>
      </c>
      <c r="L353" t="s">
        <v>520</v>
      </c>
      <c r="M353" t="s">
        <v>303</v>
      </c>
      <c r="N353" t="s">
        <v>547</v>
      </c>
      <c r="O353" t="s">
        <v>522</v>
      </c>
      <c r="P353" t="s">
        <v>201</v>
      </c>
      <c r="Q353" s="302">
        <v>80112</v>
      </c>
      <c r="R353" t="s">
        <v>301</v>
      </c>
      <c r="S353" t="s">
        <v>204</v>
      </c>
      <c r="T353" t="s">
        <v>201</v>
      </c>
      <c r="U353" t="s">
        <v>50</v>
      </c>
      <c r="V353" t="s">
        <v>205</v>
      </c>
      <c r="W353" t="s">
        <v>201</v>
      </c>
      <c r="X353" t="s">
        <v>46</v>
      </c>
      <c r="Y353" s="287" t="s">
        <v>147</v>
      </c>
    </row>
    <row r="354" spans="1:25" x14ac:dyDescent="0.35">
      <c r="A354" t="s">
        <v>192</v>
      </c>
      <c r="B354" t="s">
        <v>193</v>
      </c>
      <c r="C354" t="s">
        <v>536</v>
      </c>
      <c r="D354" t="s">
        <v>556</v>
      </c>
      <c r="E354" s="152">
        <v>63.84</v>
      </c>
      <c r="F354" s="152">
        <v>63.84</v>
      </c>
      <c r="G354" t="s">
        <v>196</v>
      </c>
      <c r="H354" s="342">
        <v>1</v>
      </c>
      <c r="I354" s="294" t="s">
        <v>542</v>
      </c>
      <c r="J354">
        <v>21677</v>
      </c>
      <c r="K354">
        <v>152</v>
      </c>
      <c r="L354" t="s">
        <v>520</v>
      </c>
      <c r="M354" t="s">
        <v>303</v>
      </c>
      <c r="N354" t="s">
        <v>547</v>
      </c>
      <c r="O354" t="s">
        <v>544</v>
      </c>
      <c r="P354" t="s">
        <v>201</v>
      </c>
      <c r="Q354" s="302">
        <v>80112</v>
      </c>
      <c r="R354" t="s">
        <v>306</v>
      </c>
      <c r="S354" t="s">
        <v>204</v>
      </c>
      <c r="T354" t="s">
        <v>201</v>
      </c>
      <c r="U354" t="s">
        <v>50</v>
      </c>
      <c r="V354" t="s">
        <v>205</v>
      </c>
      <c r="W354" t="s">
        <v>201</v>
      </c>
      <c r="X354" t="s">
        <v>46</v>
      </c>
      <c r="Y354" s="287" t="s">
        <v>147</v>
      </c>
    </row>
    <row r="355" spans="1:25" x14ac:dyDescent="0.35">
      <c r="A355" t="s">
        <v>192</v>
      </c>
      <c r="B355" t="s">
        <v>193</v>
      </c>
      <c r="C355" t="s">
        <v>536</v>
      </c>
      <c r="D355" t="s">
        <v>557</v>
      </c>
      <c r="E355" s="152">
        <v>250</v>
      </c>
      <c r="F355" s="152">
        <v>250</v>
      </c>
      <c r="G355" t="s">
        <v>196</v>
      </c>
      <c r="H355" s="342">
        <v>1</v>
      </c>
      <c r="I355" s="294" t="s">
        <v>542</v>
      </c>
      <c r="J355">
        <v>21677</v>
      </c>
      <c r="K355">
        <v>200</v>
      </c>
      <c r="L355" t="s">
        <v>520</v>
      </c>
      <c r="M355" t="s">
        <v>303</v>
      </c>
      <c r="N355" t="s">
        <v>547</v>
      </c>
      <c r="O355" t="s">
        <v>522</v>
      </c>
      <c r="P355" t="s">
        <v>201</v>
      </c>
      <c r="Q355" s="302">
        <v>80199</v>
      </c>
      <c r="R355" t="s">
        <v>301</v>
      </c>
      <c r="S355" t="s">
        <v>204</v>
      </c>
      <c r="T355" t="s">
        <v>201</v>
      </c>
      <c r="U355" t="s">
        <v>50</v>
      </c>
      <c r="V355" t="s">
        <v>205</v>
      </c>
      <c r="W355" t="s">
        <v>201</v>
      </c>
      <c r="X355" t="s">
        <v>46</v>
      </c>
      <c r="Y355" s="287" t="s">
        <v>147</v>
      </c>
    </row>
    <row r="356" spans="1:25" x14ac:dyDescent="0.35">
      <c r="A356" t="s">
        <v>192</v>
      </c>
      <c r="B356" t="s">
        <v>193</v>
      </c>
      <c r="C356" t="s">
        <v>536</v>
      </c>
      <c r="D356" t="s">
        <v>558</v>
      </c>
      <c r="E356" s="152">
        <v>62.5</v>
      </c>
      <c r="F356" s="152">
        <v>62.5</v>
      </c>
      <c r="G356" t="s">
        <v>196</v>
      </c>
      <c r="H356" s="342">
        <v>1</v>
      </c>
      <c r="I356" s="294" t="s">
        <v>542</v>
      </c>
      <c r="J356">
        <v>21677</v>
      </c>
      <c r="K356">
        <v>241</v>
      </c>
      <c r="L356" t="s">
        <v>520</v>
      </c>
      <c r="M356" t="s">
        <v>303</v>
      </c>
      <c r="N356" t="s">
        <v>547</v>
      </c>
      <c r="O356" t="s">
        <v>544</v>
      </c>
      <c r="P356" t="s">
        <v>201</v>
      </c>
      <c r="Q356" s="302">
        <v>80199</v>
      </c>
      <c r="R356" t="s">
        <v>306</v>
      </c>
      <c r="S356" t="s">
        <v>204</v>
      </c>
      <c r="T356" t="s">
        <v>201</v>
      </c>
      <c r="U356" t="s">
        <v>50</v>
      </c>
      <c r="V356" t="s">
        <v>205</v>
      </c>
      <c r="W356" t="s">
        <v>201</v>
      </c>
      <c r="X356" t="s">
        <v>46</v>
      </c>
      <c r="Y356" s="287" t="s">
        <v>147</v>
      </c>
    </row>
    <row r="357" spans="1:25" x14ac:dyDescent="0.35">
      <c r="A357" t="s">
        <v>192</v>
      </c>
      <c r="B357" t="s">
        <v>193</v>
      </c>
      <c r="C357" t="s">
        <v>559</v>
      </c>
      <c r="D357" t="s">
        <v>560</v>
      </c>
      <c r="E357" s="152">
        <v>525</v>
      </c>
      <c r="F357" s="152">
        <v>525</v>
      </c>
      <c r="G357" t="s">
        <v>196</v>
      </c>
      <c r="H357" s="342">
        <v>1</v>
      </c>
      <c r="I357" s="294">
        <v>43186</v>
      </c>
      <c r="J357">
        <v>22012</v>
      </c>
      <c r="K357">
        <v>4</v>
      </c>
      <c r="L357" t="s">
        <v>561</v>
      </c>
      <c r="M357" t="s">
        <v>562</v>
      </c>
      <c r="N357" t="s">
        <v>563</v>
      </c>
      <c r="O357" t="s">
        <v>544</v>
      </c>
      <c r="P357" t="s">
        <v>201</v>
      </c>
      <c r="Q357" s="302" t="s">
        <v>242</v>
      </c>
      <c r="R357" t="s">
        <v>564</v>
      </c>
      <c r="S357" t="s">
        <v>204</v>
      </c>
      <c r="T357" t="s">
        <v>201</v>
      </c>
      <c r="U357" t="s">
        <v>565</v>
      </c>
      <c r="V357" t="s">
        <v>205</v>
      </c>
      <c r="W357" t="s">
        <v>201</v>
      </c>
      <c r="X357" t="s">
        <v>46</v>
      </c>
      <c r="Y357" s="287" t="s">
        <v>147</v>
      </c>
    </row>
    <row r="358" spans="1:25" x14ac:dyDescent="0.35">
      <c r="A358" t="s">
        <v>192</v>
      </c>
      <c r="B358" t="s">
        <v>193</v>
      </c>
      <c r="C358" t="s">
        <v>559</v>
      </c>
      <c r="D358" t="s">
        <v>566</v>
      </c>
      <c r="E358" s="152">
        <v>624.5</v>
      </c>
      <c r="F358" s="152">
        <v>624.5</v>
      </c>
      <c r="G358" t="s">
        <v>196</v>
      </c>
      <c r="H358" s="342">
        <v>1</v>
      </c>
      <c r="I358" s="294">
        <v>43186</v>
      </c>
      <c r="J358">
        <v>22012</v>
      </c>
      <c r="K358">
        <v>5</v>
      </c>
      <c r="L358" t="s">
        <v>561</v>
      </c>
      <c r="M358" t="s">
        <v>562</v>
      </c>
      <c r="N358" t="s">
        <v>563</v>
      </c>
      <c r="O358" t="s">
        <v>544</v>
      </c>
      <c r="P358" t="s">
        <v>201</v>
      </c>
      <c r="Q358" s="302" t="s">
        <v>242</v>
      </c>
      <c r="R358" t="s">
        <v>567</v>
      </c>
      <c r="S358" t="s">
        <v>204</v>
      </c>
      <c r="T358" t="s">
        <v>201</v>
      </c>
      <c r="U358" t="s">
        <v>50</v>
      </c>
      <c r="V358" t="s">
        <v>205</v>
      </c>
      <c r="W358" t="s">
        <v>201</v>
      </c>
      <c r="X358" t="s">
        <v>46</v>
      </c>
      <c r="Y358" s="287" t="s">
        <v>147</v>
      </c>
    </row>
    <row r="359" spans="1:25" x14ac:dyDescent="0.35">
      <c r="A359" t="s">
        <v>192</v>
      </c>
      <c r="B359" t="s">
        <v>193</v>
      </c>
      <c r="C359" t="s">
        <v>559</v>
      </c>
      <c r="D359" t="s">
        <v>568</v>
      </c>
      <c r="E359" s="152">
        <v>207.6</v>
      </c>
      <c r="F359" s="152">
        <v>207.6</v>
      </c>
      <c r="G359" t="s">
        <v>196</v>
      </c>
      <c r="H359" s="342">
        <v>1</v>
      </c>
      <c r="I359" s="294">
        <v>43186</v>
      </c>
      <c r="J359">
        <v>22012</v>
      </c>
      <c r="K359">
        <v>8</v>
      </c>
      <c r="L359" t="s">
        <v>561</v>
      </c>
      <c r="M359" t="s">
        <v>562</v>
      </c>
      <c r="N359" t="s">
        <v>563</v>
      </c>
      <c r="O359" t="s">
        <v>544</v>
      </c>
      <c r="P359" t="s">
        <v>201</v>
      </c>
      <c r="Q359" s="302" t="s">
        <v>242</v>
      </c>
      <c r="R359" t="s">
        <v>569</v>
      </c>
      <c r="S359" t="s">
        <v>204</v>
      </c>
      <c r="T359" t="s">
        <v>201</v>
      </c>
      <c r="U359" t="s">
        <v>50</v>
      </c>
      <c r="V359" t="s">
        <v>205</v>
      </c>
      <c r="W359" t="s">
        <v>201</v>
      </c>
      <c r="X359" t="s">
        <v>46</v>
      </c>
      <c r="Y359" s="287" t="s">
        <v>147</v>
      </c>
    </row>
    <row r="360" spans="1:25" x14ac:dyDescent="0.35">
      <c r="A360" t="s">
        <v>192</v>
      </c>
      <c r="B360" t="s">
        <v>193</v>
      </c>
      <c r="C360" t="s">
        <v>559</v>
      </c>
      <c r="D360" t="s">
        <v>570</v>
      </c>
      <c r="E360" s="152">
        <v>325.5</v>
      </c>
      <c r="F360" s="152">
        <v>325.5</v>
      </c>
      <c r="G360" t="s">
        <v>196</v>
      </c>
      <c r="H360" s="342">
        <v>1</v>
      </c>
      <c r="I360" s="294">
        <v>43186</v>
      </c>
      <c r="J360">
        <v>22012</v>
      </c>
      <c r="K360">
        <v>15</v>
      </c>
      <c r="L360" t="s">
        <v>561</v>
      </c>
      <c r="M360" t="s">
        <v>562</v>
      </c>
      <c r="N360" t="s">
        <v>563</v>
      </c>
      <c r="O360" t="s">
        <v>544</v>
      </c>
      <c r="P360" t="s">
        <v>201</v>
      </c>
      <c r="Q360" s="302" t="s">
        <v>242</v>
      </c>
      <c r="R360" t="s">
        <v>203</v>
      </c>
      <c r="S360" t="s">
        <v>204</v>
      </c>
      <c r="T360" t="s">
        <v>201</v>
      </c>
      <c r="U360" t="s">
        <v>50</v>
      </c>
      <c r="V360" t="s">
        <v>205</v>
      </c>
      <c r="W360" t="s">
        <v>201</v>
      </c>
      <c r="X360" t="s">
        <v>46</v>
      </c>
      <c r="Y360" s="287" t="s">
        <v>147</v>
      </c>
    </row>
    <row r="361" spans="1:25" x14ac:dyDescent="0.35">
      <c r="A361" t="s">
        <v>192</v>
      </c>
      <c r="B361" t="s">
        <v>193</v>
      </c>
      <c r="C361" t="s">
        <v>559</v>
      </c>
      <c r="D361" t="s">
        <v>571</v>
      </c>
      <c r="E361" s="152">
        <v>350</v>
      </c>
      <c r="F361" s="152">
        <v>350</v>
      </c>
      <c r="G361" t="s">
        <v>196</v>
      </c>
      <c r="H361" s="342">
        <v>1</v>
      </c>
      <c r="I361" s="294">
        <v>43186</v>
      </c>
      <c r="J361">
        <v>22012</v>
      </c>
      <c r="K361">
        <v>21</v>
      </c>
      <c r="L361" t="s">
        <v>561</v>
      </c>
      <c r="M361" t="s">
        <v>562</v>
      </c>
      <c r="N361" t="s">
        <v>563</v>
      </c>
      <c r="O361" t="s">
        <v>544</v>
      </c>
      <c r="P361" t="s">
        <v>201</v>
      </c>
      <c r="Q361" s="302" t="s">
        <v>242</v>
      </c>
      <c r="R361" t="s">
        <v>572</v>
      </c>
      <c r="S361" t="s">
        <v>204</v>
      </c>
      <c r="T361" t="s">
        <v>201</v>
      </c>
      <c r="U361" t="s">
        <v>127</v>
      </c>
      <c r="V361" t="s">
        <v>205</v>
      </c>
      <c r="W361" t="s">
        <v>201</v>
      </c>
      <c r="X361" t="s">
        <v>46</v>
      </c>
      <c r="Y361" s="287" t="s">
        <v>147</v>
      </c>
    </row>
    <row r="362" spans="1:25" x14ac:dyDescent="0.35">
      <c r="A362" t="s">
        <v>192</v>
      </c>
      <c r="B362" t="s">
        <v>193</v>
      </c>
      <c r="C362" t="s">
        <v>559</v>
      </c>
      <c r="D362" t="s">
        <v>573</v>
      </c>
      <c r="E362" s="152">
        <v>459.25</v>
      </c>
      <c r="F362" s="152">
        <v>459.25</v>
      </c>
      <c r="G362" t="s">
        <v>196</v>
      </c>
      <c r="H362" s="342">
        <v>1</v>
      </c>
      <c r="I362" s="294">
        <v>43186</v>
      </c>
      <c r="J362">
        <v>22012</v>
      </c>
      <c r="K362">
        <v>32</v>
      </c>
      <c r="L362" t="s">
        <v>561</v>
      </c>
      <c r="M362" t="s">
        <v>562</v>
      </c>
      <c r="N362" t="s">
        <v>563</v>
      </c>
      <c r="O362" t="s">
        <v>544</v>
      </c>
      <c r="P362" t="s">
        <v>201</v>
      </c>
      <c r="Q362" s="302" t="s">
        <v>242</v>
      </c>
      <c r="R362" t="s">
        <v>574</v>
      </c>
      <c r="S362" t="s">
        <v>204</v>
      </c>
      <c r="T362" t="s">
        <v>201</v>
      </c>
      <c r="U362" t="s">
        <v>575</v>
      </c>
      <c r="V362" t="s">
        <v>205</v>
      </c>
      <c r="W362" t="s">
        <v>201</v>
      </c>
      <c r="X362" t="s">
        <v>46</v>
      </c>
      <c r="Y362" s="287" t="s">
        <v>147</v>
      </c>
    </row>
    <row r="363" spans="1:25" x14ac:dyDescent="0.35">
      <c r="A363" t="s">
        <v>192</v>
      </c>
      <c r="B363" t="s">
        <v>193</v>
      </c>
      <c r="C363" t="s">
        <v>559</v>
      </c>
      <c r="D363" t="s">
        <v>576</v>
      </c>
      <c r="E363" s="152">
        <v>169.7</v>
      </c>
      <c r="F363" s="152">
        <v>169.7</v>
      </c>
      <c r="G363" t="s">
        <v>196</v>
      </c>
      <c r="H363" s="342">
        <v>1</v>
      </c>
      <c r="I363" s="294">
        <v>43186</v>
      </c>
      <c r="J363">
        <v>22012</v>
      </c>
      <c r="K363">
        <v>66</v>
      </c>
      <c r="L363" t="s">
        <v>561</v>
      </c>
      <c r="M363" t="s">
        <v>562</v>
      </c>
      <c r="N363" t="s">
        <v>577</v>
      </c>
      <c r="O363" t="s">
        <v>544</v>
      </c>
      <c r="P363" t="s">
        <v>201</v>
      </c>
      <c r="Q363" s="302" t="s">
        <v>242</v>
      </c>
      <c r="R363" t="s">
        <v>244</v>
      </c>
      <c r="S363" t="s">
        <v>204</v>
      </c>
      <c r="T363" t="s">
        <v>201</v>
      </c>
      <c r="U363" t="s">
        <v>578</v>
      </c>
      <c r="V363" t="s">
        <v>205</v>
      </c>
      <c r="W363" t="s">
        <v>201</v>
      </c>
      <c r="X363" t="s">
        <v>46</v>
      </c>
      <c r="Y363" s="287" t="s">
        <v>147</v>
      </c>
    </row>
    <row r="364" spans="1:25" x14ac:dyDescent="0.35">
      <c r="A364" t="s">
        <v>192</v>
      </c>
      <c r="B364" t="s">
        <v>193</v>
      </c>
      <c r="C364" t="s">
        <v>559</v>
      </c>
      <c r="D364" t="s">
        <v>579</v>
      </c>
      <c r="E364" s="152">
        <v>150</v>
      </c>
      <c r="F364" s="152">
        <v>150</v>
      </c>
      <c r="G364" t="s">
        <v>196</v>
      </c>
      <c r="H364" s="342">
        <v>1</v>
      </c>
      <c r="I364" s="294">
        <v>43192</v>
      </c>
      <c r="J364">
        <v>22152</v>
      </c>
      <c r="K364">
        <v>35</v>
      </c>
      <c r="L364" t="s">
        <v>561</v>
      </c>
      <c r="M364" t="s">
        <v>236</v>
      </c>
      <c r="N364" t="s">
        <v>580</v>
      </c>
      <c r="O364" t="s">
        <v>544</v>
      </c>
      <c r="P364" t="s">
        <v>201</v>
      </c>
      <c r="Q364" t="s">
        <v>222</v>
      </c>
      <c r="R364" t="s">
        <v>201</v>
      </c>
      <c r="S364" t="s">
        <v>204</v>
      </c>
      <c r="T364" t="s">
        <v>201</v>
      </c>
      <c r="U364" t="s">
        <v>50</v>
      </c>
      <c r="V364" t="s">
        <v>205</v>
      </c>
      <c r="W364" t="s">
        <v>201</v>
      </c>
      <c r="X364" t="s">
        <v>46</v>
      </c>
      <c r="Y364" s="287" t="s">
        <v>138</v>
      </c>
    </row>
    <row r="365" spans="1:25" x14ac:dyDescent="0.35">
      <c r="A365" t="s">
        <v>192</v>
      </c>
      <c r="B365" t="s">
        <v>193</v>
      </c>
      <c r="C365" t="s">
        <v>559</v>
      </c>
      <c r="D365" t="s">
        <v>581</v>
      </c>
      <c r="E365" s="152">
        <v>350</v>
      </c>
      <c r="F365" s="152">
        <v>350</v>
      </c>
      <c r="G365" t="s">
        <v>196</v>
      </c>
      <c r="H365" s="342">
        <v>1</v>
      </c>
      <c r="I365" s="294">
        <v>43215</v>
      </c>
      <c r="J365">
        <v>22152</v>
      </c>
      <c r="K365">
        <v>680</v>
      </c>
      <c r="L365" t="s">
        <v>561</v>
      </c>
      <c r="M365" t="s">
        <v>236</v>
      </c>
      <c r="N365" t="s">
        <v>582</v>
      </c>
      <c r="O365" t="s">
        <v>544</v>
      </c>
      <c r="P365" t="s">
        <v>201</v>
      </c>
      <c r="Q365" s="302" t="s">
        <v>242</v>
      </c>
      <c r="R365" t="s">
        <v>572</v>
      </c>
      <c r="S365" t="s">
        <v>204</v>
      </c>
      <c r="T365" t="s">
        <v>201</v>
      </c>
      <c r="U365" t="s">
        <v>127</v>
      </c>
      <c r="V365" t="s">
        <v>205</v>
      </c>
      <c r="W365" t="s">
        <v>201</v>
      </c>
      <c r="X365" t="s">
        <v>46</v>
      </c>
      <c r="Y365" s="287" t="s">
        <v>147</v>
      </c>
    </row>
    <row r="366" spans="1:25" x14ac:dyDescent="0.35">
      <c r="A366" t="s">
        <v>192</v>
      </c>
      <c r="B366" t="s">
        <v>193</v>
      </c>
      <c r="C366" t="s">
        <v>559</v>
      </c>
      <c r="D366" t="s">
        <v>583</v>
      </c>
      <c r="E366" s="152">
        <v>918.5</v>
      </c>
      <c r="F366" s="152">
        <v>918.5</v>
      </c>
      <c r="G366" t="s">
        <v>196</v>
      </c>
      <c r="H366" s="342">
        <v>1</v>
      </c>
      <c r="I366" s="294">
        <v>43215</v>
      </c>
      <c r="J366">
        <v>22152</v>
      </c>
      <c r="K366">
        <v>692</v>
      </c>
      <c r="L366" t="s">
        <v>561</v>
      </c>
      <c r="M366" t="s">
        <v>236</v>
      </c>
      <c r="N366" t="s">
        <v>582</v>
      </c>
      <c r="O366" t="s">
        <v>544</v>
      </c>
      <c r="P366" t="s">
        <v>201</v>
      </c>
      <c r="Q366" s="302" t="s">
        <v>242</v>
      </c>
      <c r="R366" t="s">
        <v>574</v>
      </c>
      <c r="S366" t="s">
        <v>204</v>
      </c>
      <c r="T366" t="s">
        <v>201</v>
      </c>
      <c r="U366" t="s">
        <v>575</v>
      </c>
      <c r="V366" t="s">
        <v>205</v>
      </c>
      <c r="W366" t="s">
        <v>201</v>
      </c>
      <c r="X366" t="s">
        <v>46</v>
      </c>
      <c r="Y366" s="287" t="s">
        <v>147</v>
      </c>
    </row>
    <row r="367" spans="1:25" x14ac:dyDescent="0.35">
      <c r="A367" t="s">
        <v>192</v>
      </c>
      <c r="B367" t="s">
        <v>193</v>
      </c>
      <c r="C367" t="s">
        <v>559</v>
      </c>
      <c r="D367" t="s">
        <v>584</v>
      </c>
      <c r="E367" s="152">
        <v>169.7</v>
      </c>
      <c r="F367" s="152">
        <v>169.7</v>
      </c>
      <c r="G367" t="s">
        <v>196</v>
      </c>
      <c r="H367" s="342">
        <v>1</v>
      </c>
      <c r="I367" s="294">
        <v>43215</v>
      </c>
      <c r="J367">
        <v>22152</v>
      </c>
      <c r="K367">
        <v>724</v>
      </c>
      <c r="L367" t="s">
        <v>561</v>
      </c>
      <c r="M367" t="s">
        <v>236</v>
      </c>
      <c r="N367" t="s">
        <v>585</v>
      </c>
      <c r="O367" t="s">
        <v>544</v>
      </c>
      <c r="P367" t="s">
        <v>201</v>
      </c>
      <c r="Q367" s="302" t="s">
        <v>242</v>
      </c>
      <c r="R367" t="s">
        <v>244</v>
      </c>
      <c r="S367" t="s">
        <v>204</v>
      </c>
      <c r="T367" t="s">
        <v>201</v>
      </c>
      <c r="U367" t="s">
        <v>578</v>
      </c>
      <c r="V367" t="s">
        <v>205</v>
      </c>
      <c r="W367" t="s">
        <v>201</v>
      </c>
      <c r="X367" t="s">
        <v>46</v>
      </c>
      <c r="Y367" s="287" t="s">
        <v>147</v>
      </c>
    </row>
    <row r="368" spans="1:25" x14ac:dyDescent="0.35">
      <c r="A368" t="s">
        <v>192</v>
      </c>
      <c r="B368" t="s">
        <v>193</v>
      </c>
      <c r="C368" t="s">
        <v>559</v>
      </c>
      <c r="D368" t="s">
        <v>586</v>
      </c>
      <c r="E368" s="152">
        <v>1045</v>
      </c>
      <c r="F368" s="152">
        <v>1045</v>
      </c>
      <c r="G368" t="s">
        <v>196</v>
      </c>
      <c r="H368" s="342">
        <v>1</v>
      </c>
      <c r="I368" s="294">
        <v>43220</v>
      </c>
      <c r="J368">
        <v>22120</v>
      </c>
      <c r="K368">
        <v>10</v>
      </c>
      <c r="L368" t="s">
        <v>520</v>
      </c>
      <c r="M368" t="s">
        <v>303</v>
      </c>
      <c r="N368" t="s">
        <v>587</v>
      </c>
      <c r="O368" t="s">
        <v>544</v>
      </c>
      <c r="P368" t="s">
        <v>201</v>
      </c>
      <c r="Q368" s="302" t="s">
        <v>305</v>
      </c>
      <c r="R368" t="s">
        <v>301</v>
      </c>
      <c r="S368" t="s">
        <v>204</v>
      </c>
      <c r="T368" t="s">
        <v>201</v>
      </c>
      <c r="U368" t="s">
        <v>50</v>
      </c>
      <c r="V368" t="s">
        <v>205</v>
      </c>
      <c r="W368" t="s">
        <v>201</v>
      </c>
      <c r="X368" t="s">
        <v>46</v>
      </c>
      <c r="Y368" s="287" t="s">
        <v>147</v>
      </c>
    </row>
    <row r="369" spans="1:27" x14ac:dyDescent="0.35">
      <c r="A369" t="s">
        <v>192</v>
      </c>
      <c r="B369" t="s">
        <v>193</v>
      </c>
      <c r="C369" t="s">
        <v>559</v>
      </c>
      <c r="D369" t="s">
        <v>588</v>
      </c>
      <c r="E369" s="152">
        <v>870</v>
      </c>
      <c r="F369" s="152">
        <v>870</v>
      </c>
      <c r="G369" t="s">
        <v>196</v>
      </c>
      <c r="H369" s="342">
        <v>1</v>
      </c>
      <c r="I369" s="294">
        <v>43220</v>
      </c>
      <c r="J369">
        <v>22120</v>
      </c>
      <c r="K369">
        <v>74</v>
      </c>
      <c r="L369" t="s">
        <v>520</v>
      </c>
      <c r="M369" t="s">
        <v>303</v>
      </c>
      <c r="N369" t="s">
        <v>587</v>
      </c>
      <c r="O369" t="s">
        <v>544</v>
      </c>
      <c r="P369" t="s">
        <v>201</v>
      </c>
      <c r="Q369" s="302" t="s">
        <v>305</v>
      </c>
      <c r="R369" t="s">
        <v>408</v>
      </c>
      <c r="S369" t="s">
        <v>204</v>
      </c>
      <c r="T369" t="s">
        <v>201</v>
      </c>
      <c r="U369" t="s">
        <v>50</v>
      </c>
      <c r="V369" t="s">
        <v>205</v>
      </c>
      <c r="W369" t="s">
        <v>201</v>
      </c>
      <c r="X369" t="s">
        <v>46</v>
      </c>
      <c r="Y369" s="287" t="s">
        <v>147</v>
      </c>
    </row>
    <row r="370" spans="1:27" x14ac:dyDescent="0.35">
      <c r="A370" t="s">
        <v>192</v>
      </c>
      <c r="B370" t="s">
        <v>193</v>
      </c>
      <c r="C370" t="s">
        <v>559</v>
      </c>
      <c r="D370" t="s">
        <v>589</v>
      </c>
      <c r="E370" s="152">
        <v>291.77</v>
      </c>
      <c r="F370" s="152">
        <v>291.77</v>
      </c>
      <c r="G370" t="s">
        <v>196</v>
      </c>
      <c r="H370" s="342">
        <v>1</v>
      </c>
      <c r="I370" s="294">
        <v>43220</v>
      </c>
      <c r="J370">
        <v>22120</v>
      </c>
      <c r="K370">
        <v>105</v>
      </c>
      <c r="L370" t="s">
        <v>520</v>
      </c>
      <c r="M370" t="s">
        <v>303</v>
      </c>
      <c r="N370" t="s">
        <v>587</v>
      </c>
      <c r="O370" t="s">
        <v>544</v>
      </c>
      <c r="P370" t="s">
        <v>201</v>
      </c>
      <c r="Q370" s="302" t="s">
        <v>308</v>
      </c>
      <c r="R370" t="s">
        <v>301</v>
      </c>
      <c r="S370" t="s">
        <v>204</v>
      </c>
      <c r="T370" t="s">
        <v>201</v>
      </c>
      <c r="U370" t="s">
        <v>50</v>
      </c>
      <c r="V370" t="s">
        <v>205</v>
      </c>
      <c r="W370" t="s">
        <v>201</v>
      </c>
      <c r="X370" t="s">
        <v>46</v>
      </c>
      <c r="Y370" s="287" t="s">
        <v>147</v>
      </c>
    </row>
    <row r="371" spans="1:27" x14ac:dyDescent="0.35">
      <c r="A371" t="s">
        <v>192</v>
      </c>
      <c r="B371" t="s">
        <v>193</v>
      </c>
      <c r="C371" t="s">
        <v>559</v>
      </c>
      <c r="D371" t="s">
        <v>590</v>
      </c>
      <c r="E371" s="152">
        <v>247.45</v>
      </c>
      <c r="F371" s="152">
        <v>247.45</v>
      </c>
      <c r="G371" t="s">
        <v>196</v>
      </c>
      <c r="H371" s="342">
        <v>1</v>
      </c>
      <c r="I371" s="294">
        <v>43220</v>
      </c>
      <c r="J371">
        <v>22120</v>
      </c>
      <c r="K371">
        <v>169</v>
      </c>
      <c r="L371" t="s">
        <v>520</v>
      </c>
      <c r="M371" t="s">
        <v>303</v>
      </c>
      <c r="N371" t="s">
        <v>587</v>
      </c>
      <c r="O371" t="s">
        <v>544</v>
      </c>
      <c r="P371" t="s">
        <v>201</v>
      </c>
      <c r="Q371" s="302" t="s">
        <v>308</v>
      </c>
      <c r="R371" t="s">
        <v>408</v>
      </c>
      <c r="S371" t="s">
        <v>204</v>
      </c>
      <c r="T371" t="s">
        <v>201</v>
      </c>
      <c r="U371" t="s">
        <v>50</v>
      </c>
      <c r="V371" t="s">
        <v>205</v>
      </c>
      <c r="W371" t="s">
        <v>201</v>
      </c>
      <c r="X371" t="s">
        <v>46</v>
      </c>
      <c r="Y371" s="287" t="s">
        <v>147</v>
      </c>
    </row>
    <row r="372" spans="1:27" x14ac:dyDescent="0.35">
      <c r="A372" t="s">
        <v>192</v>
      </c>
      <c r="B372" t="s">
        <v>193</v>
      </c>
      <c r="C372" t="s">
        <v>559</v>
      </c>
      <c r="D372" t="s">
        <v>591</v>
      </c>
      <c r="E372" s="152">
        <v>250</v>
      </c>
      <c r="F372" s="152">
        <v>250</v>
      </c>
      <c r="G372" t="s">
        <v>196</v>
      </c>
      <c r="H372" s="342">
        <v>1</v>
      </c>
      <c r="I372" s="294">
        <v>43220</v>
      </c>
      <c r="J372">
        <v>22120</v>
      </c>
      <c r="K372">
        <v>200</v>
      </c>
      <c r="L372" t="s">
        <v>520</v>
      </c>
      <c r="M372" t="s">
        <v>303</v>
      </c>
      <c r="N372" t="s">
        <v>587</v>
      </c>
      <c r="O372" t="s">
        <v>544</v>
      </c>
      <c r="P372" t="s">
        <v>201</v>
      </c>
      <c r="Q372" s="302" t="s">
        <v>310</v>
      </c>
      <c r="R372" t="s">
        <v>301</v>
      </c>
      <c r="S372" t="s">
        <v>204</v>
      </c>
      <c r="T372" t="s">
        <v>201</v>
      </c>
      <c r="U372" t="s">
        <v>50</v>
      </c>
      <c r="V372" t="s">
        <v>205</v>
      </c>
      <c r="W372" t="s">
        <v>201</v>
      </c>
      <c r="X372" t="s">
        <v>46</v>
      </c>
      <c r="Y372" s="287" t="s">
        <v>147</v>
      </c>
    </row>
    <row r="373" spans="1:27" x14ac:dyDescent="0.35">
      <c r="A373" t="s">
        <v>192</v>
      </c>
      <c r="B373" t="s">
        <v>193</v>
      </c>
      <c r="C373" t="s">
        <v>559</v>
      </c>
      <c r="D373" t="s">
        <v>592</v>
      </c>
      <c r="E373" s="152">
        <v>250</v>
      </c>
      <c r="F373" s="152">
        <v>250</v>
      </c>
      <c r="G373" t="s">
        <v>196</v>
      </c>
      <c r="H373" s="342">
        <v>1</v>
      </c>
      <c r="I373" s="294">
        <v>43220</v>
      </c>
      <c r="J373">
        <v>22120</v>
      </c>
      <c r="K373">
        <v>258</v>
      </c>
      <c r="L373" t="s">
        <v>520</v>
      </c>
      <c r="M373" t="s">
        <v>303</v>
      </c>
      <c r="N373" t="s">
        <v>587</v>
      </c>
      <c r="O373" t="s">
        <v>544</v>
      </c>
      <c r="P373" t="s">
        <v>201</v>
      </c>
      <c r="Q373" s="302" t="s">
        <v>310</v>
      </c>
      <c r="R373" t="s">
        <v>408</v>
      </c>
      <c r="S373" t="s">
        <v>204</v>
      </c>
      <c r="T373" t="s">
        <v>201</v>
      </c>
      <c r="U373" t="s">
        <v>50</v>
      </c>
      <c r="V373" t="s">
        <v>205</v>
      </c>
      <c r="W373" t="s">
        <v>201</v>
      </c>
      <c r="X373" t="s">
        <v>46</v>
      </c>
      <c r="Y373" s="287" t="s">
        <v>147</v>
      </c>
    </row>
    <row r="374" spans="1:27" x14ac:dyDescent="0.35">
      <c r="A374" t="s">
        <v>192</v>
      </c>
      <c r="B374" t="s">
        <v>193</v>
      </c>
      <c r="C374" t="s">
        <v>559</v>
      </c>
      <c r="D374" t="s">
        <v>593</v>
      </c>
      <c r="E374" s="152">
        <v>6</v>
      </c>
      <c r="F374" s="152">
        <v>6</v>
      </c>
      <c r="G374" t="s">
        <v>196</v>
      </c>
      <c r="H374" s="342">
        <v>1</v>
      </c>
      <c r="I374" s="294">
        <v>43220</v>
      </c>
      <c r="J374">
        <v>22120</v>
      </c>
      <c r="K374">
        <v>283</v>
      </c>
      <c r="L374" t="s">
        <v>520</v>
      </c>
      <c r="M374" t="s">
        <v>303</v>
      </c>
      <c r="N374" t="s">
        <v>587</v>
      </c>
      <c r="O374" t="s">
        <v>544</v>
      </c>
      <c r="P374" t="s">
        <v>201</v>
      </c>
      <c r="Q374" s="302" t="s">
        <v>310</v>
      </c>
      <c r="R374" t="s">
        <v>301</v>
      </c>
      <c r="S374" t="s">
        <v>204</v>
      </c>
      <c r="T374" t="s">
        <v>201</v>
      </c>
      <c r="U374" t="s">
        <v>50</v>
      </c>
      <c r="V374" t="s">
        <v>205</v>
      </c>
      <c r="W374" t="s">
        <v>201</v>
      </c>
      <c r="X374" t="s">
        <v>46</v>
      </c>
      <c r="Y374" s="287" t="s">
        <v>147</v>
      </c>
    </row>
    <row r="375" spans="1:27" x14ac:dyDescent="0.35">
      <c r="A375" t="s">
        <v>192</v>
      </c>
      <c r="B375" t="s">
        <v>193</v>
      </c>
      <c r="C375" t="s">
        <v>559</v>
      </c>
      <c r="D375" t="s">
        <v>594</v>
      </c>
      <c r="E375" s="152">
        <v>-24</v>
      </c>
      <c r="F375" s="152">
        <v>-24</v>
      </c>
      <c r="G375" t="s">
        <v>196</v>
      </c>
      <c r="H375" s="342">
        <v>1</v>
      </c>
      <c r="I375" s="294">
        <v>43220</v>
      </c>
      <c r="J375">
        <v>22120</v>
      </c>
      <c r="K375">
        <v>323</v>
      </c>
      <c r="L375" t="s">
        <v>520</v>
      </c>
      <c r="M375" t="s">
        <v>303</v>
      </c>
      <c r="N375" t="s">
        <v>587</v>
      </c>
      <c r="O375" t="s">
        <v>544</v>
      </c>
      <c r="P375" t="s">
        <v>201</v>
      </c>
      <c r="Q375" s="302" t="s">
        <v>595</v>
      </c>
      <c r="R375" t="s">
        <v>301</v>
      </c>
      <c r="S375" t="s">
        <v>204</v>
      </c>
      <c r="T375" t="s">
        <v>201</v>
      </c>
      <c r="U375" t="s">
        <v>50</v>
      </c>
      <c r="V375" t="s">
        <v>205</v>
      </c>
      <c r="W375" t="s">
        <v>201</v>
      </c>
      <c r="X375" t="s">
        <v>46</v>
      </c>
      <c r="Y375" s="287" t="s">
        <v>147</v>
      </c>
    </row>
    <row r="376" spans="1:27" x14ac:dyDescent="0.35">
      <c r="A376" t="s">
        <v>192</v>
      </c>
      <c r="B376" t="s">
        <v>193</v>
      </c>
      <c r="C376" t="s">
        <v>559</v>
      </c>
      <c r="D376" t="s">
        <v>596</v>
      </c>
      <c r="E376" s="152">
        <v>-24</v>
      </c>
      <c r="F376" s="152">
        <v>-24</v>
      </c>
      <c r="G376" t="s">
        <v>196</v>
      </c>
      <c r="H376" s="342">
        <v>1</v>
      </c>
      <c r="I376" s="294">
        <v>43220</v>
      </c>
      <c r="J376">
        <v>22120</v>
      </c>
      <c r="K376">
        <v>386</v>
      </c>
      <c r="L376" t="s">
        <v>520</v>
      </c>
      <c r="M376" t="s">
        <v>303</v>
      </c>
      <c r="N376" t="s">
        <v>587</v>
      </c>
      <c r="O376" t="s">
        <v>544</v>
      </c>
      <c r="P376" t="s">
        <v>201</v>
      </c>
      <c r="Q376" s="302" t="s">
        <v>595</v>
      </c>
      <c r="R376" t="s">
        <v>408</v>
      </c>
      <c r="S376" t="s">
        <v>204</v>
      </c>
      <c r="T376" t="s">
        <v>201</v>
      </c>
      <c r="U376" t="s">
        <v>50</v>
      </c>
      <c r="V376" t="s">
        <v>205</v>
      </c>
      <c r="W376" t="s">
        <v>201</v>
      </c>
      <c r="X376" t="s">
        <v>46</v>
      </c>
      <c r="Y376" s="287" t="s">
        <v>147</v>
      </c>
    </row>
    <row r="377" spans="1:27" x14ac:dyDescent="0.35">
      <c r="A377" t="s">
        <v>192</v>
      </c>
      <c r="B377" t="s">
        <v>193</v>
      </c>
      <c r="C377" t="s">
        <v>559</v>
      </c>
      <c r="D377" t="s">
        <v>597</v>
      </c>
      <c r="E377" s="152">
        <v>209</v>
      </c>
      <c r="F377" s="152">
        <v>209</v>
      </c>
      <c r="G377" t="s">
        <v>196</v>
      </c>
      <c r="H377" s="342">
        <v>1</v>
      </c>
      <c r="I377" s="294">
        <v>43220</v>
      </c>
      <c r="J377">
        <v>22120</v>
      </c>
      <c r="K377">
        <v>423</v>
      </c>
      <c r="L377" t="s">
        <v>520</v>
      </c>
      <c r="M377" t="s">
        <v>303</v>
      </c>
      <c r="N377" t="s">
        <v>587</v>
      </c>
      <c r="O377" t="s">
        <v>544</v>
      </c>
      <c r="P377" t="s">
        <v>201</v>
      </c>
      <c r="Q377" s="302" t="s">
        <v>313</v>
      </c>
      <c r="R377" t="s">
        <v>301</v>
      </c>
      <c r="S377" t="s">
        <v>204</v>
      </c>
      <c r="T377" t="s">
        <v>201</v>
      </c>
      <c r="U377" t="s">
        <v>50</v>
      </c>
      <c r="V377" t="s">
        <v>205</v>
      </c>
      <c r="W377" t="s">
        <v>201</v>
      </c>
      <c r="X377" t="s">
        <v>46</v>
      </c>
      <c r="Y377" s="287" t="s">
        <v>147</v>
      </c>
    </row>
    <row r="378" spans="1:27" x14ac:dyDescent="0.35">
      <c r="A378" t="s">
        <v>192</v>
      </c>
      <c r="B378" t="s">
        <v>193</v>
      </c>
      <c r="C378" t="s">
        <v>559</v>
      </c>
      <c r="D378" t="s">
        <v>598</v>
      </c>
      <c r="E378" s="152">
        <v>174</v>
      </c>
      <c r="F378" s="152">
        <v>174</v>
      </c>
      <c r="G378" t="s">
        <v>196</v>
      </c>
      <c r="H378" s="342">
        <v>1</v>
      </c>
      <c r="I378" s="294">
        <v>43220</v>
      </c>
      <c r="J378">
        <v>22120</v>
      </c>
      <c r="K378">
        <v>487</v>
      </c>
      <c r="L378" t="s">
        <v>520</v>
      </c>
      <c r="M378" t="s">
        <v>303</v>
      </c>
      <c r="N378" t="s">
        <v>587</v>
      </c>
      <c r="O378" t="s">
        <v>544</v>
      </c>
      <c r="P378" t="s">
        <v>201</v>
      </c>
      <c r="Q378" s="302" t="s">
        <v>313</v>
      </c>
      <c r="R378" t="s">
        <v>408</v>
      </c>
      <c r="S378" t="s">
        <v>204</v>
      </c>
      <c r="T378" t="s">
        <v>201</v>
      </c>
      <c r="U378" t="s">
        <v>50</v>
      </c>
      <c r="V378" t="s">
        <v>205</v>
      </c>
      <c r="W378" t="s">
        <v>201</v>
      </c>
      <c r="X378" t="s">
        <v>46</v>
      </c>
      <c r="Y378" s="287" t="s">
        <v>147</v>
      </c>
    </row>
    <row r="379" spans="1:27" x14ac:dyDescent="0.35">
      <c r="A379" t="s">
        <v>192</v>
      </c>
      <c r="B379" t="s">
        <v>193</v>
      </c>
      <c r="C379" t="s">
        <v>559</v>
      </c>
      <c r="D379" t="s">
        <v>599</v>
      </c>
      <c r="E379" s="152">
        <v>360</v>
      </c>
      <c r="F379" s="152">
        <v>360</v>
      </c>
      <c r="G379" t="s">
        <v>196</v>
      </c>
      <c r="H379" s="342">
        <v>1</v>
      </c>
      <c r="I379" s="294">
        <v>43220</v>
      </c>
      <c r="J379">
        <v>22144</v>
      </c>
      <c r="K379">
        <v>4</v>
      </c>
      <c r="L379" t="s">
        <v>520</v>
      </c>
      <c r="M379" t="s">
        <v>298</v>
      </c>
      <c r="N379" t="s">
        <v>600</v>
      </c>
      <c r="O379" t="s">
        <v>544</v>
      </c>
      <c r="P379" t="s">
        <v>201</v>
      </c>
      <c r="Q379" s="302" t="s">
        <v>601</v>
      </c>
      <c r="R379" t="s">
        <v>301</v>
      </c>
      <c r="S379" t="s">
        <v>204</v>
      </c>
      <c r="T379" t="s">
        <v>201</v>
      </c>
      <c r="U379" t="s">
        <v>50</v>
      </c>
      <c r="V379" t="s">
        <v>205</v>
      </c>
      <c r="W379" t="s">
        <v>201</v>
      </c>
      <c r="X379" t="s">
        <v>46</v>
      </c>
      <c r="Y379" s="287" t="s">
        <v>147</v>
      </c>
    </row>
    <row r="380" spans="1:27" x14ac:dyDescent="0.35">
      <c r="A380" t="s">
        <v>192</v>
      </c>
      <c r="B380" t="s">
        <v>193</v>
      </c>
      <c r="C380" t="s">
        <v>559</v>
      </c>
      <c r="D380" t="s">
        <v>599</v>
      </c>
      <c r="E380" s="152">
        <v>360</v>
      </c>
      <c r="F380" s="152">
        <v>360</v>
      </c>
      <c r="G380" t="s">
        <v>196</v>
      </c>
      <c r="H380" s="342">
        <v>1</v>
      </c>
      <c r="I380" s="294">
        <v>43220</v>
      </c>
      <c r="J380">
        <v>22147</v>
      </c>
      <c r="K380">
        <v>4</v>
      </c>
      <c r="L380" t="s">
        <v>520</v>
      </c>
      <c r="M380" t="s">
        <v>298</v>
      </c>
      <c r="N380" t="s">
        <v>600</v>
      </c>
      <c r="O380" t="s">
        <v>544</v>
      </c>
      <c r="P380" t="s">
        <v>201</v>
      </c>
      <c r="Q380" s="302" t="s">
        <v>601</v>
      </c>
      <c r="R380" t="s">
        <v>301</v>
      </c>
      <c r="S380" t="s">
        <v>204</v>
      </c>
      <c r="T380" t="s">
        <v>201</v>
      </c>
      <c r="U380" t="s">
        <v>50</v>
      </c>
      <c r="V380" t="s">
        <v>205</v>
      </c>
      <c r="W380" t="s">
        <v>201</v>
      </c>
      <c r="X380" t="s">
        <v>46</v>
      </c>
      <c r="Y380" s="287" t="s">
        <v>147</v>
      </c>
    </row>
    <row r="381" spans="1:27" ht="15" customHeight="1" x14ac:dyDescent="0.35">
      <c r="A381" t="s">
        <v>192</v>
      </c>
      <c r="B381" t="s">
        <v>193</v>
      </c>
      <c r="C381" t="s">
        <v>559</v>
      </c>
      <c r="D381" t="s">
        <v>602</v>
      </c>
      <c r="E381" s="152">
        <v>162.09</v>
      </c>
      <c r="F381" s="152">
        <v>162.09</v>
      </c>
      <c r="G381" t="s">
        <v>196</v>
      </c>
      <c r="H381" s="342">
        <v>1</v>
      </c>
      <c r="I381" s="294">
        <v>43220</v>
      </c>
      <c r="J381">
        <v>22159</v>
      </c>
      <c r="K381">
        <v>526</v>
      </c>
      <c r="L381" t="s">
        <v>520</v>
      </c>
      <c r="M381" t="s">
        <v>543</v>
      </c>
      <c r="N381" t="s">
        <v>602</v>
      </c>
      <c r="O381" t="s">
        <v>544</v>
      </c>
      <c r="P381" t="s">
        <v>283</v>
      </c>
      <c r="Q381" t="s">
        <v>316</v>
      </c>
      <c r="R381" t="s">
        <v>201</v>
      </c>
      <c r="S381" t="s">
        <v>204</v>
      </c>
      <c r="T381" t="s">
        <v>201</v>
      </c>
      <c r="U381" t="s">
        <v>317</v>
      </c>
      <c r="V381" t="s">
        <v>318</v>
      </c>
      <c r="W381" t="s">
        <v>201</v>
      </c>
      <c r="X381" t="s">
        <v>94</v>
      </c>
      <c r="Y381" s="287" t="s">
        <v>164</v>
      </c>
      <c r="AA381" t="s">
        <v>47</v>
      </c>
    </row>
    <row r="382" spans="1:27" ht="15" customHeight="1" x14ac:dyDescent="0.35">
      <c r="A382" t="s">
        <v>192</v>
      </c>
      <c r="B382" t="s">
        <v>193</v>
      </c>
      <c r="C382" t="s">
        <v>559</v>
      </c>
      <c r="D382" t="s">
        <v>602</v>
      </c>
      <c r="E382" s="152">
        <v>18.43</v>
      </c>
      <c r="F382" s="152">
        <v>18.43</v>
      </c>
      <c r="G382" t="s">
        <v>196</v>
      </c>
      <c r="H382" s="342">
        <v>1</v>
      </c>
      <c r="I382" s="294">
        <v>43220</v>
      </c>
      <c r="J382">
        <v>22159</v>
      </c>
      <c r="K382">
        <v>527</v>
      </c>
      <c r="L382" t="s">
        <v>520</v>
      </c>
      <c r="M382" t="s">
        <v>543</v>
      </c>
      <c r="N382" t="s">
        <v>602</v>
      </c>
      <c r="O382" t="s">
        <v>544</v>
      </c>
      <c r="P382" t="s">
        <v>283</v>
      </c>
      <c r="Q382" t="s">
        <v>319</v>
      </c>
      <c r="R382" t="s">
        <v>201</v>
      </c>
      <c r="S382" t="s">
        <v>204</v>
      </c>
      <c r="T382" t="s">
        <v>201</v>
      </c>
      <c r="U382" t="s">
        <v>317</v>
      </c>
      <c r="V382" t="s">
        <v>318</v>
      </c>
      <c r="W382" t="s">
        <v>201</v>
      </c>
      <c r="X382" t="s">
        <v>94</v>
      </c>
      <c r="Y382" s="287" t="s">
        <v>164</v>
      </c>
      <c r="AA382" t="s">
        <v>47</v>
      </c>
    </row>
    <row r="383" spans="1:27" ht="15" customHeight="1" x14ac:dyDescent="0.35">
      <c r="A383" t="s">
        <v>192</v>
      </c>
      <c r="B383" t="s">
        <v>193</v>
      </c>
      <c r="C383" t="s">
        <v>559</v>
      </c>
      <c r="D383" t="s">
        <v>602</v>
      </c>
      <c r="E383" s="152">
        <v>3.96</v>
      </c>
      <c r="F383" s="152">
        <v>3.96</v>
      </c>
      <c r="G383" t="s">
        <v>196</v>
      </c>
      <c r="H383" s="342">
        <v>1</v>
      </c>
      <c r="I383" s="294">
        <v>43220</v>
      </c>
      <c r="J383">
        <v>22159</v>
      </c>
      <c r="K383">
        <v>528</v>
      </c>
      <c r="L383" t="s">
        <v>520</v>
      </c>
      <c r="M383" t="s">
        <v>543</v>
      </c>
      <c r="N383" t="s">
        <v>602</v>
      </c>
      <c r="O383" t="s">
        <v>544</v>
      </c>
      <c r="P383" t="s">
        <v>283</v>
      </c>
      <c r="Q383" t="s">
        <v>347</v>
      </c>
      <c r="R383" t="s">
        <v>201</v>
      </c>
      <c r="S383" t="s">
        <v>204</v>
      </c>
      <c r="T383" t="s">
        <v>201</v>
      </c>
      <c r="U383" t="s">
        <v>317</v>
      </c>
      <c r="V383" t="s">
        <v>318</v>
      </c>
      <c r="W383" t="s">
        <v>201</v>
      </c>
      <c r="X383" t="s">
        <v>94</v>
      </c>
      <c r="Y383" s="287" t="s">
        <v>164</v>
      </c>
      <c r="AA383" t="s">
        <v>47</v>
      </c>
    </row>
    <row r="384" spans="1:27" ht="15" customHeight="1" x14ac:dyDescent="0.35">
      <c r="A384" t="s">
        <v>192</v>
      </c>
      <c r="B384" t="s">
        <v>193</v>
      </c>
      <c r="C384" t="s">
        <v>559</v>
      </c>
      <c r="D384" t="s">
        <v>602</v>
      </c>
      <c r="E384" s="152">
        <v>35.159999999999997</v>
      </c>
      <c r="F384" s="152">
        <v>35.159999999999997</v>
      </c>
      <c r="G384" t="s">
        <v>196</v>
      </c>
      <c r="H384" s="342">
        <v>1</v>
      </c>
      <c r="I384" s="294">
        <v>43220</v>
      </c>
      <c r="J384">
        <v>22159</v>
      </c>
      <c r="K384">
        <v>529</v>
      </c>
      <c r="L384" t="s">
        <v>520</v>
      </c>
      <c r="M384" t="s">
        <v>543</v>
      </c>
      <c r="N384" t="s">
        <v>602</v>
      </c>
      <c r="O384" t="s">
        <v>544</v>
      </c>
      <c r="P384" t="s">
        <v>283</v>
      </c>
      <c r="Q384" t="s">
        <v>320</v>
      </c>
      <c r="R384" t="s">
        <v>201</v>
      </c>
      <c r="S384" t="s">
        <v>204</v>
      </c>
      <c r="T384" t="s">
        <v>201</v>
      </c>
      <c r="U384" t="s">
        <v>317</v>
      </c>
      <c r="V384" t="s">
        <v>318</v>
      </c>
      <c r="W384" t="s">
        <v>201</v>
      </c>
      <c r="X384" t="s">
        <v>94</v>
      </c>
      <c r="Y384" s="287" t="s">
        <v>164</v>
      </c>
      <c r="AA384" t="s">
        <v>47</v>
      </c>
    </row>
    <row r="385" spans="1:27" ht="15" customHeight="1" x14ac:dyDescent="0.35">
      <c r="A385" t="s">
        <v>192</v>
      </c>
      <c r="B385" t="s">
        <v>193</v>
      </c>
      <c r="C385" t="s">
        <v>559</v>
      </c>
      <c r="D385" t="s">
        <v>602</v>
      </c>
      <c r="E385" s="152">
        <v>123.94</v>
      </c>
      <c r="F385" s="152">
        <v>123.94</v>
      </c>
      <c r="G385" t="s">
        <v>196</v>
      </c>
      <c r="H385" s="342">
        <v>1</v>
      </c>
      <c r="I385" s="294">
        <v>43220</v>
      </c>
      <c r="J385">
        <v>22159</v>
      </c>
      <c r="K385">
        <v>530</v>
      </c>
      <c r="L385" t="s">
        <v>520</v>
      </c>
      <c r="M385" t="s">
        <v>543</v>
      </c>
      <c r="N385" t="s">
        <v>602</v>
      </c>
      <c r="O385" t="s">
        <v>544</v>
      </c>
      <c r="P385" t="s">
        <v>283</v>
      </c>
      <c r="Q385" t="s">
        <v>321</v>
      </c>
      <c r="R385" t="s">
        <v>201</v>
      </c>
      <c r="S385" t="s">
        <v>204</v>
      </c>
      <c r="T385" t="s">
        <v>201</v>
      </c>
      <c r="U385" t="s">
        <v>317</v>
      </c>
      <c r="V385" t="s">
        <v>318</v>
      </c>
      <c r="W385" t="s">
        <v>201</v>
      </c>
      <c r="X385" t="s">
        <v>94</v>
      </c>
      <c r="Y385" s="287" t="s">
        <v>164</v>
      </c>
      <c r="AA385" t="s">
        <v>47</v>
      </c>
    </row>
    <row r="386" spans="1:27" ht="15" customHeight="1" x14ac:dyDescent="0.35">
      <c r="A386" t="s">
        <v>192</v>
      </c>
      <c r="B386" t="s">
        <v>193</v>
      </c>
      <c r="C386" t="s">
        <v>559</v>
      </c>
      <c r="D386" t="s">
        <v>602</v>
      </c>
      <c r="E386" s="152">
        <v>29.27</v>
      </c>
      <c r="F386" s="152">
        <v>29.27</v>
      </c>
      <c r="G386" t="s">
        <v>196</v>
      </c>
      <c r="H386" s="342">
        <v>1</v>
      </c>
      <c r="I386" s="294">
        <v>43220</v>
      </c>
      <c r="J386">
        <v>22159</v>
      </c>
      <c r="K386">
        <v>531</v>
      </c>
      <c r="L386" t="s">
        <v>520</v>
      </c>
      <c r="M386" t="s">
        <v>543</v>
      </c>
      <c r="N386" t="s">
        <v>602</v>
      </c>
      <c r="O386" t="s">
        <v>544</v>
      </c>
      <c r="P386" t="s">
        <v>283</v>
      </c>
      <c r="Q386" t="s">
        <v>323</v>
      </c>
      <c r="R386" t="s">
        <v>201</v>
      </c>
      <c r="S386" t="s">
        <v>204</v>
      </c>
      <c r="T386" t="s">
        <v>201</v>
      </c>
      <c r="U386" t="s">
        <v>317</v>
      </c>
      <c r="V386" t="s">
        <v>318</v>
      </c>
      <c r="W386" t="s">
        <v>201</v>
      </c>
      <c r="X386" t="s">
        <v>94</v>
      </c>
      <c r="Y386" s="287" t="s">
        <v>164</v>
      </c>
      <c r="AA386" t="s">
        <v>47</v>
      </c>
    </row>
    <row r="387" spans="1:27" ht="15" customHeight="1" x14ac:dyDescent="0.35">
      <c r="A387" t="s">
        <v>192</v>
      </c>
      <c r="B387" t="s">
        <v>193</v>
      </c>
      <c r="C387" t="s">
        <v>559</v>
      </c>
      <c r="D387" t="s">
        <v>602</v>
      </c>
      <c r="E387" s="152">
        <v>41.01</v>
      </c>
      <c r="F387" s="152">
        <v>41.01</v>
      </c>
      <c r="G387" t="s">
        <v>196</v>
      </c>
      <c r="H387" s="342">
        <v>1</v>
      </c>
      <c r="I387" s="294">
        <v>43220</v>
      </c>
      <c r="J387">
        <v>22159</v>
      </c>
      <c r="K387">
        <v>532</v>
      </c>
      <c r="L387" t="s">
        <v>520</v>
      </c>
      <c r="M387" t="s">
        <v>543</v>
      </c>
      <c r="N387" t="s">
        <v>602</v>
      </c>
      <c r="O387" t="s">
        <v>544</v>
      </c>
      <c r="P387" t="s">
        <v>283</v>
      </c>
      <c r="Q387" t="s">
        <v>324</v>
      </c>
      <c r="R387" t="s">
        <v>201</v>
      </c>
      <c r="S387" t="s">
        <v>204</v>
      </c>
      <c r="T387" t="s">
        <v>201</v>
      </c>
      <c r="U387" t="s">
        <v>317</v>
      </c>
      <c r="V387" t="s">
        <v>318</v>
      </c>
      <c r="W387" t="s">
        <v>201</v>
      </c>
      <c r="X387" t="s">
        <v>94</v>
      </c>
      <c r="Y387" s="287" t="s">
        <v>164</v>
      </c>
      <c r="AA387" t="s">
        <v>47</v>
      </c>
    </row>
    <row r="388" spans="1:27" ht="15" customHeight="1" x14ac:dyDescent="0.35">
      <c r="A388" t="s">
        <v>192</v>
      </c>
      <c r="B388" t="s">
        <v>193</v>
      </c>
      <c r="C388" t="s">
        <v>559</v>
      </c>
      <c r="D388" t="s">
        <v>602</v>
      </c>
      <c r="E388" s="152">
        <v>72.930000000000007</v>
      </c>
      <c r="F388" s="152">
        <v>72.930000000000007</v>
      </c>
      <c r="G388" t="s">
        <v>196</v>
      </c>
      <c r="H388" s="342">
        <v>1</v>
      </c>
      <c r="I388" s="294">
        <v>43220</v>
      </c>
      <c r="J388">
        <v>22159</v>
      </c>
      <c r="K388">
        <v>533</v>
      </c>
      <c r="L388" t="s">
        <v>520</v>
      </c>
      <c r="M388" t="s">
        <v>543</v>
      </c>
      <c r="N388" t="s">
        <v>602</v>
      </c>
      <c r="O388" t="s">
        <v>544</v>
      </c>
      <c r="P388" t="s">
        <v>283</v>
      </c>
      <c r="Q388" t="s">
        <v>325</v>
      </c>
      <c r="R388" t="s">
        <v>201</v>
      </c>
      <c r="S388" t="s">
        <v>204</v>
      </c>
      <c r="T388" t="s">
        <v>201</v>
      </c>
      <c r="U388" t="s">
        <v>317</v>
      </c>
      <c r="V388" t="s">
        <v>318</v>
      </c>
      <c r="W388" t="s">
        <v>201</v>
      </c>
      <c r="X388" t="s">
        <v>94</v>
      </c>
      <c r="Y388" s="287" t="s">
        <v>164</v>
      </c>
      <c r="AA388" t="s">
        <v>47</v>
      </c>
    </row>
    <row r="389" spans="1:27" ht="15" customHeight="1" x14ac:dyDescent="0.35">
      <c r="A389" t="s">
        <v>192</v>
      </c>
      <c r="B389" t="s">
        <v>193</v>
      </c>
      <c r="C389" t="s">
        <v>559</v>
      </c>
      <c r="D389" t="s">
        <v>602</v>
      </c>
      <c r="E389" s="152">
        <v>13.11</v>
      </c>
      <c r="F389" s="152">
        <v>13.11</v>
      </c>
      <c r="G389" t="s">
        <v>196</v>
      </c>
      <c r="H389" s="342">
        <v>1</v>
      </c>
      <c r="I389" s="294">
        <v>43220</v>
      </c>
      <c r="J389">
        <v>22159</v>
      </c>
      <c r="K389">
        <v>534</v>
      </c>
      <c r="L389" t="s">
        <v>520</v>
      </c>
      <c r="M389" t="s">
        <v>543</v>
      </c>
      <c r="N389" t="s">
        <v>602</v>
      </c>
      <c r="O389" t="s">
        <v>544</v>
      </c>
      <c r="P389" t="s">
        <v>283</v>
      </c>
      <c r="Q389" t="s">
        <v>351</v>
      </c>
      <c r="R389" t="s">
        <v>201</v>
      </c>
      <c r="S389" t="s">
        <v>204</v>
      </c>
      <c r="T389" t="s">
        <v>201</v>
      </c>
      <c r="U389" t="s">
        <v>317</v>
      </c>
      <c r="V389" t="s">
        <v>318</v>
      </c>
      <c r="W389" t="s">
        <v>201</v>
      </c>
      <c r="X389" t="s">
        <v>94</v>
      </c>
      <c r="Y389" s="287" t="s">
        <v>164</v>
      </c>
      <c r="AA389" t="s">
        <v>47</v>
      </c>
    </row>
    <row r="390" spans="1:27" ht="15" customHeight="1" x14ac:dyDescent="0.35">
      <c r="A390" t="s">
        <v>192</v>
      </c>
      <c r="B390" t="s">
        <v>193</v>
      </c>
      <c r="C390" t="s">
        <v>559</v>
      </c>
      <c r="D390" t="s">
        <v>602</v>
      </c>
      <c r="E390" s="152">
        <v>14.02</v>
      </c>
      <c r="F390" s="152">
        <v>14.02</v>
      </c>
      <c r="G390" t="s">
        <v>196</v>
      </c>
      <c r="H390" s="342">
        <v>1</v>
      </c>
      <c r="I390" s="294">
        <v>43220</v>
      </c>
      <c r="J390">
        <v>22159</v>
      </c>
      <c r="K390">
        <v>535</v>
      </c>
      <c r="L390" t="s">
        <v>520</v>
      </c>
      <c r="M390" t="s">
        <v>543</v>
      </c>
      <c r="N390" t="s">
        <v>602</v>
      </c>
      <c r="O390" t="s">
        <v>544</v>
      </c>
      <c r="P390" t="s">
        <v>283</v>
      </c>
      <c r="Q390" t="s">
        <v>352</v>
      </c>
      <c r="R390" t="s">
        <v>201</v>
      </c>
      <c r="S390" t="s">
        <v>204</v>
      </c>
      <c r="T390" t="s">
        <v>201</v>
      </c>
      <c r="U390" t="s">
        <v>317</v>
      </c>
      <c r="V390" t="s">
        <v>318</v>
      </c>
      <c r="W390" t="s">
        <v>201</v>
      </c>
      <c r="X390" t="s">
        <v>94</v>
      </c>
      <c r="Y390" s="287" t="s">
        <v>164</v>
      </c>
      <c r="AA390" t="s">
        <v>47</v>
      </c>
    </row>
    <row r="391" spans="1:27" ht="15" customHeight="1" x14ac:dyDescent="0.35">
      <c r="A391" t="s">
        <v>192</v>
      </c>
      <c r="B391" t="s">
        <v>193</v>
      </c>
      <c r="C391" t="s">
        <v>559</v>
      </c>
      <c r="D391" t="s">
        <v>602</v>
      </c>
      <c r="E391" s="152">
        <v>19.47</v>
      </c>
      <c r="F391" s="152">
        <v>19.47</v>
      </c>
      <c r="G391" t="s">
        <v>196</v>
      </c>
      <c r="H391" s="342">
        <v>1</v>
      </c>
      <c r="I391" s="294">
        <v>43220</v>
      </c>
      <c r="J391">
        <v>22159</v>
      </c>
      <c r="K391">
        <v>536</v>
      </c>
      <c r="L391" t="s">
        <v>520</v>
      </c>
      <c r="M391" t="s">
        <v>543</v>
      </c>
      <c r="N391" t="s">
        <v>602</v>
      </c>
      <c r="O391" t="s">
        <v>544</v>
      </c>
      <c r="P391" t="s">
        <v>283</v>
      </c>
      <c r="Q391" t="s">
        <v>326</v>
      </c>
      <c r="R391" t="s">
        <v>201</v>
      </c>
      <c r="S391" t="s">
        <v>204</v>
      </c>
      <c r="T391" t="s">
        <v>201</v>
      </c>
      <c r="U391" t="s">
        <v>317</v>
      </c>
      <c r="V391" t="s">
        <v>318</v>
      </c>
      <c r="W391" t="s">
        <v>201</v>
      </c>
      <c r="X391" t="s">
        <v>94</v>
      </c>
      <c r="Y391" s="287" t="s">
        <v>164</v>
      </c>
      <c r="AA391" t="s">
        <v>47</v>
      </c>
    </row>
    <row r="392" spans="1:27" ht="15" customHeight="1" x14ac:dyDescent="0.35">
      <c r="A392" t="s">
        <v>192</v>
      </c>
      <c r="B392" t="s">
        <v>193</v>
      </c>
      <c r="C392" t="s">
        <v>559</v>
      </c>
      <c r="D392" t="s">
        <v>603</v>
      </c>
      <c r="E392" s="152">
        <v>68.94</v>
      </c>
      <c r="F392" s="152">
        <v>68.94</v>
      </c>
      <c r="G392" t="s">
        <v>196</v>
      </c>
      <c r="H392" s="342">
        <v>1</v>
      </c>
      <c r="I392" s="294">
        <v>43220</v>
      </c>
      <c r="J392">
        <v>22160</v>
      </c>
      <c r="K392">
        <v>47</v>
      </c>
      <c r="L392" t="s">
        <v>520</v>
      </c>
      <c r="M392" t="s">
        <v>543</v>
      </c>
      <c r="N392" t="s">
        <v>603</v>
      </c>
      <c r="O392" t="s">
        <v>544</v>
      </c>
      <c r="P392" t="s">
        <v>329</v>
      </c>
      <c r="Q392" t="s">
        <v>316</v>
      </c>
      <c r="R392" t="s">
        <v>201</v>
      </c>
      <c r="S392" t="s">
        <v>204</v>
      </c>
      <c r="T392" t="s">
        <v>201</v>
      </c>
      <c r="U392" t="s">
        <v>330</v>
      </c>
      <c r="V392" t="s">
        <v>318</v>
      </c>
      <c r="W392" t="s">
        <v>201</v>
      </c>
      <c r="X392" t="s">
        <v>331</v>
      </c>
      <c r="Y392" s="287" t="s">
        <v>164</v>
      </c>
      <c r="AA392" t="s">
        <v>47</v>
      </c>
    </row>
    <row r="393" spans="1:27" ht="15" customHeight="1" x14ac:dyDescent="0.35">
      <c r="A393" t="s">
        <v>192</v>
      </c>
      <c r="B393" t="s">
        <v>193</v>
      </c>
      <c r="C393" t="s">
        <v>559</v>
      </c>
      <c r="D393" t="s">
        <v>603</v>
      </c>
      <c r="E393" s="152">
        <v>-21.46</v>
      </c>
      <c r="F393" s="152">
        <v>-21.46</v>
      </c>
      <c r="G393" t="s">
        <v>196</v>
      </c>
      <c r="H393" s="342">
        <v>1</v>
      </c>
      <c r="I393" s="294">
        <v>43220</v>
      </c>
      <c r="J393">
        <v>22160</v>
      </c>
      <c r="K393">
        <v>207</v>
      </c>
      <c r="L393" t="s">
        <v>520</v>
      </c>
      <c r="M393" t="s">
        <v>543</v>
      </c>
      <c r="N393" t="s">
        <v>603</v>
      </c>
      <c r="O393" t="s">
        <v>544</v>
      </c>
      <c r="P393" t="s">
        <v>534</v>
      </c>
      <c r="Q393" t="s">
        <v>316</v>
      </c>
      <c r="R393" t="s">
        <v>201</v>
      </c>
      <c r="S393" t="s">
        <v>204</v>
      </c>
      <c r="T393" t="s">
        <v>201</v>
      </c>
      <c r="U393" t="s">
        <v>330</v>
      </c>
      <c r="V393" t="s">
        <v>318</v>
      </c>
      <c r="W393" t="s">
        <v>201</v>
      </c>
      <c r="X393" t="s">
        <v>331</v>
      </c>
      <c r="Y393" s="287" t="s">
        <v>164</v>
      </c>
      <c r="AA393" t="s">
        <v>47</v>
      </c>
    </row>
    <row r="394" spans="1:27" ht="15" customHeight="1" x14ac:dyDescent="0.35">
      <c r="A394" t="s">
        <v>192</v>
      </c>
      <c r="B394" t="s">
        <v>193</v>
      </c>
      <c r="C394" t="s">
        <v>559</v>
      </c>
      <c r="D394" t="s">
        <v>603</v>
      </c>
      <c r="E394" s="152">
        <v>33.409999999999997</v>
      </c>
      <c r="F394" s="152">
        <v>33.409999999999997</v>
      </c>
      <c r="G394" t="s">
        <v>196</v>
      </c>
      <c r="H394" s="342">
        <v>1</v>
      </c>
      <c r="I394" s="294">
        <v>43220</v>
      </c>
      <c r="J394">
        <v>22160</v>
      </c>
      <c r="K394">
        <v>367</v>
      </c>
      <c r="L394" t="s">
        <v>520</v>
      </c>
      <c r="M394" t="s">
        <v>543</v>
      </c>
      <c r="N394" t="s">
        <v>603</v>
      </c>
      <c r="O394" t="s">
        <v>544</v>
      </c>
      <c r="P394" t="s">
        <v>332</v>
      </c>
      <c r="Q394" t="s">
        <v>316</v>
      </c>
      <c r="R394" t="s">
        <v>201</v>
      </c>
      <c r="S394" t="s">
        <v>204</v>
      </c>
      <c r="T394" t="s">
        <v>201</v>
      </c>
      <c r="U394" t="s">
        <v>330</v>
      </c>
      <c r="V394" t="s">
        <v>318</v>
      </c>
      <c r="W394" t="s">
        <v>201</v>
      </c>
      <c r="X394" t="s">
        <v>331</v>
      </c>
      <c r="Y394" s="287" t="s">
        <v>164</v>
      </c>
      <c r="AA394" t="s">
        <v>47</v>
      </c>
    </row>
    <row r="395" spans="1:27" ht="15" customHeight="1" x14ac:dyDescent="0.35">
      <c r="A395" t="s">
        <v>192</v>
      </c>
      <c r="B395" t="s">
        <v>193</v>
      </c>
      <c r="C395" t="s">
        <v>559</v>
      </c>
      <c r="D395" t="s">
        <v>603</v>
      </c>
      <c r="E395" s="152">
        <v>27.68</v>
      </c>
      <c r="F395" s="152">
        <v>27.68</v>
      </c>
      <c r="G395" t="s">
        <v>196</v>
      </c>
      <c r="H395" s="342">
        <v>1</v>
      </c>
      <c r="I395" s="294">
        <v>43220</v>
      </c>
      <c r="J395">
        <v>22160</v>
      </c>
      <c r="K395">
        <v>527</v>
      </c>
      <c r="L395" t="s">
        <v>520</v>
      </c>
      <c r="M395" t="s">
        <v>543</v>
      </c>
      <c r="N395" t="s">
        <v>603</v>
      </c>
      <c r="O395" t="s">
        <v>544</v>
      </c>
      <c r="P395" t="s">
        <v>333</v>
      </c>
      <c r="Q395" t="s">
        <v>316</v>
      </c>
      <c r="R395" t="s">
        <v>201</v>
      </c>
      <c r="S395" t="s">
        <v>204</v>
      </c>
      <c r="T395" t="s">
        <v>201</v>
      </c>
      <c r="U395" t="s">
        <v>330</v>
      </c>
      <c r="V395" t="s">
        <v>318</v>
      </c>
      <c r="W395" t="s">
        <v>201</v>
      </c>
      <c r="X395" t="s">
        <v>331</v>
      </c>
      <c r="Y395" s="287" t="s">
        <v>164</v>
      </c>
      <c r="AA395" t="s">
        <v>47</v>
      </c>
    </row>
    <row r="396" spans="1:27" ht="15" customHeight="1" x14ac:dyDescent="0.35">
      <c r="A396" t="s">
        <v>192</v>
      </c>
      <c r="B396" t="s">
        <v>193</v>
      </c>
      <c r="C396" t="s">
        <v>559</v>
      </c>
      <c r="D396" t="s">
        <v>603</v>
      </c>
      <c r="E396" s="152">
        <v>15.45</v>
      </c>
      <c r="F396" s="152">
        <v>15.45</v>
      </c>
      <c r="G396" t="s">
        <v>196</v>
      </c>
      <c r="H396" s="342">
        <v>1</v>
      </c>
      <c r="I396" s="294">
        <v>43220</v>
      </c>
      <c r="J396">
        <v>22160</v>
      </c>
      <c r="K396">
        <v>687</v>
      </c>
      <c r="L396" t="s">
        <v>520</v>
      </c>
      <c r="M396" t="s">
        <v>543</v>
      </c>
      <c r="N396" t="s">
        <v>603</v>
      </c>
      <c r="O396" t="s">
        <v>544</v>
      </c>
      <c r="P396" t="s">
        <v>334</v>
      </c>
      <c r="Q396" t="s">
        <v>316</v>
      </c>
      <c r="R396" t="s">
        <v>201</v>
      </c>
      <c r="S396" t="s">
        <v>204</v>
      </c>
      <c r="T396" t="s">
        <v>201</v>
      </c>
      <c r="U396" t="s">
        <v>330</v>
      </c>
      <c r="V396" t="s">
        <v>318</v>
      </c>
      <c r="W396" t="s">
        <v>201</v>
      </c>
      <c r="X396" t="s">
        <v>331</v>
      </c>
      <c r="Y396" s="287" t="s">
        <v>164</v>
      </c>
      <c r="AA396" t="s">
        <v>47</v>
      </c>
    </row>
    <row r="397" spans="1:27" ht="15" customHeight="1" x14ac:dyDescent="0.35">
      <c r="A397" t="s">
        <v>192</v>
      </c>
      <c r="B397" t="s">
        <v>193</v>
      </c>
      <c r="C397" t="s">
        <v>559</v>
      </c>
      <c r="D397" t="s">
        <v>603</v>
      </c>
      <c r="E397" s="152">
        <v>82.21</v>
      </c>
      <c r="F397" s="152">
        <v>82.21</v>
      </c>
      <c r="G397" t="s">
        <v>196</v>
      </c>
      <c r="H397" s="342">
        <v>1</v>
      </c>
      <c r="I397" s="294">
        <v>43220</v>
      </c>
      <c r="J397">
        <v>22160</v>
      </c>
      <c r="K397">
        <v>847</v>
      </c>
      <c r="L397" t="s">
        <v>520</v>
      </c>
      <c r="M397" t="s">
        <v>543</v>
      </c>
      <c r="N397" t="s">
        <v>603</v>
      </c>
      <c r="O397" t="s">
        <v>544</v>
      </c>
      <c r="P397" t="s">
        <v>335</v>
      </c>
      <c r="Q397" t="s">
        <v>316</v>
      </c>
      <c r="R397" t="s">
        <v>201</v>
      </c>
      <c r="S397" t="s">
        <v>204</v>
      </c>
      <c r="T397" t="s">
        <v>201</v>
      </c>
      <c r="U397" t="s">
        <v>330</v>
      </c>
      <c r="V397" t="s">
        <v>318</v>
      </c>
      <c r="W397" t="s">
        <v>201</v>
      </c>
      <c r="X397" t="s">
        <v>331</v>
      </c>
      <c r="Y397" s="287" t="s">
        <v>164</v>
      </c>
      <c r="AA397" t="s">
        <v>47</v>
      </c>
    </row>
    <row r="398" spans="1:27" ht="15" customHeight="1" x14ac:dyDescent="0.35">
      <c r="A398" t="s">
        <v>192</v>
      </c>
      <c r="B398" t="s">
        <v>193</v>
      </c>
      <c r="C398" t="s">
        <v>559</v>
      </c>
      <c r="D398" t="s">
        <v>603</v>
      </c>
      <c r="E398" s="152">
        <v>52.89</v>
      </c>
      <c r="F398" s="152">
        <v>52.89</v>
      </c>
      <c r="G398" t="s">
        <v>196</v>
      </c>
      <c r="H398" s="342">
        <v>1</v>
      </c>
      <c r="I398" s="294">
        <v>43220</v>
      </c>
      <c r="J398">
        <v>22160</v>
      </c>
      <c r="K398">
        <v>1007</v>
      </c>
      <c r="L398" t="s">
        <v>520</v>
      </c>
      <c r="M398" t="s">
        <v>543</v>
      </c>
      <c r="N398" t="s">
        <v>603</v>
      </c>
      <c r="O398" t="s">
        <v>544</v>
      </c>
      <c r="P398" t="s">
        <v>336</v>
      </c>
      <c r="Q398" t="s">
        <v>316</v>
      </c>
      <c r="R398" t="s">
        <v>201</v>
      </c>
      <c r="S398" t="s">
        <v>204</v>
      </c>
      <c r="T398" t="s">
        <v>201</v>
      </c>
      <c r="U398" t="s">
        <v>330</v>
      </c>
      <c r="V398" t="s">
        <v>318</v>
      </c>
      <c r="W398" t="s">
        <v>201</v>
      </c>
      <c r="X398" t="s">
        <v>331</v>
      </c>
      <c r="Y398" s="287" t="s">
        <v>164</v>
      </c>
      <c r="AA398" t="s">
        <v>47</v>
      </c>
    </row>
    <row r="399" spans="1:27" ht="15" customHeight="1" x14ac:dyDescent="0.35">
      <c r="A399" t="s">
        <v>192</v>
      </c>
      <c r="B399" t="s">
        <v>193</v>
      </c>
      <c r="C399" t="s">
        <v>559</v>
      </c>
      <c r="D399" t="s">
        <v>603</v>
      </c>
      <c r="E399" s="152">
        <v>7.52</v>
      </c>
      <c r="F399" s="152">
        <v>7.52</v>
      </c>
      <c r="G399" t="s">
        <v>196</v>
      </c>
      <c r="H399" s="342">
        <v>1</v>
      </c>
      <c r="I399" s="294">
        <v>43220</v>
      </c>
      <c r="J399">
        <v>22160</v>
      </c>
      <c r="K399">
        <v>1166</v>
      </c>
      <c r="L399" t="s">
        <v>520</v>
      </c>
      <c r="M399" t="s">
        <v>543</v>
      </c>
      <c r="N399" t="s">
        <v>603</v>
      </c>
      <c r="O399" t="s">
        <v>544</v>
      </c>
      <c r="P399" t="s">
        <v>337</v>
      </c>
      <c r="Q399" t="s">
        <v>316</v>
      </c>
      <c r="R399" t="s">
        <v>201</v>
      </c>
      <c r="S399" t="s">
        <v>204</v>
      </c>
      <c r="T399" t="s">
        <v>201</v>
      </c>
      <c r="U399" t="s">
        <v>330</v>
      </c>
      <c r="V399" t="s">
        <v>318</v>
      </c>
      <c r="W399" t="s">
        <v>201</v>
      </c>
      <c r="X399" t="s">
        <v>331</v>
      </c>
      <c r="Y399" s="287" t="s">
        <v>164</v>
      </c>
      <c r="AA399" t="s">
        <v>47</v>
      </c>
    </row>
    <row r="400" spans="1:27" ht="15" customHeight="1" x14ac:dyDescent="0.35">
      <c r="A400" t="s">
        <v>192</v>
      </c>
      <c r="B400" t="s">
        <v>193</v>
      </c>
      <c r="C400" t="s">
        <v>559</v>
      </c>
      <c r="D400" t="s">
        <v>603</v>
      </c>
      <c r="E400" s="152">
        <v>82.64</v>
      </c>
      <c r="F400" s="152">
        <v>82.64</v>
      </c>
      <c r="G400" t="s">
        <v>196</v>
      </c>
      <c r="H400" s="342">
        <v>1</v>
      </c>
      <c r="I400" s="294">
        <v>43220</v>
      </c>
      <c r="J400">
        <v>22160</v>
      </c>
      <c r="K400">
        <v>1326</v>
      </c>
      <c r="L400" t="s">
        <v>520</v>
      </c>
      <c r="M400" t="s">
        <v>543</v>
      </c>
      <c r="N400" t="s">
        <v>603</v>
      </c>
      <c r="O400" t="s">
        <v>544</v>
      </c>
      <c r="P400" t="s">
        <v>338</v>
      </c>
      <c r="Q400" t="s">
        <v>316</v>
      </c>
      <c r="R400" t="s">
        <v>201</v>
      </c>
      <c r="S400" t="s">
        <v>204</v>
      </c>
      <c r="T400" t="s">
        <v>201</v>
      </c>
      <c r="U400" t="s">
        <v>330</v>
      </c>
      <c r="V400" t="s">
        <v>318</v>
      </c>
      <c r="W400" t="s">
        <v>201</v>
      </c>
      <c r="X400" t="s">
        <v>331</v>
      </c>
      <c r="Y400" s="287" t="s">
        <v>164</v>
      </c>
      <c r="AA400" t="s">
        <v>47</v>
      </c>
    </row>
    <row r="401" spans="1:27" ht="15" customHeight="1" x14ac:dyDescent="0.35">
      <c r="A401" t="s">
        <v>192</v>
      </c>
      <c r="B401" t="s">
        <v>193</v>
      </c>
      <c r="C401" t="s">
        <v>559</v>
      </c>
      <c r="D401" t="s">
        <v>603</v>
      </c>
      <c r="E401" s="152">
        <v>39.04</v>
      </c>
      <c r="F401" s="152">
        <v>39.04</v>
      </c>
      <c r="G401" t="s">
        <v>196</v>
      </c>
      <c r="H401" s="342">
        <v>1</v>
      </c>
      <c r="I401" s="294">
        <v>43220</v>
      </c>
      <c r="J401">
        <v>22160</v>
      </c>
      <c r="K401">
        <v>1486</v>
      </c>
      <c r="L401" t="s">
        <v>520</v>
      </c>
      <c r="M401" t="s">
        <v>543</v>
      </c>
      <c r="N401" t="s">
        <v>603</v>
      </c>
      <c r="O401" t="s">
        <v>544</v>
      </c>
      <c r="P401" t="s">
        <v>339</v>
      </c>
      <c r="Q401" t="s">
        <v>316</v>
      </c>
      <c r="R401" t="s">
        <v>201</v>
      </c>
      <c r="S401" t="s">
        <v>204</v>
      </c>
      <c r="T401" t="s">
        <v>201</v>
      </c>
      <c r="U401" t="s">
        <v>330</v>
      </c>
      <c r="V401" t="s">
        <v>318</v>
      </c>
      <c r="W401" t="s">
        <v>201</v>
      </c>
      <c r="X401" t="s">
        <v>331</v>
      </c>
      <c r="Y401" s="287" t="s">
        <v>164</v>
      </c>
      <c r="AA401" t="s">
        <v>47</v>
      </c>
    </row>
    <row r="402" spans="1:27" ht="15" customHeight="1" x14ac:dyDescent="0.35">
      <c r="A402" t="s">
        <v>192</v>
      </c>
      <c r="B402" t="s">
        <v>193</v>
      </c>
      <c r="C402" t="s">
        <v>559</v>
      </c>
      <c r="D402" t="s">
        <v>603</v>
      </c>
      <c r="E402" s="152">
        <v>99.95</v>
      </c>
      <c r="F402" s="152">
        <v>99.95</v>
      </c>
      <c r="G402" t="s">
        <v>196</v>
      </c>
      <c r="H402" s="342">
        <v>1</v>
      </c>
      <c r="I402" s="294">
        <v>43220</v>
      </c>
      <c r="J402">
        <v>22160</v>
      </c>
      <c r="K402">
        <v>1646</v>
      </c>
      <c r="L402" t="s">
        <v>520</v>
      </c>
      <c r="M402" t="s">
        <v>543</v>
      </c>
      <c r="N402" t="s">
        <v>603</v>
      </c>
      <c r="O402" t="s">
        <v>544</v>
      </c>
      <c r="P402" t="s">
        <v>340</v>
      </c>
      <c r="Q402" t="s">
        <v>316</v>
      </c>
      <c r="R402" t="s">
        <v>201</v>
      </c>
      <c r="S402" t="s">
        <v>204</v>
      </c>
      <c r="T402" t="s">
        <v>201</v>
      </c>
      <c r="U402" t="s">
        <v>330</v>
      </c>
      <c r="V402" t="s">
        <v>318</v>
      </c>
      <c r="W402" t="s">
        <v>201</v>
      </c>
      <c r="X402" t="s">
        <v>94</v>
      </c>
      <c r="Y402" s="287" t="s">
        <v>164</v>
      </c>
      <c r="AA402" t="s">
        <v>47</v>
      </c>
    </row>
    <row r="403" spans="1:27" ht="15" customHeight="1" x14ac:dyDescent="0.35">
      <c r="A403" t="s">
        <v>192</v>
      </c>
      <c r="B403" t="s">
        <v>193</v>
      </c>
      <c r="C403" t="s">
        <v>559</v>
      </c>
      <c r="D403" t="s">
        <v>603</v>
      </c>
      <c r="E403" s="152">
        <v>9.27</v>
      </c>
      <c r="F403" s="152">
        <v>9.27</v>
      </c>
      <c r="G403" t="s">
        <v>196</v>
      </c>
      <c r="H403" s="342">
        <v>1</v>
      </c>
      <c r="I403" s="294">
        <v>43220</v>
      </c>
      <c r="J403">
        <v>22160</v>
      </c>
      <c r="K403">
        <v>1805</v>
      </c>
      <c r="L403" t="s">
        <v>520</v>
      </c>
      <c r="M403" t="s">
        <v>543</v>
      </c>
      <c r="N403" t="s">
        <v>603</v>
      </c>
      <c r="O403" t="s">
        <v>544</v>
      </c>
      <c r="P403" t="s">
        <v>533</v>
      </c>
      <c r="Q403" t="s">
        <v>316</v>
      </c>
      <c r="R403" t="s">
        <v>201</v>
      </c>
      <c r="S403" t="s">
        <v>204</v>
      </c>
      <c r="T403" t="s">
        <v>201</v>
      </c>
      <c r="U403" t="s">
        <v>330</v>
      </c>
      <c r="V403" t="s">
        <v>318</v>
      </c>
      <c r="W403" t="s">
        <v>201</v>
      </c>
      <c r="X403" t="s">
        <v>94</v>
      </c>
      <c r="Y403" s="287" t="s">
        <v>164</v>
      </c>
      <c r="AA403" t="s">
        <v>47</v>
      </c>
    </row>
    <row r="404" spans="1:27" ht="15" customHeight="1" x14ac:dyDescent="0.35">
      <c r="A404" t="s">
        <v>192</v>
      </c>
      <c r="B404" t="s">
        <v>193</v>
      </c>
      <c r="C404" t="s">
        <v>559</v>
      </c>
      <c r="D404" t="s">
        <v>603</v>
      </c>
      <c r="E404" s="152">
        <v>26.76</v>
      </c>
      <c r="F404" s="152">
        <v>26.76</v>
      </c>
      <c r="G404" t="s">
        <v>196</v>
      </c>
      <c r="H404" s="342">
        <v>1</v>
      </c>
      <c r="I404" s="294">
        <v>43220</v>
      </c>
      <c r="J404">
        <v>22160</v>
      </c>
      <c r="K404">
        <v>1965</v>
      </c>
      <c r="L404" t="s">
        <v>520</v>
      </c>
      <c r="M404" t="s">
        <v>543</v>
      </c>
      <c r="N404" t="s">
        <v>603</v>
      </c>
      <c r="O404" t="s">
        <v>544</v>
      </c>
      <c r="P404" t="s">
        <v>531</v>
      </c>
      <c r="Q404" t="s">
        <v>316</v>
      </c>
      <c r="R404" t="s">
        <v>201</v>
      </c>
      <c r="S404" t="s">
        <v>204</v>
      </c>
      <c r="T404" t="s">
        <v>201</v>
      </c>
      <c r="U404" t="s">
        <v>330</v>
      </c>
      <c r="V404" t="s">
        <v>318</v>
      </c>
      <c r="W404" t="s">
        <v>201</v>
      </c>
      <c r="X404" t="s">
        <v>94</v>
      </c>
      <c r="Y404" s="287" t="s">
        <v>164</v>
      </c>
      <c r="AA404" t="s">
        <v>47</v>
      </c>
    </row>
    <row r="405" spans="1:27" ht="15" customHeight="1" x14ac:dyDescent="0.35">
      <c r="A405" t="s">
        <v>192</v>
      </c>
      <c r="B405" t="s">
        <v>193</v>
      </c>
      <c r="C405" t="s">
        <v>559</v>
      </c>
      <c r="D405" t="s">
        <v>603</v>
      </c>
      <c r="E405" s="152">
        <v>36.36</v>
      </c>
      <c r="F405" s="152">
        <v>36.36</v>
      </c>
      <c r="G405" t="s">
        <v>196</v>
      </c>
      <c r="H405" s="342">
        <v>1</v>
      </c>
      <c r="I405" s="294">
        <v>43220</v>
      </c>
      <c r="J405">
        <v>22160</v>
      </c>
      <c r="K405">
        <v>2125</v>
      </c>
      <c r="L405" t="s">
        <v>520</v>
      </c>
      <c r="M405" t="s">
        <v>543</v>
      </c>
      <c r="N405" t="s">
        <v>603</v>
      </c>
      <c r="O405" t="s">
        <v>544</v>
      </c>
      <c r="P405" t="s">
        <v>341</v>
      </c>
      <c r="Q405" t="s">
        <v>316</v>
      </c>
      <c r="R405" t="s">
        <v>201</v>
      </c>
      <c r="S405" t="s">
        <v>204</v>
      </c>
      <c r="T405" t="s">
        <v>201</v>
      </c>
      <c r="U405" t="s">
        <v>330</v>
      </c>
      <c r="V405" t="s">
        <v>318</v>
      </c>
      <c r="W405" t="s">
        <v>201</v>
      </c>
      <c r="X405" t="s">
        <v>342</v>
      </c>
      <c r="Y405" s="287" t="s">
        <v>164</v>
      </c>
      <c r="AA405" t="s">
        <v>47</v>
      </c>
    </row>
    <row r="406" spans="1:27" ht="15" customHeight="1" x14ac:dyDescent="0.35">
      <c r="A406" t="s">
        <v>192</v>
      </c>
      <c r="B406" t="s">
        <v>193</v>
      </c>
      <c r="C406" t="s">
        <v>559</v>
      </c>
      <c r="D406" t="s">
        <v>603</v>
      </c>
      <c r="E406" s="152">
        <v>18.88</v>
      </c>
      <c r="F406" s="152">
        <v>18.88</v>
      </c>
      <c r="G406" t="s">
        <v>196</v>
      </c>
      <c r="H406" s="342">
        <v>1</v>
      </c>
      <c r="I406" s="294">
        <v>43220</v>
      </c>
      <c r="J406">
        <v>22160</v>
      </c>
      <c r="K406">
        <v>2285</v>
      </c>
      <c r="L406" t="s">
        <v>520</v>
      </c>
      <c r="M406" t="s">
        <v>543</v>
      </c>
      <c r="N406" t="s">
        <v>603</v>
      </c>
      <c r="O406" t="s">
        <v>544</v>
      </c>
      <c r="P406" t="s">
        <v>343</v>
      </c>
      <c r="Q406" t="s">
        <v>316</v>
      </c>
      <c r="R406" t="s">
        <v>201</v>
      </c>
      <c r="S406" t="s">
        <v>204</v>
      </c>
      <c r="T406" t="s">
        <v>201</v>
      </c>
      <c r="U406" t="s">
        <v>330</v>
      </c>
      <c r="V406" t="s">
        <v>318</v>
      </c>
      <c r="W406" t="s">
        <v>201</v>
      </c>
      <c r="X406" t="s">
        <v>342</v>
      </c>
      <c r="Y406" s="287" t="s">
        <v>164</v>
      </c>
      <c r="AA406" t="s">
        <v>47</v>
      </c>
    </row>
    <row r="407" spans="1:27" ht="15" customHeight="1" x14ac:dyDescent="0.35">
      <c r="A407" t="s">
        <v>192</v>
      </c>
      <c r="B407" t="s">
        <v>193</v>
      </c>
      <c r="C407" t="s">
        <v>559</v>
      </c>
      <c r="D407" t="s">
        <v>603</v>
      </c>
      <c r="E407" s="152">
        <v>37.43</v>
      </c>
      <c r="F407" s="152">
        <v>37.43</v>
      </c>
      <c r="G407" t="s">
        <v>196</v>
      </c>
      <c r="H407" s="342">
        <v>1</v>
      </c>
      <c r="I407" s="294">
        <v>43220</v>
      </c>
      <c r="J407">
        <v>22160</v>
      </c>
      <c r="K407">
        <v>2445</v>
      </c>
      <c r="L407" t="s">
        <v>520</v>
      </c>
      <c r="M407" t="s">
        <v>543</v>
      </c>
      <c r="N407" t="s">
        <v>603</v>
      </c>
      <c r="O407" t="s">
        <v>544</v>
      </c>
      <c r="P407" t="s">
        <v>346</v>
      </c>
      <c r="Q407" t="s">
        <v>316</v>
      </c>
      <c r="R407" t="s">
        <v>201</v>
      </c>
      <c r="S407" t="s">
        <v>204</v>
      </c>
      <c r="T407" t="s">
        <v>201</v>
      </c>
      <c r="U407" t="s">
        <v>330</v>
      </c>
      <c r="V407" t="s">
        <v>318</v>
      </c>
      <c r="W407" t="s">
        <v>201</v>
      </c>
      <c r="X407" t="s">
        <v>331</v>
      </c>
      <c r="Y407" s="287" t="s">
        <v>164</v>
      </c>
      <c r="AA407" t="s">
        <v>47</v>
      </c>
    </row>
    <row r="408" spans="1:27" ht="15" customHeight="1" x14ac:dyDescent="0.35">
      <c r="A408" t="s">
        <v>192</v>
      </c>
      <c r="B408" t="s">
        <v>193</v>
      </c>
      <c r="C408" t="s">
        <v>559</v>
      </c>
      <c r="D408" t="s">
        <v>603</v>
      </c>
      <c r="E408" s="152">
        <v>33.909999999999997</v>
      </c>
      <c r="F408" s="152">
        <v>33.909999999999997</v>
      </c>
      <c r="G408" t="s">
        <v>196</v>
      </c>
      <c r="H408" s="342">
        <v>1</v>
      </c>
      <c r="I408" s="294">
        <v>43220</v>
      </c>
      <c r="J408">
        <v>22160</v>
      </c>
      <c r="K408">
        <v>2606</v>
      </c>
      <c r="L408" t="s">
        <v>520</v>
      </c>
      <c r="M408" t="s">
        <v>543</v>
      </c>
      <c r="N408" t="s">
        <v>603</v>
      </c>
      <c r="O408" t="s">
        <v>544</v>
      </c>
      <c r="P408" t="s">
        <v>345</v>
      </c>
      <c r="Q408" t="s">
        <v>316</v>
      </c>
      <c r="R408" t="s">
        <v>201</v>
      </c>
      <c r="S408" t="s">
        <v>204</v>
      </c>
      <c r="T408" t="s">
        <v>201</v>
      </c>
      <c r="U408" t="s">
        <v>330</v>
      </c>
      <c r="V408" t="s">
        <v>318</v>
      </c>
      <c r="W408" t="s">
        <v>201</v>
      </c>
      <c r="X408" t="s">
        <v>331</v>
      </c>
      <c r="Y408" s="287" t="s">
        <v>164</v>
      </c>
      <c r="AA408" t="s">
        <v>47</v>
      </c>
    </row>
    <row r="409" spans="1:27" ht="15" customHeight="1" x14ac:dyDescent="0.35">
      <c r="A409" t="s">
        <v>192</v>
      </c>
      <c r="B409" t="s">
        <v>193</v>
      </c>
      <c r="C409" t="s">
        <v>559</v>
      </c>
      <c r="D409" t="s">
        <v>603</v>
      </c>
      <c r="E409" s="152">
        <v>30.98</v>
      </c>
      <c r="F409" s="152">
        <v>30.98</v>
      </c>
      <c r="G409" t="s">
        <v>196</v>
      </c>
      <c r="H409" s="342">
        <v>1</v>
      </c>
      <c r="I409" s="294">
        <v>43220</v>
      </c>
      <c r="J409">
        <v>22160</v>
      </c>
      <c r="K409">
        <v>2766</v>
      </c>
      <c r="L409" t="s">
        <v>520</v>
      </c>
      <c r="M409" t="s">
        <v>543</v>
      </c>
      <c r="N409" t="s">
        <v>603</v>
      </c>
      <c r="O409" t="s">
        <v>544</v>
      </c>
      <c r="P409" t="s">
        <v>329</v>
      </c>
      <c r="Q409" t="s">
        <v>319</v>
      </c>
      <c r="R409" t="s">
        <v>201</v>
      </c>
      <c r="S409" t="s">
        <v>204</v>
      </c>
      <c r="T409" t="s">
        <v>201</v>
      </c>
      <c r="U409" t="s">
        <v>330</v>
      </c>
      <c r="V409" t="s">
        <v>318</v>
      </c>
      <c r="W409" t="s">
        <v>201</v>
      </c>
      <c r="X409" t="s">
        <v>331</v>
      </c>
      <c r="Y409" s="287" t="s">
        <v>164</v>
      </c>
      <c r="AA409" t="s">
        <v>47</v>
      </c>
    </row>
    <row r="410" spans="1:27" ht="15" customHeight="1" x14ac:dyDescent="0.35">
      <c r="A410" t="s">
        <v>192</v>
      </c>
      <c r="B410" t="s">
        <v>193</v>
      </c>
      <c r="C410" t="s">
        <v>559</v>
      </c>
      <c r="D410" t="s">
        <v>603</v>
      </c>
      <c r="E410" s="152">
        <v>-5.44</v>
      </c>
      <c r="F410" s="152">
        <v>-5.44</v>
      </c>
      <c r="G410" t="s">
        <v>196</v>
      </c>
      <c r="H410" s="342">
        <v>1</v>
      </c>
      <c r="I410" s="294">
        <v>43220</v>
      </c>
      <c r="J410">
        <v>22160</v>
      </c>
      <c r="K410">
        <v>2925</v>
      </c>
      <c r="L410" t="s">
        <v>520</v>
      </c>
      <c r="M410" t="s">
        <v>543</v>
      </c>
      <c r="N410" t="s">
        <v>603</v>
      </c>
      <c r="O410" t="s">
        <v>544</v>
      </c>
      <c r="P410" t="s">
        <v>534</v>
      </c>
      <c r="Q410" t="s">
        <v>319</v>
      </c>
      <c r="R410" t="s">
        <v>201</v>
      </c>
      <c r="S410" t="s">
        <v>204</v>
      </c>
      <c r="T410" t="s">
        <v>201</v>
      </c>
      <c r="U410" t="s">
        <v>330</v>
      </c>
      <c r="V410" t="s">
        <v>318</v>
      </c>
      <c r="W410" t="s">
        <v>201</v>
      </c>
      <c r="X410" t="s">
        <v>331</v>
      </c>
      <c r="Y410" s="287" t="s">
        <v>164</v>
      </c>
      <c r="AA410" t="s">
        <v>47</v>
      </c>
    </row>
    <row r="411" spans="1:27" ht="15" customHeight="1" x14ac:dyDescent="0.35">
      <c r="A411" t="s">
        <v>192</v>
      </c>
      <c r="B411" t="s">
        <v>193</v>
      </c>
      <c r="C411" t="s">
        <v>559</v>
      </c>
      <c r="D411" t="s">
        <v>603</v>
      </c>
      <c r="E411" s="152">
        <v>15.13</v>
      </c>
      <c r="F411" s="152">
        <v>15.13</v>
      </c>
      <c r="G411" t="s">
        <v>196</v>
      </c>
      <c r="H411" s="342">
        <v>1</v>
      </c>
      <c r="I411" s="294">
        <v>43220</v>
      </c>
      <c r="J411">
        <v>22160</v>
      </c>
      <c r="K411">
        <v>3082</v>
      </c>
      <c r="L411" t="s">
        <v>520</v>
      </c>
      <c r="M411" t="s">
        <v>543</v>
      </c>
      <c r="N411" t="s">
        <v>603</v>
      </c>
      <c r="O411" t="s">
        <v>544</v>
      </c>
      <c r="P411" t="s">
        <v>332</v>
      </c>
      <c r="Q411" t="s">
        <v>319</v>
      </c>
      <c r="R411" t="s">
        <v>201</v>
      </c>
      <c r="S411" t="s">
        <v>204</v>
      </c>
      <c r="T411" t="s">
        <v>201</v>
      </c>
      <c r="U411" t="s">
        <v>330</v>
      </c>
      <c r="V411" t="s">
        <v>318</v>
      </c>
      <c r="W411" t="s">
        <v>201</v>
      </c>
      <c r="X411" t="s">
        <v>331</v>
      </c>
      <c r="Y411" s="287" t="s">
        <v>164</v>
      </c>
      <c r="AA411" t="s">
        <v>47</v>
      </c>
    </row>
    <row r="412" spans="1:27" ht="15" customHeight="1" x14ac:dyDescent="0.35">
      <c r="A412" t="s">
        <v>192</v>
      </c>
      <c r="B412" t="s">
        <v>193</v>
      </c>
      <c r="C412" t="s">
        <v>559</v>
      </c>
      <c r="D412" t="s">
        <v>603</v>
      </c>
      <c r="E412" s="152">
        <v>12.27</v>
      </c>
      <c r="F412" s="152">
        <v>12.27</v>
      </c>
      <c r="G412" t="s">
        <v>196</v>
      </c>
      <c r="H412" s="342">
        <v>1</v>
      </c>
      <c r="I412" s="294">
        <v>43220</v>
      </c>
      <c r="J412">
        <v>22160</v>
      </c>
      <c r="K412">
        <v>3242</v>
      </c>
      <c r="L412" t="s">
        <v>520</v>
      </c>
      <c r="M412" t="s">
        <v>543</v>
      </c>
      <c r="N412" t="s">
        <v>603</v>
      </c>
      <c r="O412" t="s">
        <v>544</v>
      </c>
      <c r="P412" t="s">
        <v>333</v>
      </c>
      <c r="Q412" t="s">
        <v>319</v>
      </c>
      <c r="R412" t="s">
        <v>201</v>
      </c>
      <c r="S412" t="s">
        <v>204</v>
      </c>
      <c r="T412" t="s">
        <v>201</v>
      </c>
      <c r="U412" t="s">
        <v>330</v>
      </c>
      <c r="V412" t="s">
        <v>318</v>
      </c>
      <c r="W412" t="s">
        <v>201</v>
      </c>
      <c r="X412" t="s">
        <v>331</v>
      </c>
      <c r="Y412" s="287" t="s">
        <v>164</v>
      </c>
      <c r="AA412" t="s">
        <v>47</v>
      </c>
    </row>
    <row r="413" spans="1:27" ht="15" customHeight="1" x14ac:dyDescent="0.35">
      <c r="A413" t="s">
        <v>192</v>
      </c>
      <c r="B413" t="s">
        <v>193</v>
      </c>
      <c r="C413" t="s">
        <v>559</v>
      </c>
      <c r="D413" t="s">
        <v>603</v>
      </c>
      <c r="E413" s="152">
        <v>7.71</v>
      </c>
      <c r="F413" s="152">
        <v>7.71</v>
      </c>
      <c r="G413" t="s">
        <v>196</v>
      </c>
      <c r="H413" s="342">
        <v>1</v>
      </c>
      <c r="I413" s="294">
        <v>43220</v>
      </c>
      <c r="J413">
        <v>22160</v>
      </c>
      <c r="K413">
        <v>3401</v>
      </c>
      <c r="L413" t="s">
        <v>520</v>
      </c>
      <c r="M413" t="s">
        <v>543</v>
      </c>
      <c r="N413" t="s">
        <v>603</v>
      </c>
      <c r="O413" t="s">
        <v>544</v>
      </c>
      <c r="P413" t="s">
        <v>334</v>
      </c>
      <c r="Q413" t="s">
        <v>319</v>
      </c>
      <c r="R413" t="s">
        <v>201</v>
      </c>
      <c r="S413" t="s">
        <v>204</v>
      </c>
      <c r="T413" t="s">
        <v>201</v>
      </c>
      <c r="U413" t="s">
        <v>330</v>
      </c>
      <c r="V413" t="s">
        <v>318</v>
      </c>
      <c r="W413" t="s">
        <v>201</v>
      </c>
      <c r="X413" t="s">
        <v>331</v>
      </c>
      <c r="Y413" s="287" t="s">
        <v>164</v>
      </c>
      <c r="AA413" t="s">
        <v>47</v>
      </c>
    </row>
    <row r="414" spans="1:27" ht="15" customHeight="1" x14ac:dyDescent="0.35">
      <c r="A414" t="s">
        <v>192</v>
      </c>
      <c r="B414" t="s">
        <v>193</v>
      </c>
      <c r="C414" t="s">
        <v>559</v>
      </c>
      <c r="D414" t="s">
        <v>603</v>
      </c>
      <c r="E414" s="152">
        <v>34.32</v>
      </c>
      <c r="F414" s="152">
        <v>34.32</v>
      </c>
      <c r="G414" t="s">
        <v>196</v>
      </c>
      <c r="H414" s="342">
        <v>1</v>
      </c>
      <c r="I414" s="294">
        <v>43220</v>
      </c>
      <c r="J414">
        <v>22160</v>
      </c>
      <c r="K414">
        <v>3561</v>
      </c>
      <c r="L414" t="s">
        <v>520</v>
      </c>
      <c r="M414" t="s">
        <v>543</v>
      </c>
      <c r="N414" t="s">
        <v>603</v>
      </c>
      <c r="O414" t="s">
        <v>544</v>
      </c>
      <c r="P414" t="s">
        <v>335</v>
      </c>
      <c r="Q414" t="s">
        <v>319</v>
      </c>
      <c r="R414" t="s">
        <v>201</v>
      </c>
      <c r="S414" t="s">
        <v>204</v>
      </c>
      <c r="T414" t="s">
        <v>201</v>
      </c>
      <c r="U414" t="s">
        <v>330</v>
      </c>
      <c r="V414" t="s">
        <v>318</v>
      </c>
      <c r="W414" t="s">
        <v>201</v>
      </c>
      <c r="X414" t="s">
        <v>331</v>
      </c>
      <c r="Y414" s="287" t="s">
        <v>164</v>
      </c>
      <c r="AA414" t="s">
        <v>47</v>
      </c>
    </row>
    <row r="415" spans="1:27" ht="15" customHeight="1" x14ac:dyDescent="0.35">
      <c r="A415" t="s">
        <v>192</v>
      </c>
      <c r="B415" t="s">
        <v>193</v>
      </c>
      <c r="C415" t="s">
        <v>559</v>
      </c>
      <c r="D415" t="s">
        <v>603</v>
      </c>
      <c r="E415" s="152">
        <v>29.11</v>
      </c>
      <c r="F415" s="152">
        <v>29.11</v>
      </c>
      <c r="G415" t="s">
        <v>196</v>
      </c>
      <c r="H415" s="342">
        <v>1</v>
      </c>
      <c r="I415" s="294">
        <v>43220</v>
      </c>
      <c r="J415">
        <v>22160</v>
      </c>
      <c r="K415">
        <v>3721</v>
      </c>
      <c r="L415" t="s">
        <v>520</v>
      </c>
      <c r="M415" t="s">
        <v>543</v>
      </c>
      <c r="N415" t="s">
        <v>603</v>
      </c>
      <c r="O415" t="s">
        <v>544</v>
      </c>
      <c r="P415" t="s">
        <v>336</v>
      </c>
      <c r="Q415" t="s">
        <v>319</v>
      </c>
      <c r="R415" t="s">
        <v>201</v>
      </c>
      <c r="S415" t="s">
        <v>204</v>
      </c>
      <c r="T415" t="s">
        <v>201</v>
      </c>
      <c r="U415" t="s">
        <v>330</v>
      </c>
      <c r="V415" t="s">
        <v>318</v>
      </c>
      <c r="W415" t="s">
        <v>201</v>
      </c>
      <c r="X415" t="s">
        <v>331</v>
      </c>
      <c r="Y415" s="287" t="s">
        <v>164</v>
      </c>
      <c r="AA415" t="s">
        <v>47</v>
      </c>
    </row>
    <row r="416" spans="1:27" ht="15" customHeight="1" x14ac:dyDescent="0.35">
      <c r="A416" t="s">
        <v>192</v>
      </c>
      <c r="B416" t="s">
        <v>193</v>
      </c>
      <c r="C416" t="s">
        <v>559</v>
      </c>
      <c r="D416" t="s">
        <v>603</v>
      </c>
      <c r="E416" s="152">
        <v>11.51</v>
      </c>
      <c r="F416" s="152">
        <v>11.51</v>
      </c>
      <c r="G416" t="s">
        <v>196</v>
      </c>
      <c r="H416" s="342">
        <v>1</v>
      </c>
      <c r="I416" s="294">
        <v>43220</v>
      </c>
      <c r="J416">
        <v>22160</v>
      </c>
      <c r="K416">
        <v>3881</v>
      </c>
      <c r="L416" t="s">
        <v>520</v>
      </c>
      <c r="M416" t="s">
        <v>543</v>
      </c>
      <c r="N416" t="s">
        <v>603</v>
      </c>
      <c r="O416" t="s">
        <v>544</v>
      </c>
      <c r="P416" t="s">
        <v>337</v>
      </c>
      <c r="Q416" t="s">
        <v>319</v>
      </c>
      <c r="R416" t="s">
        <v>201</v>
      </c>
      <c r="S416" t="s">
        <v>204</v>
      </c>
      <c r="T416" t="s">
        <v>201</v>
      </c>
      <c r="U416" t="s">
        <v>330</v>
      </c>
      <c r="V416" t="s">
        <v>318</v>
      </c>
      <c r="W416" t="s">
        <v>201</v>
      </c>
      <c r="X416" t="s">
        <v>331</v>
      </c>
      <c r="Y416" s="287" t="s">
        <v>164</v>
      </c>
      <c r="AA416" t="s">
        <v>47</v>
      </c>
    </row>
    <row r="417" spans="1:27" ht="15" customHeight="1" x14ac:dyDescent="0.35">
      <c r="A417" t="s">
        <v>192</v>
      </c>
      <c r="B417" t="s">
        <v>193</v>
      </c>
      <c r="C417" t="s">
        <v>559</v>
      </c>
      <c r="D417" t="s">
        <v>603</v>
      </c>
      <c r="E417" s="152">
        <v>50.03</v>
      </c>
      <c r="F417" s="152">
        <v>50.03</v>
      </c>
      <c r="G417" t="s">
        <v>196</v>
      </c>
      <c r="H417" s="342">
        <v>1</v>
      </c>
      <c r="I417" s="294">
        <v>43220</v>
      </c>
      <c r="J417">
        <v>22160</v>
      </c>
      <c r="K417">
        <v>4041</v>
      </c>
      <c r="L417" t="s">
        <v>520</v>
      </c>
      <c r="M417" t="s">
        <v>543</v>
      </c>
      <c r="N417" t="s">
        <v>603</v>
      </c>
      <c r="O417" t="s">
        <v>544</v>
      </c>
      <c r="P417" t="s">
        <v>338</v>
      </c>
      <c r="Q417" t="s">
        <v>319</v>
      </c>
      <c r="R417" t="s">
        <v>201</v>
      </c>
      <c r="S417" t="s">
        <v>204</v>
      </c>
      <c r="T417" t="s">
        <v>201</v>
      </c>
      <c r="U417" t="s">
        <v>330</v>
      </c>
      <c r="V417" t="s">
        <v>318</v>
      </c>
      <c r="W417" t="s">
        <v>201</v>
      </c>
      <c r="X417" t="s">
        <v>331</v>
      </c>
      <c r="Y417" s="287" t="s">
        <v>164</v>
      </c>
      <c r="AA417" t="s">
        <v>47</v>
      </c>
    </row>
    <row r="418" spans="1:27" ht="15" customHeight="1" x14ac:dyDescent="0.35">
      <c r="A418" t="s">
        <v>192</v>
      </c>
      <c r="B418" t="s">
        <v>193</v>
      </c>
      <c r="C418" t="s">
        <v>559</v>
      </c>
      <c r="D418" t="s">
        <v>603</v>
      </c>
      <c r="E418" s="152">
        <v>16.77</v>
      </c>
      <c r="F418" s="152">
        <v>16.77</v>
      </c>
      <c r="G418" t="s">
        <v>196</v>
      </c>
      <c r="H418" s="342">
        <v>1</v>
      </c>
      <c r="I418" s="294">
        <v>43220</v>
      </c>
      <c r="J418">
        <v>22160</v>
      </c>
      <c r="K418">
        <v>4201</v>
      </c>
      <c r="L418" t="s">
        <v>520</v>
      </c>
      <c r="M418" t="s">
        <v>543</v>
      </c>
      <c r="N418" t="s">
        <v>603</v>
      </c>
      <c r="O418" t="s">
        <v>544</v>
      </c>
      <c r="P418" t="s">
        <v>339</v>
      </c>
      <c r="Q418" t="s">
        <v>319</v>
      </c>
      <c r="R418" t="s">
        <v>201</v>
      </c>
      <c r="S418" t="s">
        <v>204</v>
      </c>
      <c r="T418" t="s">
        <v>201</v>
      </c>
      <c r="U418" t="s">
        <v>330</v>
      </c>
      <c r="V418" t="s">
        <v>318</v>
      </c>
      <c r="W418" t="s">
        <v>201</v>
      </c>
      <c r="X418" t="s">
        <v>331</v>
      </c>
      <c r="Y418" s="287" t="s">
        <v>164</v>
      </c>
      <c r="AA418" t="s">
        <v>47</v>
      </c>
    </row>
    <row r="419" spans="1:27" ht="15" customHeight="1" x14ac:dyDescent="0.35">
      <c r="A419" t="s">
        <v>192</v>
      </c>
      <c r="B419" t="s">
        <v>193</v>
      </c>
      <c r="C419" t="s">
        <v>559</v>
      </c>
      <c r="D419" t="s">
        <v>603</v>
      </c>
      <c r="E419" s="152">
        <v>38.32</v>
      </c>
      <c r="F419" s="152">
        <v>38.32</v>
      </c>
      <c r="G419" t="s">
        <v>196</v>
      </c>
      <c r="H419" s="342">
        <v>1</v>
      </c>
      <c r="I419" s="294">
        <v>43220</v>
      </c>
      <c r="J419">
        <v>22160</v>
      </c>
      <c r="K419">
        <v>4361</v>
      </c>
      <c r="L419" t="s">
        <v>520</v>
      </c>
      <c r="M419" t="s">
        <v>543</v>
      </c>
      <c r="N419" t="s">
        <v>603</v>
      </c>
      <c r="O419" t="s">
        <v>544</v>
      </c>
      <c r="P419" t="s">
        <v>340</v>
      </c>
      <c r="Q419" t="s">
        <v>319</v>
      </c>
      <c r="R419" t="s">
        <v>201</v>
      </c>
      <c r="S419" t="s">
        <v>204</v>
      </c>
      <c r="T419" t="s">
        <v>201</v>
      </c>
      <c r="U419" t="s">
        <v>330</v>
      </c>
      <c r="V419" t="s">
        <v>318</v>
      </c>
      <c r="W419" t="s">
        <v>201</v>
      </c>
      <c r="X419" t="s">
        <v>94</v>
      </c>
      <c r="Y419" s="287" t="s">
        <v>164</v>
      </c>
      <c r="AA419" t="s">
        <v>47</v>
      </c>
    </row>
    <row r="420" spans="1:27" ht="15" customHeight="1" x14ac:dyDescent="0.35">
      <c r="A420" t="s">
        <v>192</v>
      </c>
      <c r="B420" t="s">
        <v>193</v>
      </c>
      <c r="C420" t="s">
        <v>559</v>
      </c>
      <c r="D420" t="s">
        <v>603</v>
      </c>
      <c r="E420" s="152">
        <v>7</v>
      </c>
      <c r="F420" s="152">
        <v>7</v>
      </c>
      <c r="G420" t="s">
        <v>196</v>
      </c>
      <c r="H420" s="342">
        <v>1</v>
      </c>
      <c r="I420" s="294">
        <v>43220</v>
      </c>
      <c r="J420">
        <v>22160</v>
      </c>
      <c r="K420">
        <v>4520</v>
      </c>
      <c r="L420" t="s">
        <v>520</v>
      </c>
      <c r="M420" t="s">
        <v>543</v>
      </c>
      <c r="N420" t="s">
        <v>603</v>
      </c>
      <c r="O420" t="s">
        <v>544</v>
      </c>
      <c r="P420" t="s">
        <v>533</v>
      </c>
      <c r="Q420" t="s">
        <v>319</v>
      </c>
      <c r="R420" t="s">
        <v>201</v>
      </c>
      <c r="S420" t="s">
        <v>204</v>
      </c>
      <c r="T420" t="s">
        <v>201</v>
      </c>
      <c r="U420" t="s">
        <v>330</v>
      </c>
      <c r="V420" t="s">
        <v>318</v>
      </c>
      <c r="W420" t="s">
        <v>201</v>
      </c>
      <c r="X420" t="s">
        <v>94</v>
      </c>
      <c r="Y420" s="287" t="s">
        <v>164</v>
      </c>
      <c r="AA420" t="s">
        <v>47</v>
      </c>
    </row>
    <row r="421" spans="1:27" ht="15" customHeight="1" x14ac:dyDescent="0.35">
      <c r="A421" t="s">
        <v>192</v>
      </c>
      <c r="B421" t="s">
        <v>193</v>
      </c>
      <c r="C421" t="s">
        <v>559</v>
      </c>
      <c r="D421" t="s">
        <v>603</v>
      </c>
      <c r="E421" s="152">
        <v>18.61</v>
      </c>
      <c r="F421" s="152">
        <v>18.61</v>
      </c>
      <c r="G421" t="s">
        <v>196</v>
      </c>
      <c r="H421" s="342">
        <v>1</v>
      </c>
      <c r="I421" s="294">
        <v>43220</v>
      </c>
      <c r="J421">
        <v>22160</v>
      </c>
      <c r="K421">
        <v>4679</v>
      </c>
      <c r="L421" t="s">
        <v>520</v>
      </c>
      <c r="M421" t="s">
        <v>543</v>
      </c>
      <c r="N421" t="s">
        <v>603</v>
      </c>
      <c r="O421" t="s">
        <v>544</v>
      </c>
      <c r="P421" t="s">
        <v>531</v>
      </c>
      <c r="Q421" t="s">
        <v>319</v>
      </c>
      <c r="R421" t="s">
        <v>201</v>
      </c>
      <c r="S421" t="s">
        <v>204</v>
      </c>
      <c r="T421" t="s">
        <v>201</v>
      </c>
      <c r="U421" t="s">
        <v>330</v>
      </c>
      <c r="V421" t="s">
        <v>318</v>
      </c>
      <c r="W421" t="s">
        <v>201</v>
      </c>
      <c r="X421" t="s">
        <v>94</v>
      </c>
      <c r="Y421" s="287" t="s">
        <v>164</v>
      </c>
      <c r="AA421" t="s">
        <v>47</v>
      </c>
    </row>
    <row r="422" spans="1:27" ht="15" customHeight="1" x14ac:dyDescent="0.35">
      <c r="A422" t="s">
        <v>192</v>
      </c>
      <c r="B422" t="s">
        <v>193</v>
      </c>
      <c r="C422" t="s">
        <v>559</v>
      </c>
      <c r="D422" t="s">
        <v>603</v>
      </c>
      <c r="E422" s="152">
        <v>31.67</v>
      </c>
      <c r="F422" s="152">
        <v>31.67</v>
      </c>
      <c r="G422" t="s">
        <v>196</v>
      </c>
      <c r="H422" s="342">
        <v>1</v>
      </c>
      <c r="I422" s="294">
        <v>43220</v>
      </c>
      <c r="J422">
        <v>22160</v>
      </c>
      <c r="K422">
        <v>4839</v>
      </c>
      <c r="L422" t="s">
        <v>520</v>
      </c>
      <c r="M422" t="s">
        <v>543</v>
      </c>
      <c r="N422" t="s">
        <v>603</v>
      </c>
      <c r="O422" t="s">
        <v>544</v>
      </c>
      <c r="P422" t="s">
        <v>341</v>
      </c>
      <c r="Q422" t="s">
        <v>319</v>
      </c>
      <c r="R422" t="s">
        <v>201</v>
      </c>
      <c r="S422" t="s">
        <v>204</v>
      </c>
      <c r="T422" t="s">
        <v>201</v>
      </c>
      <c r="U422" t="s">
        <v>330</v>
      </c>
      <c r="V422" t="s">
        <v>318</v>
      </c>
      <c r="W422" t="s">
        <v>201</v>
      </c>
      <c r="X422" t="s">
        <v>342</v>
      </c>
      <c r="Y422" s="287" t="s">
        <v>164</v>
      </c>
      <c r="AA422" t="s">
        <v>47</v>
      </c>
    </row>
    <row r="423" spans="1:27" ht="15" customHeight="1" x14ac:dyDescent="0.35">
      <c r="A423" t="s">
        <v>192</v>
      </c>
      <c r="B423" t="s">
        <v>193</v>
      </c>
      <c r="C423" t="s">
        <v>559</v>
      </c>
      <c r="D423" t="s">
        <v>603</v>
      </c>
      <c r="E423" s="152">
        <v>9.6300000000000008</v>
      </c>
      <c r="F423" s="152">
        <v>9.6300000000000008</v>
      </c>
      <c r="G423" t="s">
        <v>196</v>
      </c>
      <c r="H423" s="342">
        <v>1</v>
      </c>
      <c r="I423" s="294">
        <v>43220</v>
      </c>
      <c r="J423">
        <v>22160</v>
      </c>
      <c r="K423">
        <v>4998</v>
      </c>
      <c r="L423" t="s">
        <v>520</v>
      </c>
      <c r="M423" t="s">
        <v>543</v>
      </c>
      <c r="N423" t="s">
        <v>603</v>
      </c>
      <c r="O423" t="s">
        <v>544</v>
      </c>
      <c r="P423" t="s">
        <v>343</v>
      </c>
      <c r="Q423" t="s">
        <v>319</v>
      </c>
      <c r="R423" t="s">
        <v>201</v>
      </c>
      <c r="S423" t="s">
        <v>204</v>
      </c>
      <c r="T423" t="s">
        <v>201</v>
      </c>
      <c r="U423" t="s">
        <v>330</v>
      </c>
      <c r="V423" t="s">
        <v>318</v>
      </c>
      <c r="W423" t="s">
        <v>201</v>
      </c>
      <c r="X423" t="s">
        <v>342</v>
      </c>
      <c r="Y423" s="287" t="s">
        <v>164</v>
      </c>
      <c r="AA423" t="s">
        <v>47</v>
      </c>
    </row>
    <row r="424" spans="1:27" ht="15" customHeight="1" x14ac:dyDescent="0.35">
      <c r="A424" t="s">
        <v>192</v>
      </c>
      <c r="B424" t="s">
        <v>193</v>
      </c>
      <c r="C424" t="s">
        <v>559</v>
      </c>
      <c r="D424" t="s">
        <v>603</v>
      </c>
      <c r="E424" s="152">
        <v>11.24</v>
      </c>
      <c r="F424" s="152">
        <v>11.24</v>
      </c>
      <c r="G424" t="s">
        <v>196</v>
      </c>
      <c r="H424" s="342">
        <v>1</v>
      </c>
      <c r="I424" s="294">
        <v>43220</v>
      </c>
      <c r="J424">
        <v>22160</v>
      </c>
      <c r="K424">
        <v>5158</v>
      </c>
      <c r="L424" t="s">
        <v>520</v>
      </c>
      <c r="M424" t="s">
        <v>543</v>
      </c>
      <c r="N424" t="s">
        <v>603</v>
      </c>
      <c r="O424" t="s">
        <v>544</v>
      </c>
      <c r="P424" t="s">
        <v>346</v>
      </c>
      <c r="Q424" t="s">
        <v>319</v>
      </c>
      <c r="R424" t="s">
        <v>201</v>
      </c>
      <c r="S424" t="s">
        <v>204</v>
      </c>
      <c r="T424" t="s">
        <v>201</v>
      </c>
      <c r="U424" t="s">
        <v>330</v>
      </c>
      <c r="V424" t="s">
        <v>318</v>
      </c>
      <c r="W424" t="s">
        <v>201</v>
      </c>
      <c r="X424" t="s">
        <v>331</v>
      </c>
      <c r="Y424" s="287" t="s">
        <v>164</v>
      </c>
      <c r="AA424" t="s">
        <v>47</v>
      </c>
    </row>
    <row r="425" spans="1:27" ht="15" customHeight="1" x14ac:dyDescent="0.35">
      <c r="A425" t="s">
        <v>192</v>
      </c>
      <c r="B425" t="s">
        <v>193</v>
      </c>
      <c r="C425" t="s">
        <v>559</v>
      </c>
      <c r="D425" t="s">
        <v>603</v>
      </c>
      <c r="E425" s="152">
        <v>30.49</v>
      </c>
      <c r="F425" s="152">
        <v>30.49</v>
      </c>
      <c r="G425" t="s">
        <v>196</v>
      </c>
      <c r="H425" s="342">
        <v>1</v>
      </c>
      <c r="I425" s="294">
        <v>43220</v>
      </c>
      <c r="J425">
        <v>22160</v>
      </c>
      <c r="K425">
        <v>5318</v>
      </c>
      <c r="L425" t="s">
        <v>520</v>
      </c>
      <c r="M425" t="s">
        <v>543</v>
      </c>
      <c r="N425" t="s">
        <v>603</v>
      </c>
      <c r="O425" t="s">
        <v>544</v>
      </c>
      <c r="P425" t="s">
        <v>345</v>
      </c>
      <c r="Q425" t="s">
        <v>319</v>
      </c>
      <c r="R425" t="s">
        <v>201</v>
      </c>
      <c r="S425" t="s">
        <v>204</v>
      </c>
      <c r="T425" t="s">
        <v>201</v>
      </c>
      <c r="U425" t="s">
        <v>330</v>
      </c>
      <c r="V425" t="s">
        <v>318</v>
      </c>
      <c r="W425" t="s">
        <v>201</v>
      </c>
      <c r="X425" t="s">
        <v>331</v>
      </c>
      <c r="Y425" s="287" t="s">
        <v>164</v>
      </c>
      <c r="AA425" t="s">
        <v>47</v>
      </c>
    </row>
    <row r="426" spans="1:27" ht="15" customHeight="1" x14ac:dyDescent="0.35">
      <c r="A426" t="s">
        <v>192</v>
      </c>
      <c r="B426" t="s">
        <v>193</v>
      </c>
      <c r="C426" t="s">
        <v>559</v>
      </c>
      <c r="D426" t="s">
        <v>603</v>
      </c>
      <c r="E426" s="152">
        <v>0.61</v>
      </c>
      <c r="F426" s="152">
        <v>0.61</v>
      </c>
      <c r="G426" t="s">
        <v>196</v>
      </c>
      <c r="H426" s="342">
        <v>1</v>
      </c>
      <c r="I426" s="294">
        <v>43220</v>
      </c>
      <c r="J426">
        <v>22160</v>
      </c>
      <c r="K426">
        <v>5472</v>
      </c>
      <c r="L426" t="s">
        <v>520</v>
      </c>
      <c r="M426" t="s">
        <v>543</v>
      </c>
      <c r="N426" t="s">
        <v>603</v>
      </c>
      <c r="O426" t="s">
        <v>544</v>
      </c>
      <c r="P426" t="s">
        <v>333</v>
      </c>
      <c r="Q426" t="s">
        <v>347</v>
      </c>
      <c r="R426" t="s">
        <v>201</v>
      </c>
      <c r="S426" t="s">
        <v>204</v>
      </c>
      <c r="T426" t="s">
        <v>201</v>
      </c>
      <c r="U426" t="s">
        <v>330</v>
      </c>
      <c r="V426" t="s">
        <v>318</v>
      </c>
      <c r="W426" t="s">
        <v>201</v>
      </c>
      <c r="X426" t="s">
        <v>331</v>
      </c>
      <c r="Y426" s="287" t="s">
        <v>164</v>
      </c>
      <c r="AA426" t="s">
        <v>47</v>
      </c>
    </row>
    <row r="427" spans="1:27" ht="15" customHeight="1" x14ac:dyDescent="0.35">
      <c r="A427" t="s">
        <v>192</v>
      </c>
      <c r="B427" t="s">
        <v>193</v>
      </c>
      <c r="C427" t="s">
        <v>559</v>
      </c>
      <c r="D427" t="s">
        <v>603</v>
      </c>
      <c r="E427" s="152">
        <v>1.97</v>
      </c>
      <c r="F427" s="152">
        <v>1.97</v>
      </c>
      <c r="G427" t="s">
        <v>196</v>
      </c>
      <c r="H427" s="342">
        <v>1</v>
      </c>
      <c r="I427" s="294">
        <v>43220</v>
      </c>
      <c r="J427">
        <v>22160</v>
      </c>
      <c r="K427">
        <v>5620</v>
      </c>
      <c r="L427" t="s">
        <v>520</v>
      </c>
      <c r="M427" t="s">
        <v>543</v>
      </c>
      <c r="N427" t="s">
        <v>603</v>
      </c>
      <c r="O427" t="s">
        <v>544</v>
      </c>
      <c r="P427" t="s">
        <v>338</v>
      </c>
      <c r="Q427" t="s">
        <v>347</v>
      </c>
      <c r="R427" t="s">
        <v>201</v>
      </c>
      <c r="S427" t="s">
        <v>204</v>
      </c>
      <c r="T427" t="s">
        <v>201</v>
      </c>
      <c r="U427" t="s">
        <v>330</v>
      </c>
      <c r="V427" t="s">
        <v>318</v>
      </c>
      <c r="W427" t="s">
        <v>201</v>
      </c>
      <c r="X427" t="s">
        <v>331</v>
      </c>
      <c r="Y427" s="287" t="s">
        <v>164</v>
      </c>
      <c r="AA427" t="s">
        <v>47</v>
      </c>
    </row>
    <row r="428" spans="1:27" ht="15" customHeight="1" x14ac:dyDescent="0.35">
      <c r="A428" t="s">
        <v>192</v>
      </c>
      <c r="B428" t="s">
        <v>193</v>
      </c>
      <c r="C428" t="s">
        <v>559</v>
      </c>
      <c r="D428" t="s">
        <v>603</v>
      </c>
      <c r="E428" s="152">
        <v>2.12</v>
      </c>
      <c r="F428" s="152">
        <v>2.12</v>
      </c>
      <c r="G428" t="s">
        <v>196</v>
      </c>
      <c r="H428" s="342">
        <v>1</v>
      </c>
      <c r="I428" s="294">
        <v>43220</v>
      </c>
      <c r="J428">
        <v>22160</v>
      </c>
      <c r="K428">
        <v>5770</v>
      </c>
      <c r="L428" t="s">
        <v>520</v>
      </c>
      <c r="M428" t="s">
        <v>543</v>
      </c>
      <c r="N428" t="s">
        <v>603</v>
      </c>
      <c r="O428" t="s">
        <v>544</v>
      </c>
      <c r="P428" t="s">
        <v>533</v>
      </c>
      <c r="Q428" t="s">
        <v>347</v>
      </c>
      <c r="R428" t="s">
        <v>201</v>
      </c>
      <c r="S428" t="s">
        <v>204</v>
      </c>
      <c r="T428" t="s">
        <v>201</v>
      </c>
      <c r="U428" t="s">
        <v>330</v>
      </c>
      <c r="V428" t="s">
        <v>318</v>
      </c>
      <c r="W428" t="s">
        <v>201</v>
      </c>
      <c r="X428" t="s">
        <v>94</v>
      </c>
      <c r="Y428" s="287" t="s">
        <v>164</v>
      </c>
      <c r="AA428" t="s">
        <v>47</v>
      </c>
    </row>
    <row r="429" spans="1:27" ht="15" customHeight="1" x14ac:dyDescent="0.35">
      <c r="A429" t="s">
        <v>192</v>
      </c>
      <c r="B429" t="s">
        <v>193</v>
      </c>
      <c r="C429" t="s">
        <v>559</v>
      </c>
      <c r="D429" t="s">
        <v>603</v>
      </c>
      <c r="E429" s="152">
        <v>4.9400000000000004</v>
      </c>
      <c r="F429" s="152">
        <v>4.9400000000000004</v>
      </c>
      <c r="G429" t="s">
        <v>196</v>
      </c>
      <c r="H429" s="342">
        <v>1</v>
      </c>
      <c r="I429" s="294">
        <v>43220</v>
      </c>
      <c r="J429">
        <v>22160</v>
      </c>
      <c r="K429">
        <v>5924</v>
      </c>
      <c r="L429" t="s">
        <v>520</v>
      </c>
      <c r="M429" t="s">
        <v>543</v>
      </c>
      <c r="N429" t="s">
        <v>603</v>
      </c>
      <c r="O429" t="s">
        <v>544</v>
      </c>
      <c r="P429" t="s">
        <v>531</v>
      </c>
      <c r="Q429" t="s">
        <v>347</v>
      </c>
      <c r="R429" t="s">
        <v>201</v>
      </c>
      <c r="S429" t="s">
        <v>204</v>
      </c>
      <c r="T429" t="s">
        <v>201</v>
      </c>
      <c r="U429" t="s">
        <v>330</v>
      </c>
      <c r="V429" t="s">
        <v>318</v>
      </c>
      <c r="W429" t="s">
        <v>201</v>
      </c>
      <c r="X429" t="s">
        <v>94</v>
      </c>
      <c r="Y429" s="287" t="s">
        <v>164</v>
      </c>
      <c r="AA429" t="s">
        <v>47</v>
      </c>
    </row>
    <row r="430" spans="1:27" ht="15" customHeight="1" x14ac:dyDescent="0.35">
      <c r="A430" t="s">
        <v>192</v>
      </c>
      <c r="B430" t="s">
        <v>193</v>
      </c>
      <c r="C430" t="s">
        <v>559</v>
      </c>
      <c r="D430" t="s">
        <v>603</v>
      </c>
      <c r="E430" s="152">
        <v>1.27</v>
      </c>
      <c r="F430" s="152">
        <v>1.27</v>
      </c>
      <c r="G430" t="s">
        <v>196</v>
      </c>
      <c r="H430" s="342">
        <v>1</v>
      </c>
      <c r="I430" s="294">
        <v>43220</v>
      </c>
      <c r="J430">
        <v>22160</v>
      </c>
      <c r="K430">
        <v>6076</v>
      </c>
      <c r="L430" t="s">
        <v>520</v>
      </c>
      <c r="M430" t="s">
        <v>543</v>
      </c>
      <c r="N430" t="s">
        <v>603</v>
      </c>
      <c r="O430" t="s">
        <v>544</v>
      </c>
      <c r="P430" t="s">
        <v>346</v>
      </c>
      <c r="Q430" t="s">
        <v>347</v>
      </c>
      <c r="R430" t="s">
        <v>201</v>
      </c>
      <c r="S430" t="s">
        <v>204</v>
      </c>
      <c r="T430" t="s">
        <v>201</v>
      </c>
      <c r="U430" t="s">
        <v>330</v>
      </c>
      <c r="V430" t="s">
        <v>318</v>
      </c>
      <c r="W430" t="s">
        <v>201</v>
      </c>
      <c r="X430" t="s">
        <v>331</v>
      </c>
      <c r="Y430" s="287" t="s">
        <v>164</v>
      </c>
      <c r="AA430" t="s">
        <v>47</v>
      </c>
    </row>
    <row r="431" spans="1:27" ht="15" customHeight="1" x14ac:dyDescent="0.35">
      <c r="A431" t="s">
        <v>192</v>
      </c>
      <c r="B431" t="s">
        <v>193</v>
      </c>
      <c r="C431" t="s">
        <v>559</v>
      </c>
      <c r="D431" t="s">
        <v>603</v>
      </c>
      <c r="E431" s="152">
        <v>2.14</v>
      </c>
      <c r="F431" s="152">
        <v>2.14</v>
      </c>
      <c r="G431" t="s">
        <v>196</v>
      </c>
      <c r="H431" s="342">
        <v>1</v>
      </c>
      <c r="I431" s="294">
        <v>43220</v>
      </c>
      <c r="J431">
        <v>22160</v>
      </c>
      <c r="K431">
        <v>6225</v>
      </c>
      <c r="L431" t="s">
        <v>520</v>
      </c>
      <c r="M431" t="s">
        <v>543</v>
      </c>
      <c r="N431" t="s">
        <v>603</v>
      </c>
      <c r="O431" t="s">
        <v>544</v>
      </c>
      <c r="P431" t="s">
        <v>345</v>
      </c>
      <c r="Q431" t="s">
        <v>347</v>
      </c>
      <c r="R431" t="s">
        <v>201</v>
      </c>
      <c r="S431" t="s">
        <v>204</v>
      </c>
      <c r="T431" t="s">
        <v>201</v>
      </c>
      <c r="U431" t="s">
        <v>330</v>
      </c>
      <c r="V431" t="s">
        <v>318</v>
      </c>
      <c r="W431" t="s">
        <v>201</v>
      </c>
      <c r="X431" t="s">
        <v>331</v>
      </c>
      <c r="Y431" s="287" t="s">
        <v>164</v>
      </c>
      <c r="AA431" t="s">
        <v>47</v>
      </c>
    </row>
    <row r="432" spans="1:27" ht="15" customHeight="1" x14ac:dyDescent="0.35">
      <c r="A432" t="s">
        <v>192</v>
      </c>
      <c r="B432" t="s">
        <v>193</v>
      </c>
      <c r="C432" t="s">
        <v>559</v>
      </c>
      <c r="D432" t="s">
        <v>603</v>
      </c>
      <c r="E432" s="152">
        <v>4.59</v>
      </c>
      <c r="F432" s="152">
        <v>4.59</v>
      </c>
      <c r="G432" t="s">
        <v>196</v>
      </c>
      <c r="H432" s="342">
        <v>1</v>
      </c>
      <c r="I432" s="294">
        <v>43220</v>
      </c>
      <c r="J432">
        <v>22160</v>
      </c>
      <c r="K432">
        <v>6379</v>
      </c>
      <c r="L432" t="s">
        <v>520</v>
      </c>
      <c r="M432" t="s">
        <v>543</v>
      </c>
      <c r="N432" t="s">
        <v>603</v>
      </c>
      <c r="O432" t="s">
        <v>544</v>
      </c>
      <c r="P432" t="s">
        <v>333</v>
      </c>
      <c r="Q432" t="s">
        <v>320</v>
      </c>
      <c r="R432" t="s">
        <v>201</v>
      </c>
      <c r="S432" t="s">
        <v>204</v>
      </c>
      <c r="T432" t="s">
        <v>201</v>
      </c>
      <c r="U432" t="s">
        <v>330</v>
      </c>
      <c r="V432" t="s">
        <v>318</v>
      </c>
      <c r="W432" t="s">
        <v>201</v>
      </c>
      <c r="X432" t="s">
        <v>331</v>
      </c>
      <c r="Y432" s="287" t="s">
        <v>164</v>
      </c>
      <c r="AA432" t="s">
        <v>47</v>
      </c>
    </row>
    <row r="433" spans="1:27" ht="15" customHeight="1" x14ac:dyDescent="0.35">
      <c r="A433" t="s">
        <v>192</v>
      </c>
      <c r="B433" t="s">
        <v>193</v>
      </c>
      <c r="C433" t="s">
        <v>559</v>
      </c>
      <c r="D433" t="s">
        <v>603</v>
      </c>
      <c r="E433" s="152">
        <v>7.0000000000000007E-2</v>
      </c>
      <c r="F433" s="152">
        <v>7.0000000000000007E-2</v>
      </c>
      <c r="G433" t="s">
        <v>196</v>
      </c>
      <c r="H433" s="342">
        <v>1</v>
      </c>
      <c r="I433" s="294">
        <v>43220</v>
      </c>
      <c r="J433">
        <v>22160</v>
      </c>
      <c r="K433">
        <v>6525</v>
      </c>
      <c r="L433" t="s">
        <v>520</v>
      </c>
      <c r="M433" t="s">
        <v>543</v>
      </c>
      <c r="N433" t="s">
        <v>603</v>
      </c>
      <c r="O433" t="s">
        <v>544</v>
      </c>
      <c r="P433" t="s">
        <v>335</v>
      </c>
      <c r="Q433" t="s">
        <v>320</v>
      </c>
      <c r="R433" t="s">
        <v>201</v>
      </c>
      <c r="S433" t="s">
        <v>204</v>
      </c>
      <c r="T433" t="s">
        <v>201</v>
      </c>
      <c r="U433" t="s">
        <v>330</v>
      </c>
      <c r="V433" t="s">
        <v>318</v>
      </c>
      <c r="W433" t="s">
        <v>201</v>
      </c>
      <c r="X433" t="s">
        <v>331</v>
      </c>
      <c r="Y433" s="287" t="s">
        <v>164</v>
      </c>
      <c r="AA433" t="s">
        <v>47</v>
      </c>
    </row>
    <row r="434" spans="1:27" ht="15" customHeight="1" x14ac:dyDescent="0.35">
      <c r="A434" t="s">
        <v>192</v>
      </c>
      <c r="B434" t="s">
        <v>193</v>
      </c>
      <c r="C434" t="s">
        <v>559</v>
      </c>
      <c r="D434" t="s">
        <v>603</v>
      </c>
      <c r="E434" s="152">
        <v>0.06</v>
      </c>
      <c r="F434" s="152">
        <v>0.06</v>
      </c>
      <c r="G434" t="s">
        <v>196</v>
      </c>
      <c r="H434" s="342">
        <v>1</v>
      </c>
      <c r="I434" s="294">
        <v>43220</v>
      </c>
      <c r="J434">
        <v>22160</v>
      </c>
      <c r="K434">
        <v>6652</v>
      </c>
      <c r="L434" t="s">
        <v>520</v>
      </c>
      <c r="M434" t="s">
        <v>543</v>
      </c>
      <c r="N434" t="s">
        <v>603</v>
      </c>
      <c r="O434" t="s">
        <v>544</v>
      </c>
      <c r="P434" t="s">
        <v>338</v>
      </c>
      <c r="Q434" t="s">
        <v>320</v>
      </c>
      <c r="R434" t="s">
        <v>201</v>
      </c>
      <c r="S434" t="s">
        <v>204</v>
      </c>
      <c r="T434" t="s">
        <v>201</v>
      </c>
      <c r="U434" t="s">
        <v>330</v>
      </c>
      <c r="V434" t="s">
        <v>318</v>
      </c>
      <c r="W434" t="s">
        <v>201</v>
      </c>
      <c r="X434" t="s">
        <v>331</v>
      </c>
      <c r="Y434" s="287" t="s">
        <v>164</v>
      </c>
      <c r="AA434" t="s">
        <v>47</v>
      </c>
    </row>
    <row r="435" spans="1:27" ht="15" customHeight="1" x14ac:dyDescent="0.35">
      <c r="A435" t="s">
        <v>192</v>
      </c>
      <c r="B435" t="s">
        <v>193</v>
      </c>
      <c r="C435" t="s">
        <v>559</v>
      </c>
      <c r="D435" t="s">
        <v>603</v>
      </c>
      <c r="E435" s="152">
        <v>50.6</v>
      </c>
      <c r="F435" s="152">
        <v>50.6</v>
      </c>
      <c r="G435" t="s">
        <v>196</v>
      </c>
      <c r="H435" s="342">
        <v>1</v>
      </c>
      <c r="I435" s="294">
        <v>43220</v>
      </c>
      <c r="J435">
        <v>22160</v>
      </c>
      <c r="K435">
        <v>6789</v>
      </c>
      <c r="L435" t="s">
        <v>520</v>
      </c>
      <c r="M435" t="s">
        <v>543</v>
      </c>
      <c r="N435" t="s">
        <v>603</v>
      </c>
      <c r="O435" t="s">
        <v>544</v>
      </c>
      <c r="P435" t="s">
        <v>339</v>
      </c>
      <c r="Q435" t="s">
        <v>320</v>
      </c>
      <c r="R435" t="s">
        <v>201</v>
      </c>
      <c r="S435" t="s">
        <v>204</v>
      </c>
      <c r="T435" t="s">
        <v>201</v>
      </c>
      <c r="U435" t="s">
        <v>330</v>
      </c>
      <c r="V435" t="s">
        <v>318</v>
      </c>
      <c r="W435" t="s">
        <v>201</v>
      </c>
      <c r="X435" t="s">
        <v>331</v>
      </c>
      <c r="Y435" s="287" t="s">
        <v>164</v>
      </c>
      <c r="AA435" t="s">
        <v>47</v>
      </c>
    </row>
    <row r="436" spans="1:27" ht="15" customHeight="1" x14ac:dyDescent="0.35">
      <c r="A436" t="s">
        <v>192</v>
      </c>
      <c r="B436" t="s">
        <v>193</v>
      </c>
      <c r="C436" t="s">
        <v>559</v>
      </c>
      <c r="D436" t="s">
        <v>603</v>
      </c>
      <c r="E436" s="152">
        <v>10.4</v>
      </c>
      <c r="F436" s="152">
        <v>10.4</v>
      </c>
      <c r="G436" t="s">
        <v>196</v>
      </c>
      <c r="H436" s="342">
        <v>1</v>
      </c>
      <c r="I436" s="294">
        <v>43220</v>
      </c>
      <c r="J436">
        <v>22160</v>
      </c>
      <c r="K436">
        <v>6949</v>
      </c>
      <c r="L436" t="s">
        <v>520</v>
      </c>
      <c r="M436" t="s">
        <v>543</v>
      </c>
      <c r="N436" t="s">
        <v>603</v>
      </c>
      <c r="O436" t="s">
        <v>544</v>
      </c>
      <c r="P436" t="s">
        <v>533</v>
      </c>
      <c r="Q436" t="s">
        <v>320</v>
      </c>
      <c r="R436" t="s">
        <v>201</v>
      </c>
      <c r="S436" t="s">
        <v>204</v>
      </c>
      <c r="T436" t="s">
        <v>201</v>
      </c>
      <c r="U436" t="s">
        <v>330</v>
      </c>
      <c r="V436" t="s">
        <v>318</v>
      </c>
      <c r="W436" t="s">
        <v>201</v>
      </c>
      <c r="X436" t="s">
        <v>94</v>
      </c>
      <c r="Y436" s="287" t="s">
        <v>164</v>
      </c>
      <c r="AA436" t="s">
        <v>47</v>
      </c>
    </row>
    <row r="437" spans="1:27" ht="15" customHeight="1" x14ac:dyDescent="0.35">
      <c r="A437" t="s">
        <v>192</v>
      </c>
      <c r="B437" t="s">
        <v>193</v>
      </c>
      <c r="C437" t="s">
        <v>559</v>
      </c>
      <c r="D437" t="s">
        <v>603</v>
      </c>
      <c r="E437" s="152">
        <v>0.09</v>
      </c>
      <c r="F437" s="152">
        <v>0.09</v>
      </c>
      <c r="G437" t="s">
        <v>196</v>
      </c>
      <c r="H437" s="342">
        <v>1</v>
      </c>
      <c r="I437" s="294">
        <v>43220</v>
      </c>
      <c r="J437">
        <v>22160</v>
      </c>
      <c r="K437">
        <v>7099</v>
      </c>
      <c r="L437" t="s">
        <v>520</v>
      </c>
      <c r="M437" t="s">
        <v>543</v>
      </c>
      <c r="N437" t="s">
        <v>603</v>
      </c>
      <c r="O437" t="s">
        <v>544</v>
      </c>
      <c r="P437" t="s">
        <v>531</v>
      </c>
      <c r="Q437" t="s">
        <v>320</v>
      </c>
      <c r="R437" t="s">
        <v>201</v>
      </c>
      <c r="S437" t="s">
        <v>204</v>
      </c>
      <c r="T437" t="s">
        <v>201</v>
      </c>
      <c r="U437" t="s">
        <v>330</v>
      </c>
      <c r="V437" t="s">
        <v>318</v>
      </c>
      <c r="W437" t="s">
        <v>201</v>
      </c>
      <c r="X437" t="s">
        <v>94</v>
      </c>
      <c r="Y437" s="287" t="s">
        <v>164</v>
      </c>
      <c r="AA437" t="s">
        <v>47</v>
      </c>
    </row>
    <row r="438" spans="1:27" ht="15" customHeight="1" x14ac:dyDescent="0.35">
      <c r="A438" t="s">
        <v>192</v>
      </c>
      <c r="B438" t="s">
        <v>193</v>
      </c>
      <c r="C438" t="s">
        <v>559</v>
      </c>
      <c r="D438" t="s">
        <v>603</v>
      </c>
      <c r="E438" s="152">
        <v>9.2799999999999994</v>
      </c>
      <c r="F438" s="152">
        <v>9.2799999999999994</v>
      </c>
      <c r="G438" t="s">
        <v>196</v>
      </c>
      <c r="H438" s="342">
        <v>1</v>
      </c>
      <c r="I438" s="294">
        <v>43220</v>
      </c>
      <c r="J438">
        <v>22160</v>
      </c>
      <c r="K438">
        <v>7240</v>
      </c>
      <c r="L438" t="s">
        <v>520</v>
      </c>
      <c r="M438" t="s">
        <v>543</v>
      </c>
      <c r="N438" t="s">
        <v>603</v>
      </c>
      <c r="O438" t="s">
        <v>544</v>
      </c>
      <c r="P438" t="s">
        <v>335</v>
      </c>
      <c r="Q438" t="s">
        <v>348</v>
      </c>
      <c r="R438" t="s">
        <v>201</v>
      </c>
      <c r="S438" t="s">
        <v>204</v>
      </c>
      <c r="T438" t="s">
        <v>201</v>
      </c>
      <c r="U438" t="s">
        <v>330</v>
      </c>
      <c r="V438" t="s">
        <v>318</v>
      </c>
      <c r="W438" t="s">
        <v>201</v>
      </c>
      <c r="X438" t="s">
        <v>331</v>
      </c>
      <c r="Y438" s="287" t="s">
        <v>164</v>
      </c>
      <c r="AA438" t="s">
        <v>47</v>
      </c>
    </row>
    <row r="439" spans="1:27" ht="15" customHeight="1" x14ac:dyDescent="0.35">
      <c r="A439" t="s">
        <v>192</v>
      </c>
      <c r="B439" t="s">
        <v>193</v>
      </c>
      <c r="C439" t="s">
        <v>559</v>
      </c>
      <c r="D439" t="s">
        <v>603</v>
      </c>
      <c r="E439" s="152">
        <v>4.66</v>
      </c>
      <c r="F439" s="152">
        <v>4.66</v>
      </c>
      <c r="G439" t="s">
        <v>196</v>
      </c>
      <c r="H439" s="342">
        <v>1</v>
      </c>
      <c r="I439" s="294">
        <v>43220</v>
      </c>
      <c r="J439">
        <v>22160</v>
      </c>
      <c r="K439">
        <v>7399</v>
      </c>
      <c r="L439" t="s">
        <v>520</v>
      </c>
      <c r="M439" t="s">
        <v>543</v>
      </c>
      <c r="N439" t="s">
        <v>603</v>
      </c>
      <c r="O439" t="s">
        <v>544</v>
      </c>
      <c r="P439" t="s">
        <v>329</v>
      </c>
      <c r="Q439" t="s">
        <v>321</v>
      </c>
      <c r="R439" t="s">
        <v>201</v>
      </c>
      <c r="S439" t="s">
        <v>204</v>
      </c>
      <c r="T439" t="s">
        <v>201</v>
      </c>
      <c r="U439" t="s">
        <v>330</v>
      </c>
      <c r="V439" t="s">
        <v>318</v>
      </c>
      <c r="W439" t="s">
        <v>201</v>
      </c>
      <c r="X439" t="s">
        <v>331</v>
      </c>
      <c r="Y439" s="287" t="s">
        <v>164</v>
      </c>
      <c r="AA439" t="s">
        <v>47</v>
      </c>
    </row>
    <row r="440" spans="1:27" ht="15" customHeight="1" x14ac:dyDescent="0.35">
      <c r="A440" t="s">
        <v>192</v>
      </c>
      <c r="B440" t="s">
        <v>193</v>
      </c>
      <c r="C440" t="s">
        <v>559</v>
      </c>
      <c r="D440" t="s">
        <v>603</v>
      </c>
      <c r="E440" s="152">
        <v>12.34</v>
      </c>
      <c r="F440" s="152">
        <v>12.34</v>
      </c>
      <c r="G440" t="s">
        <v>196</v>
      </c>
      <c r="H440" s="342">
        <v>1</v>
      </c>
      <c r="I440" s="294">
        <v>43220</v>
      </c>
      <c r="J440">
        <v>22160</v>
      </c>
      <c r="K440">
        <v>7556</v>
      </c>
      <c r="L440" t="s">
        <v>520</v>
      </c>
      <c r="M440" t="s">
        <v>543</v>
      </c>
      <c r="N440" t="s">
        <v>603</v>
      </c>
      <c r="O440" t="s">
        <v>544</v>
      </c>
      <c r="P440" t="s">
        <v>332</v>
      </c>
      <c r="Q440" t="s">
        <v>321</v>
      </c>
      <c r="R440" t="s">
        <v>201</v>
      </c>
      <c r="S440" t="s">
        <v>204</v>
      </c>
      <c r="T440" t="s">
        <v>201</v>
      </c>
      <c r="U440" t="s">
        <v>330</v>
      </c>
      <c r="V440" t="s">
        <v>318</v>
      </c>
      <c r="W440" t="s">
        <v>201</v>
      </c>
      <c r="X440" t="s">
        <v>331</v>
      </c>
      <c r="Y440" s="287" t="s">
        <v>164</v>
      </c>
      <c r="AA440" t="s">
        <v>47</v>
      </c>
    </row>
    <row r="441" spans="1:27" ht="15" customHeight="1" x14ac:dyDescent="0.35">
      <c r="A441" t="s">
        <v>192</v>
      </c>
      <c r="B441" t="s">
        <v>193</v>
      </c>
      <c r="C441" t="s">
        <v>559</v>
      </c>
      <c r="D441" t="s">
        <v>603</v>
      </c>
      <c r="E441" s="152">
        <v>13.5</v>
      </c>
      <c r="F441" s="152">
        <v>13.5</v>
      </c>
      <c r="G441" t="s">
        <v>196</v>
      </c>
      <c r="H441" s="342">
        <v>1</v>
      </c>
      <c r="I441" s="294">
        <v>43220</v>
      </c>
      <c r="J441">
        <v>22160</v>
      </c>
      <c r="K441">
        <v>7716</v>
      </c>
      <c r="L441" t="s">
        <v>520</v>
      </c>
      <c r="M441" t="s">
        <v>543</v>
      </c>
      <c r="N441" t="s">
        <v>603</v>
      </c>
      <c r="O441" t="s">
        <v>544</v>
      </c>
      <c r="P441" t="s">
        <v>333</v>
      </c>
      <c r="Q441" t="s">
        <v>321</v>
      </c>
      <c r="R441" t="s">
        <v>201</v>
      </c>
      <c r="S441" t="s">
        <v>204</v>
      </c>
      <c r="T441" t="s">
        <v>201</v>
      </c>
      <c r="U441" t="s">
        <v>330</v>
      </c>
      <c r="V441" t="s">
        <v>318</v>
      </c>
      <c r="W441" t="s">
        <v>201</v>
      </c>
      <c r="X441" t="s">
        <v>331</v>
      </c>
      <c r="Y441" s="287" t="s">
        <v>164</v>
      </c>
      <c r="AA441" t="s">
        <v>47</v>
      </c>
    </row>
    <row r="442" spans="1:27" ht="15" customHeight="1" x14ac:dyDescent="0.35">
      <c r="A442" t="s">
        <v>192</v>
      </c>
      <c r="B442" t="s">
        <v>193</v>
      </c>
      <c r="C442" t="s">
        <v>559</v>
      </c>
      <c r="D442" t="s">
        <v>603</v>
      </c>
      <c r="E442" s="152">
        <v>1.08</v>
      </c>
      <c r="F442" s="152">
        <v>1.08</v>
      </c>
      <c r="G442" t="s">
        <v>196</v>
      </c>
      <c r="H442" s="342">
        <v>1</v>
      </c>
      <c r="I442" s="294">
        <v>43220</v>
      </c>
      <c r="J442">
        <v>22160</v>
      </c>
      <c r="K442">
        <v>7871</v>
      </c>
      <c r="L442" t="s">
        <v>520</v>
      </c>
      <c r="M442" t="s">
        <v>543</v>
      </c>
      <c r="N442" t="s">
        <v>603</v>
      </c>
      <c r="O442" t="s">
        <v>544</v>
      </c>
      <c r="P442" t="s">
        <v>334</v>
      </c>
      <c r="Q442" t="s">
        <v>321</v>
      </c>
      <c r="R442" t="s">
        <v>201</v>
      </c>
      <c r="S442" t="s">
        <v>204</v>
      </c>
      <c r="T442" t="s">
        <v>201</v>
      </c>
      <c r="U442" t="s">
        <v>330</v>
      </c>
      <c r="V442" t="s">
        <v>318</v>
      </c>
      <c r="W442" t="s">
        <v>201</v>
      </c>
      <c r="X442" t="s">
        <v>331</v>
      </c>
      <c r="Y442" s="287" t="s">
        <v>164</v>
      </c>
      <c r="AA442" t="s">
        <v>47</v>
      </c>
    </row>
    <row r="443" spans="1:27" ht="15" customHeight="1" x14ac:dyDescent="0.35">
      <c r="A443" t="s">
        <v>192</v>
      </c>
      <c r="B443" t="s">
        <v>193</v>
      </c>
      <c r="C443" t="s">
        <v>559</v>
      </c>
      <c r="D443" t="s">
        <v>603</v>
      </c>
      <c r="E443" s="152">
        <v>0.3</v>
      </c>
      <c r="F443" s="152">
        <v>0.3</v>
      </c>
      <c r="G443" t="s">
        <v>196</v>
      </c>
      <c r="H443" s="342">
        <v>1</v>
      </c>
      <c r="I443" s="294">
        <v>43220</v>
      </c>
      <c r="J443">
        <v>22160</v>
      </c>
      <c r="K443">
        <v>8016</v>
      </c>
      <c r="L443" t="s">
        <v>520</v>
      </c>
      <c r="M443" t="s">
        <v>543</v>
      </c>
      <c r="N443" t="s">
        <v>603</v>
      </c>
      <c r="O443" t="s">
        <v>544</v>
      </c>
      <c r="P443" t="s">
        <v>335</v>
      </c>
      <c r="Q443" t="s">
        <v>321</v>
      </c>
      <c r="R443" t="s">
        <v>201</v>
      </c>
      <c r="S443" t="s">
        <v>204</v>
      </c>
      <c r="T443" t="s">
        <v>201</v>
      </c>
      <c r="U443" t="s">
        <v>330</v>
      </c>
      <c r="V443" t="s">
        <v>318</v>
      </c>
      <c r="W443" t="s">
        <v>201</v>
      </c>
      <c r="X443" t="s">
        <v>331</v>
      </c>
      <c r="Y443" s="287" t="s">
        <v>164</v>
      </c>
      <c r="AA443" t="s">
        <v>47</v>
      </c>
    </row>
    <row r="444" spans="1:27" ht="15" customHeight="1" x14ac:dyDescent="0.35">
      <c r="A444" t="s">
        <v>192</v>
      </c>
      <c r="B444" t="s">
        <v>193</v>
      </c>
      <c r="C444" t="s">
        <v>559</v>
      </c>
      <c r="D444" t="s">
        <v>603</v>
      </c>
      <c r="E444" s="152">
        <v>0.69</v>
      </c>
      <c r="F444" s="152">
        <v>0.69</v>
      </c>
      <c r="G444" t="s">
        <v>196</v>
      </c>
      <c r="H444" s="342">
        <v>1</v>
      </c>
      <c r="I444" s="294">
        <v>43220</v>
      </c>
      <c r="J444">
        <v>22160</v>
      </c>
      <c r="K444">
        <v>8160</v>
      </c>
      <c r="L444" t="s">
        <v>520</v>
      </c>
      <c r="M444" t="s">
        <v>543</v>
      </c>
      <c r="N444" t="s">
        <v>603</v>
      </c>
      <c r="O444" t="s">
        <v>544</v>
      </c>
      <c r="P444" t="s">
        <v>336</v>
      </c>
      <c r="Q444" t="s">
        <v>321</v>
      </c>
      <c r="R444" t="s">
        <v>201</v>
      </c>
      <c r="S444" t="s">
        <v>204</v>
      </c>
      <c r="T444" t="s">
        <v>201</v>
      </c>
      <c r="U444" t="s">
        <v>330</v>
      </c>
      <c r="V444" t="s">
        <v>318</v>
      </c>
      <c r="W444" t="s">
        <v>201</v>
      </c>
      <c r="X444" t="s">
        <v>331</v>
      </c>
      <c r="Y444" s="287" t="s">
        <v>164</v>
      </c>
      <c r="AA444" t="s">
        <v>47</v>
      </c>
    </row>
    <row r="445" spans="1:27" ht="15" customHeight="1" x14ac:dyDescent="0.35">
      <c r="A445" t="s">
        <v>192</v>
      </c>
      <c r="B445" t="s">
        <v>193</v>
      </c>
      <c r="C445" t="s">
        <v>559</v>
      </c>
      <c r="D445" t="s">
        <v>603</v>
      </c>
      <c r="E445" s="152">
        <v>0.27</v>
      </c>
      <c r="F445" s="152">
        <v>0.27</v>
      </c>
      <c r="G445" t="s">
        <v>196</v>
      </c>
      <c r="H445" s="342">
        <v>1</v>
      </c>
      <c r="I445" s="294">
        <v>43220</v>
      </c>
      <c r="J445">
        <v>22160</v>
      </c>
      <c r="K445">
        <v>8305</v>
      </c>
      <c r="L445" t="s">
        <v>520</v>
      </c>
      <c r="M445" t="s">
        <v>543</v>
      </c>
      <c r="N445" t="s">
        <v>603</v>
      </c>
      <c r="O445" t="s">
        <v>544</v>
      </c>
      <c r="P445" t="s">
        <v>337</v>
      </c>
      <c r="Q445" t="s">
        <v>321</v>
      </c>
      <c r="R445" t="s">
        <v>201</v>
      </c>
      <c r="S445" t="s">
        <v>204</v>
      </c>
      <c r="T445" t="s">
        <v>201</v>
      </c>
      <c r="U445" t="s">
        <v>330</v>
      </c>
      <c r="V445" t="s">
        <v>318</v>
      </c>
      <c r="W445" t="s">
        <v>201</v>
      </c>
      <c r="X445" t="s">
        <v>331</v>
      </c>
      <c r="Y445" s="287" t="s">
        <v>164</v>
      </c>
      <c r="AA445" t="s">
        <v>47</v>
      </c>
    </row>
    <row r="446" spans="1:27" ht="15" customHeight="1" x14ac:dyDescent="0.35">
      <c r="A446" t="s">
        <v>192</v>
      </c>
      <c r="B446" t="s">
        <v>193</v>
      </c>
      <c r="C446" t="s">
        <v>559</v>
      </c>
      <c r="D446" t="s">
        <v>603</v>
      </c>
      <c r="E446" s="152">
        <v>3.72</v>
      </c>
      <c r="F446" s="152">
        <v>3.72</v>
      </c>
      <c r="G446" t="s">
        <v>196</v>
      </c>
      <c r="H446" s="342">
        <v>1</v>
      </c>
      <c r="I446" s="294">
        <v>43220</v>
      </c>
      <c r="J446">
        <v>22160</v>
      </c>
      <c r="K446">
        <v>8453</v>
      </c>
      <c r="L446" t="s">
        <v>520</v>
      </c>
      <c r="M446" t="s">
        <v>543</v>
      </c>
      <c r="N446" t="s">
        <v>603</v>
      </c>
      <c r="O446" t="s">
        <v>544</v>
      </c>
      <c r="P446" t="s">
        <v>338</v>
      </c>
      <c r="Q446" t="s">
        <v>321</v>
      </c>
      <c r="R446" t="s">
        <v>201</v>
      </c>
      <c r="S446" t="s">
        <v>204</v>
      </c>
      <c r="T446" t="s">
        <v>201</v>
      </c>
      <c r="U446" t="s">
        <v>330</v>
      </c>
      <c r="V446" t="s">
        <v>318</v>
      </c>
      <c r="W446" t="s">
        <v>201</v>
      </c>
      <c r="X446" t="s">
        <v>331</v>
      </c>
      <c r="Y446" s="287" t="s">
        <v>164</v>
      </c>
      <c r="AA446" t="s">
        <v>47</v>
      </c>
    </row>
    <row r="447" spans="1:27" ht="15" customHeight="1" x14ac:dyDescent="0.35">
      <c r="A447" t="s">
        <v>192</v>
      </c>
      <c r="B447" t="s">
        <v>193</v>
      </c>
      <c r="C447" t="s">
        <v>559</v>
      </c>
      <c r="D447" t="s">
        <v>603</v>
      </c>
      <c r="E447" s="152">
        <v>5.62</v>
      </c>
      <c r="F447" s="152">
        <v>5.62</v>
      </c>
      <c r="G447" t="s">
        <v>196</v>
      </c>
      <c r="H447" s="342">
        <v>1</v>
      </c>
      <c r="I447" s="294">
        <v>43220</v>
      </c>
      <c r="J447">
        <v>22160</v>
      </c>
      <c r="K447">
        <v>8608</v>
      </c>
      <c r="L447" t="s">
        <v>520</v>
      </c>
      <c r="M447" t="s">
        <v>543</v>
      </c>
      <c r="N447" t="s">
        <v>603</v>
      </c>
      <c r="O447" t="s">
        <v>544</v>
      </c>
      <c r="P447" t="s">
        <v>339</v>
      </c>
      <c r="Q447" t="s">
        <v>321</v>
      </c>
      <c r="R447" t="s">
        <v>201</v>
      </c>
      <c r="S447" t="s">
        <v>204</v>
      </c>
      <c r="T447" t="s">
        <v>201</v>
      </c>
      <c r="U447" t="s">
        <v>330</v>
      </c>
      <c r="V447" t="s">
        <v>318</v>
      </c>
      <c r="W447" t="s">
        <v>201</v>
      </c>
      <c r="X447" t="s">
        <v>331</v>
      </c>
      <c r="Y447" s="287" t="s">
        <v>164</v>
      </c>
      <c r="AA447" t="s">
        <v>47</v>
      </c>
    </row>
    <row r="448" spans="1:27" ht="15" customHeight="1" x14ac:dyDescent="0.35">
      <c r="A448" t="s">
        <v>192</v>
      </c>
      <c r="B448" t="s">
        <v>193</v>
      </c>
      <c r="C448" t="s">
        <v>559</v>
      </c>
      <c r="D448" t="s">
        <v>603</v>
      </c>
      <c r="E448" s="152">
        <v>20.27</v>
      </c>
      <c r="F448" s="152">
        <v>20.27</v>
      </c>
      <c r="G448" t="s">
        <v>196</v>
      </c>
      <c r="H448" s="342">
        <v>1</v>
      </c>
      <c r="I448" s="294">
        <v>43220</v>
      </c>
      <c r="J448">
        <v>22160</v>
      </c>
      <c r="K448">
        <v>8765</v>
      </c>
      <c r="L448" t="s">
        <v>520</v>
      </c>
      <c r="M448" t="s">
        <v>543</v>
      </c>
      <c r="N448" t="s">
        <v>603</v>
      </c>
      <c r="O448" t="s">
        <v>544</v>
      </c>
      <c r="P448" t="s">
        <v>340</v>
      </c>
      <c r="Q448" t="s">
        <v>321</v>
      </c>
      <c r="R448" t="s">
        <v>201</v>
      </c>
      <c r="S448" t="s">
        <v>204</v>
      </c>
      <c r="T448" t="s">
        <v>201</v>
      </c>
      <c r="U448" t="s">
        <v>330</v>
      </c>
      <c r="V448" t="s">
        <v>318</v>
      </c>
      <c r="W448" t="s">
        <v>201</v>
      </c>
      <c r="X448" t="s">
        <v>94</v>
      </c>
      <c r="Y448" s="287" t="s">
        <v>164</v>
      </c>
      <c r="AA448" t="s">
        <v>47</v>
      </c>
    </row>
    <row r="449" spans="1:27" ht="15" customHeight="1" x14ac:dyDescent="0.35">
      <c r="A449" t="s">
        <v>192</v>
      </c>
      <c r="B449" t="s">
        <v>193</v>
      </c>
      <c r="C449" t="s">
        <v>559</v>
      </c>
      <c r="D449" t="s">
        <v>603</v>
      </c>
      <c r="E449" s="152">
        <v>0.53</v>
      </c>
      <c r="F449" s="152">
        <v>0.53</v>
      </c>
      <c r="G449" t="s">
        <v>196</v>
      </c>
      <c r="H449" s="342">
        <v>1</v>
      </c>
      <c r="I449" s="294">
        <v>43220</v>
      </c>
      <c r="J449">
        <v>22160</v>
      </c>
      <c r="K449">
        <v>8919</v>
      </c>
      <c r="L449" t="s">
        <v>520</v>
      </c>
      <c r="M449" t="s">
        <v>543</v>
      </c>
      <c r="N449" t="s">
        <v>603</v>
      </c>
      <c r="O449" t="s">
        <v>544</v>
      </c>
      <c r="P449" t="s">
        <v>533</v>
      </c>
      <c r="Q449" t="s">
        <v>321</v>
      </c>
      <c r="R449" t="s">
        <v>201</v>
      </c>
      <c r="S449" t="s">
        <v>204</v>
      </c>
      <c r="T449" t="s">
        <v>201</v>
      </c>
      <c r="U449" t="s">
        <v>330</v>
      </c>
      <c r="V449" t="s">
        <v>318</v>
      </c>
      <c r="W449" t="s">
        <v>201</v>
      </c>
      <c r="X449" t="s">
        <v>94</v>
      </c>
      <c r="Y449" s="287" t="s">
        <v>164</v>
      </c>
      <c r="AA449" t="s">
        <v>47</v>
      </c>
    </row>
    <row r="450" spans="1:27" ht="15" customHeight="1" x14ac:dyDescent="0.35">
      <c r="A450" t="s">
        <v>192</v>
      </c>
      <c r="B450" t="s">
        <v>193</v>
      </c>
      <c r="C450" t="s">
        <v>559</v>
      </c>
      <c r="D450" t="s">
        <v>603</v>
      </c>
      <c r="E450" s="152">
        <v>1.17</v>
      </c>
      <c r="F450" s="152">
        <v>1.17</v>
      </c>
      <c r="G450" t="s">
        <v>196</v>
      </c>
      <c r="H450" s="342">
        <v>1</v>
      </c>
      <c r="I450" s="294">
        <v>43220</v>
      </c>
      <c r="J450">
        <v>22160</v>
      </c>
      <c r="K450">
        <v>9065</v>
      </c>
      <c r="L450" t="s">
        <v>520</v>
      </c>
      <c r="M450" t="s">
        <v>543</v>
      </c>
      <c r="N450" t="s">
        <v>603</v>
      </c>
      <c r="O450" t="s">
        <v>544</v>
      </c>
      <c r="P450" t="s">
        <v>531</v>
      </c>
      <c r="Q450" t="s">
        <v>321</v>
      </c>
      <c r="R450" t="s">
        <v>201</v>
      </c>
      <c r="S450" t="s">
        <v>204</v>
      </c>
      <c r="T450" t="s">
        <v>201</v>
      </c>
      <c r="U450" t="s">
        <v>330</v>
      </c>
      <c r="V450" t="s">
        <v>318</v>
      </c>
      <c r="W450" t="s">
        <v>201</v>
      </c>
      <c r="X450" t="s">
        <v>94</v>
      </c>
      <c r="Y450" s="287" t="s">
        <v>164</v>
      </c>
      <c r="AA450" t="s">
        <v>47</v>
      </c>
    </row>
    <row r="451" spans="1:27" ht="15" customHeight="1" x14ac:dyDescent="0.35">
      <c r="A451" t="s">
        <v>192</v>
      </c>
      <c r="B451" t="s">
        <v>193</v>
      </c>
      <c r="C451" t="s">
        <v>559</v>
      </c>
      <c r="D451" t="s">
        <v>603</v>
      </c>
      <c r="E451" s="152">
        <v>3.79</v>
      </c>
      <c r="F451" s="152">
        <v>3.79</v>
      </c>
      <c r="G451" t="s">
        <v>196</v>
      </c>
      <c r="H451" s="342">
        <v>1</v>
      </c>
      <c r="I451" s="294">
        <v>43220</v>
      </c>
      <c r="J451">
        <v>22160</v>
      </c>
      <c r="K451">
        <v>9214</v>
      </c>
      <c r="L451" t="s">
        <v>520</v>
      </c>
      <c r="M451" t="s">
        <v>543</v>
      </c>
      <c r="N451" t="s">
        <v>603</v>
      </c>
      <c r="O451" t="s">
        <v>544</v>
      </c>
      <c r="P451" t="s">
        <v>341</v>
      </c>
      <c r="Q451" t="s">
        <v>321</v>
      </c>
      <c r="R451" t="s">
        <v>201</v>
      </c>
      <c r="S451" t="s">
        <v>204</v>
      </c>
      <c r="T451" t="s">
        <v>201</v>
      </c>
      <c r="U451" t="s">
        <v>330</v>
      </c>
      <c r="V451" t="s">
        <v>318</v>
      </c>
      <c r="W451" t="s">
        <v>201</v>
      </c>
      <c r="X451" t="s">
        <v>342</v>
      </c>
      <c r="Y451" s="287" t="s">
        <v>164</v>
      </c>
      <c r="AA451" t="s">
        <v>47</v>
      </c>
    </row>
    <row r="452" spans="1:27" ht="15" customHeight="1" x14ac:dyDescent="0.35">
      <c r="A452" t="s">
        <v>192</v>
      </c>
      <c r="B452" t="s">
        <v>193</v>
      </c>
      <c r="C452" t="s">
        <v>559</v>
      </c>
      <c r="D452" t="s">
        <v>603</v>
      </c>
      <c r="E452" s="152">
        <v>6.16</v>
      </c>
      <c r="F452" s="152">
        <v>6.16</v>
      </c>
      <c r="G452" t="s">
        <v>196</v>
      </c>
      <c r="H452" s="342">
        <v>1</v>
      </c>
      <c r="I452" s="294">
        <v>43220</v>
      </c>
      <c r="J452">
        <v>22160</v>
      </c>
      <c r="K452">
        <v>9369</v>
      </c>
      <c r="L452" t="s">
        <v>520</v>
      </c>
      <c r="M452" t="s">
        <v>543</v>
      </c>
      <c r="N452" t="s">
        <v>603</v>
      </c>
      <c r="O452" t="s">
        <v>544</v>
      </c>
      <c r="P452" t="s">
        <v>343</v>
      </c>
      <c r="Q452" t="s">
        <v>321</v>
      </c>
      <c r="R452" t="s">
        <v>201</v>
      </c>
      <c r="S452" t="s">
        <v>204</v>
      </c>
      <c r="T452" t="s">
        <v>201</v>
      </c>
      <c r="U452" t="s">
        <v>330</v>
      </c>
      <c r="V452" t="s">
        <v>318</v>
      </c>
      <c r="W452" t="s">
        <v>201</v>
      </c>
      <c r="X452" t="s">
        <v>342</v>
      </c>
      <c r="Y452" s="287" t="s">
        <v>164</v>
      </c>
      <c r="AA452" t="s">
        <v>47</v>
      </c>
    </row>
    <row r="453" spans="1:27" ht="15" customHeight="1" x14ac:dyDescent="0.35">
      <c r="A453" t="s">
        <v>192</v>
      </c>
      <c r="B453" t="s">
        <v>193</v>
      </c>
      <c r="C453" t="s">
        <v>559</v>
      </c>
      <c r="D453" t="s">
        <v>603</v>
      </c>
      <c r="E453" s="152">
        <v>10.14</v>
      </c>
      <c r="F453" s="152">
        <v>10.14</v>
      </c>
      <c r="G453" t="s">
        <v>196</v>
      </c>
      <c r="H453" s="342">
        <v>1</v>
      </c>
      <c r="I453" s="294">
        <v>43220</v>
      </c>
      <c r="J453">
        <v>22160</v>
      </c>
      <c r="K453">
        <v>9528</v>
      </c>
      <c r="L453" t="s">
        <v>520</v>
      </c>
      <c r="M453" t="s">
        <v>543</v>
      </c>
      <c r="N453" t="s">
        <v>603</v>
      </c>
      <c r="O453" t="s">
        <v>544</v>
      </c>
      <c r="P453" t="s">
        <v>346</v>
      </c>
      <c r="Q453" t="s">
        <v>321</v>
      </c>
      <c r="R453" t="s">
        <v>201</v>
      </c>
      <c r="S453" t="s">
        <v>204</v>
      </c>
      <c r="T453" t="s">
        <v>201</v>
      </c>
      <c r="U453" t="s">
        <v>330</v>
      </c>
      <c r="V453" t="s">
        <v>318</v>
      </c>
      <c r="W453" t="s">
        <v>201</v>
      </c>
      <c r="X453" t="s">
        <v>331</v>
      </c>
      <c r="Y453" s="287" t="s">
        <v>164</v>
      </c>
      <c r="AA453" t="s">
        <v>47</v>
      </c>
    </row>
    <row r="454" spans="1:27" ht="15" customHeight="1" x14ac:dyDescent="0.35">
      <c r="A454" t="s">
        <v>192</v>
      </c>
      <c r="B454" t="s">
        <v>193</v>
      </c>
      <c r="C454" t="s">
        <v>559</v>
      </c>
      <c r="D454" t="s">
        <v>603</v>
      </c>
      <c r="E454" s="152">
        <v>7.97</v>
      </c>
      <c r="F454" s="152">
        <v>7.97</v>
      </c>
      <c r="G454" t="s">
        <v>196</v>
      </c>
      <c r="H454" s="342">
        <v>1</v>
      </c>
      <c r="I454" s="294">
        <v>43220</v>
      </c>
      <c r="J454">
        <v>22160</v>
      </c>
      <c r="K454">
        <v>9687</v>
      </c>
      <c r="L454" t="s">
        <v>520</v>
      </c>
      <c r="M454" t="s">
        <v>543</v>
      </c>
      <c r="N454" t="s">
        <v>603</v>
      </c>
      <c r="O454" t="s">
        <v>544</v>
      </c>
      <c r="P454" t="s">
        <v>345</v>
      </c>
      <c r="Q454" t="s">
        <v>321</v>
      </c>
      <c r="R454" t="s">
        <v>201</v>
      </c>
      <c r="S454" t="s">
        <v>204</v>
      </c>
      <c r="T454" t="s">
        <v>201</v>
      </c>
      <c r="U454" t="s">
        <v>330</v>
      </c>
      <c r="V454" t="s">
        <v>318</v>
      </c>
      <c r="W454" t="s">
        <v>201</v>
      </c>
      <c r="X454" t="s">
        <v>331</v>
      </c>
      <c r="Y454" s="287" t="s">
        <v>164</v>
      </c>
      <c r="AA454" t="s">
        <v>47</v>
      </c>
    </row>
    <row r="455" spans="1:27" ht="15" customHeight="1" x14ac:dyDescent="0.35">
      <c r="A455" t="s">
        <v>192</v>
      </c>
      <c r="B455" t="s">
        <v>193</v>
      </c>
      <c r="C455" t="s">
        <v>559</v>
      </c>
      <c r="D455" t="s">
        <v>603</v>
      </c>
      <c r="E455" s="152">
        <v>0.7</v>
      </c>
      <c r="F455" s="152">
        <v>0.7</v>
      </c>
      <c r="G455" t="s">
        <v>196</v>
      </c>
      <c r="H455" s="342">
        <v>1</v>
      </c>
      <c r="I455" s="294">
        <v>43220</v>
      </c>
      <c r="J455">
        <v>22160</v>
      </c>
      <c r="K455">
        <v>9841</v>
      </c>
      <c r="L455" t="s">
        <v>520</v>
      </c>
      <c r="M455" t="s">
        <v>543</v>
      </c>
      <c r="N455" t="s">
        <v>603</v>
      </c>
      <c r="O455" t="s">
        <v>544</v>
      </c>
      <c r="P455" t="s">
        <v>333</v>
      </c>
      <c r="Q455" t="s">
        <v>322</v>
      </c>
      <c r="R455" t="s">
        <v>201</v>
      </c>
      <c r="S455" t="s">
        <v>204</v>
      </c>
      <c r="T455" t="s">
        <v>201</v>
      </c>
      <c r="U455" t="s">
        <v>330</v>
      </c>
      <c r="V455" t="s">
        <v>318</v>
      </c>
      <c r="W455" t="s">
        <v>201</v>
      </c>
      <c r="X455" t="s">
        <v>331</v>
      </c>
      <c r="Y455" s="287" t="s">
        <v>164</v>
      </c>
      <c r="AA455" t="s">
        <v>47</v>
      </c>
    </row>
    <row r="456" spans="1:27" ht="15" customHeight="1" x14ac:dyDescent="0.35">
      <c r="A456" t="s">
        <v>192</v>
      </c>
      <c r="B456" t="s">
        <v>193</v>
      </c>
      <c r="C456" t="s">
        <v>559</v>
      </c>
      <c r="D456" t="s">
        <v>603</v>
      </c>
      <c r="E456" s="152">
        <v>0.33</v>
      </c>
      <c r="F456" s="152">
        <v>0.33</v>
      </c>
      <c r="G456" t="s">
        <v>196</v>
      </c>
      <c r="H456" s="342">
        <v>1</v>
      </c>
      <c r="I456" s="294">
        <v>43220</v>
      </c>
      <c r="J456">
        <v>22160</v>
      </c>
      <c r="K456">
        <v>9986</v>
      </c>
      <c r="L456" t="s">
        <v>520</v>
      </c>
      <c r="M456" t="s">
        <v>543</v>
      </c>
      <c r="N456" t="s">
        <v>603</v>
      </c>
      <c r="O456" t="s">
        <v>544</v>
      </c>
      <c r="P456" t="s">
        <v>334</v>
      </c>
      <c r="Q456" t="s">
        <v>322</v>
      </c>
      <c r="R456" t="s">
        <v>201</v>
      </c>
      <c r="S456" t="s">
        <v>204</v>
      </c>
      <c r="T456" t="s">
        <v>201</v>
      </c>
      <c r="U456" t="s">
        <v>330</v>
      </c>
      <c r="V456" t="s">
        <v>318</v>
      </c>
      <c r="W456" t="s">
        <v>201</v>
      </c>
      <c r="X456" t="s">
        <v>331</v>
      </c>
      <c r="Y456" s="287" t="s">
        <v>164</v>
      </c>
      <c r="AA456" t="s">
        <v>47</v>
      </c>
    </row>
    <row r="457" spans="1:27" ht="15" customHeight="1" x14ac:dyDescent="0.35">
      <c r="A457" t="s">
        <v>192</v>
      </c>
      <c r="B457" t="s">
        <v>193</v>
      </c>
      <c r="C457" t="s">
        <v>559</v>
      </c>
      <c r="D457" t="s">
        <v>603</v>
      </c>
      <c r="E457" s="152">
        <v>0.14000000000000001</v>
      </c>
      <c r="F457" s="152">
        <v>0.14000000000000001</v>
      </c>
      <c r="G457" t="s">
        <v>196</v>
      </c>
      <c r="H457" s="342">
        <v>1</v>
      </c>
      <c r="I457" s="294">
        <v>43220</v>
      </c>
      <c r="J457">
        <v>22160</v>
      </c>
      <c r="K457">
        <v>10127</v>
      </c>
      <c r="L457" t="s">
        <v>520</v>
      </c>
      <c r="M457" t="s">
        <v>543</v>
      </c>
      <c r="N457" t="s">
        <v>603</v>
      </c>
      <c r="O457" t="s">
        <v>544</v>
      </c>
      <c r="P457" t="s">
        <v>329</v>
      </c>
      <c r="Q457" t="s">
        <v>324</v>
      </c>
      <c r="R457" t="s">
        <v>201</v>
      </c>
      <c r="S457" t="s">
        <v>204</v>
      </c>
      <c r="T457" t="s">
        <v>201</v>
      </c>
      <c r="U457" t="s">
        <v>330</v>
      </c>
      <c r="V457" t="s">
        <v>318</v>
      </c>
      <c r="W457" t="s">
        <v>201</v>
      </c>
      <c r="X457" t="s">
        <v>331</v>
      </c>
      <c r="Y457" s="287" t="s">
        <v>164</v>
      </c>
      <c r="AA457" t="s">
        <v>47</v>
      </c>
    </row>
    <row r="458" spans="1:27" ht="15" customHeight="1" x14ac:dyDescent="0.35">
      <c r="A458" t="s">
        <v>192</v>
      </c>
      <c r="B458" t="s">
        <v>193</v>
      </c>
      <c r="C458" t="s">
        <v>559</v>
      </c>
      <c r="D458" t="s">
        <v>603</v>
      </c>
      <c r="E458" s="152">
        <v>1.38</v>
      </c>
      <c r="F458" s="152">
        <v>1.38</v>
      </c>
      <c r="G458" t="s">
        <v>196</v>
      </c>
      <c r="H458" s="342">
        <v>1</v>
      </c>
      <c r="I458" s="294">
        <v>43220</v>
      </c>
      <c r="J458">
        <v>22160</v>
      </c>
      <c r="K458">
        <v>10266</v>
      </c>
      <c r="L458" t="s">
        <v>520</v>
      </c>
      <c r="M458" t="s">
        <v>543</v>
      </c>
      <c r="N458" t="s">
        <v>603</v>
      </c>
      <c r="O458" t="s">
        <v>544</v>
      </c>
      <c r="P458" t="s">
        <v>333</v>
      </c>
      <c r="Q458" t="s">
        <v>324</v>
      </c>
      <c r="R458" t="s">
        <v>201</v>
      </c>
      <c r="S458" t="s">
        <v>204</v>
      </c>
      <c r="T458" t="s">
        <v>201</v>
      </c>
      <c r="U458" t="s">
        <v>330</v>
      </c>
      <c r="V458" t="s">
        <v>318</v>
      </c>
      <c r="W458" t="s">
        <v>201</v>
      </c>
      <c r="X458" t="s">
        <v>331</v>
      </c>
      <c r="Y458" s="287" t="s">
        <v>164</v>
      </c>
      <c r="AA458" t="s">
        <v>47</v>
      </c>
    </row>
    <row r="459" spans="1:27" ht="15" customHeight="1" x14ac:dyDescent="0.35">
      <c r="A459" t="s">
        <v>192</v>
      </c>
      <c r="B459" t="s">
        <v>193</v>
      </c>
      <c r="C459" t="s">
        <v>559</v>
      </c>
      <c r="D459" t="s">
        <v>603</v>
      </c>
      <c r="E459" s="152">
        <v>0.14000000000000001</v>
      </c>
      <c r="F459" s="152">
        <v>0.14000000000000001</v>
      </c>
      <c r="G459" t="s">
        <v>196</v>
      </c>
      <c r="H459" s="342">
        <v>1</v>
      </c>
      <c r="I459" s="294">
        <v>43220</v>
      </c>
      <c r="J459">
        <v>22160</v>
      </c>
      <c r="K459">
        <v>10409</v>
      </c>
      <c r="L459" t="s">
        <v>520</v>
      </c>
      <c r="M459" t="s">
        <v>543</v>
      </c>
      <c r="N459" t="s">
        <v>603</v>
      </c>
      <c r="O459" t="s">
        <v>544</v>
      </c>
      <c r="P459" t="s">
        <v>334</v>
      </c>
      <c r="Q459" t="s">
        <v>324</v>
      </c>
      <c r="R459" t="s">
        <v>201</v>
      </c>
      <c r="S459" t="s">
        <v>204</v>
      </c>
      <c r="T459" t="s">
        <v>201</v>
      </c>
      <c r="U459" t="s">
        <v>330</v>
      </c>
      <c r="V459" t="s">
        <v>318</v>
      </c>
      <c r="W459" t="s">
        <v>201</v>
      </c>
      <c r="X459" t="s">
        <v>331</v>
      </c>
      <c r="Y459" s="287" t="s">
        <v>164</v>
      </c>
      <c r="AA459" t="s">
        <v>47</v>
      </c>
    </row>
    <row r="460" spans="1:27" ht="15" customHeight="1" x14ac:dyDescent="0.35">
      <c r="A460" t="s">
        <v>192</v>
      </c>
      <c r="B460" t="s">
        <v>193</v>
      </c>
      <c r="C460" t="s">
        <v>559</v>
      </c>
      <c r="D460" t="s">
        <v>603</v>
      </c>
      <c r="E460" s="152">
        <v>7.0000000000000007E-2</v>
      </c>
      <c r="F460" s="152">
        <v>7.0000000000000007E-2</v>
      </c>
      <c r="G460" t="s">
        <v>196</v>
      </c>
      <c r="H460" s="342">
        <v>1</v>
      </c>
      <c r="I460" s="294">
        <v>43220</v>
      </c>
      <c r="J460">
        <v>22160</v>
      </c>
      <c r="K460">
        <v>10542</v>
      </c>
      <c r="L460" t="s">
        <v>520</v>
      </c>
      <c r="M460" t="s">
        <v>543</v>
      </c>
      <c r="N460" t="s">
        <v>603</v>
      </c>
      <c r="O460" t="s">
        <v>544</v>
      </c>
      <c r="P460" t="s">
        <v>335</v>
      </c>
      <c r="Q460" t="s">
        <v>324</v>
      </c>
      <c r="R460" t="s">
        <v>201</v>
      </c>
      <c r="S460" t="s">
        <v>204</v>
      </c>
      <c r="T460" t="s">
        <v>201</v>
      </c>
      <c r="U460" t="s">
        <v>330</v>
      </c>
      <c r="V460" t="s">
        <v>318</v>
      </c>
      <c r="W460" t="s">
        <v>201</v>
      </c>
      <c r="X460" t="s">
        <v>331</v>
      </c>
      <c r="Y460" s="287" t="s">
        <v>164</v>
      </c>
      <c r="AA460" t="s">
        <v>47</v>
      </c>
    </row>
    <row r="461" spans="1:27" ht="15" customHeight="1" x14ac:dyDescent="0.35">
      <c r="A461" t="s">
        <v>192</v>
      </c>
      <c r="B461" t="s">
        <v>193</v>
      </c>
      <c r="C461" t="s">
        <v>559</v>
      </c>
      <c r="D461" t="s">
        <v>603</v>
      </c>
      <c r="E461" s="152">
        <v>16.43</v>
      </c>
      <c r="F461" s="152">
        <v>16.43</v>
      </c>
      <c r="G461" t="s">
        <v>196</v>
      </c>
      <c r="H461" s="342">
        <v>1</v>
      </c>
      <c r="I461" s="294">
        <v>43220</v>
      </c>
      <c r="J461">
        <v>22160</v>
      </c>
      <c r="K461">
        <v>10680</v>
      </c>
      <c r="L461" t="s">
        <v>520</v>
      </c>
      <c r="M461" t="s">
        <v>543</v>
      </c>
      <c r="N461" t="s">
        <v>603</v>
      </c>
      <c r="O461" t="s">
        <v>544</v>
      </c>
      <c r="P461" t="s">
        <v>340</v>
      </c>
      <c r="Q461" t="s">
        <v>324</v>
      </c>
      <c r="R461" t="s">
        <v>201</v>
      </c>
      <c r="S461" t="s">
        <v>204</v>
      </c>
      <c r="T461" t="s">
        <v>201</v>
      </c>
      <c r="U461" t="s">
        <v>330</v>
      </c>
      <c r="V461" t="s">
        <v>318</v>
      </c>
      <c r="W461" t="s">
        <v>201</v>
      </c>
      <c r="X461" t="s">
        <v>94</v>
      </c>
      <c r="Y461" s="287" t="s">
        <v>164</v>
      </c>
      <c r="AA461" t="s">
        <v>47</v>
      </c>
    </row>
    <row r="462" spans="1:27" ht="15" customHeight="1" x14ac:dyDescent="0.35">
      <c r="A462" t="s">
        <v>192</v>
      </c>
      <c r="B462" t="s">
        <v>193</v>
      </c>
      <c r="C462" t="s">
        <v>559</v>
      </c>
      <c r="D462" t="s">
        <v>603</v>
      </c>
      <c r="E462" s="152">
        <v>2.2999999999999998</v>
      </c>
      <c r="F462" s="152">
        <v>2.2999999999999998</v>
      </c>
      <c r="G462" t="s">
        <v>196</v>
      </c>
      <c r="H462" s="342">
        <v>1</v>
      </c>
      <c r="I462" s="294">
        <v>43220</v>
      </c>
      <c r="J462">
        <v>22160</v>
      </c>
      <c r="K462">
        <v>10837</v>
      </c>
      <c r="L462" t="s">
        <v>520</v>
      </c>
      <c r="M462" t="s">
        <v>543</v>
      </c>
      <c r="N462" t="s">
        <v>603</v>
      </c>
      <c r="O462" t="s">
        <v>544</v>
      </c>
      <c r="P462" t="s">
        <v>343</v>
      </c>
      <c r="Q462" t="s">
        <v>324</v>
      </c>
      <c r="R462" t="s">
        <v>201</v>
      </c>
      <c r="S462" t="s">
        <v>204</v>
      </c>
      <c r="T462" t="s">
        <v>201</v>
      </c>
      <c r="U462" t="s">
        <v>330</v>
      </c>
      <c r="V462" t="s">
        <v>318</v>
      </c>
      <c r="W462" t="s">
        <v>201</v>
      </c>
      <c r="X462" t="s">
        <v>342</v>
      </c>
      <c r="Y462" s="287" t="s">
        <v>164</v>
      </c>
      <c r="AA462" t="s">
        <v>47</v>
      </c>
    </row>
    <row r="463" spans="1:27" ht="15" customHeight="1" x14ac:dyDescent="0.35">
      <c r="A463" t="s">
        <v>192</v>
      </c>
      <c r="B463" t="s">
        <v>193</v>
      </c>
      <c r="C463" t="s">
        <v>559</v>
      </c>
      <c r="D463" t="s">
        <v>603</v>
      </c>
      <c r="E463" s="152">
        <v>7.0000000000000007E-2</v>
      </c>
      <c r="F463" s="152">
        <v>7.0000000000000007E-2</v>
      </c>
      <c r="G463" t="s">
        <v>196</v>
      </c>
      <c r="H463" s="342">
        <v>1</v>
      </c>
      <c r="I463" s="294">
        <v>43220</v>
      </c>
      <c r="J463">
        <v>22160</v>
      </c>
      <c r="K463">
        <v>10981</v>
      </c>
      <c r="L463" t="s">
        <v>520</v>
      </c>
      <c r="M463" t="s">
        <v>543</v>
      </c>
      <c r="N463" t="s">
        <v>603</v>
      </c>
      <c r="O463" t="s">
        <v>544</v>
      </c>
      <c r="P463" t="s">
        <v>346</v>
      </c>
      <c r="Q463" t="s">
        <v>324</v>
      </c>
      <c r="R463" t="s">
        <v>201</v>
      </c>
      <c r="S463" t="s">
        <v>204</v>
      </c>
      <c r="T463" t="s">
        <v>201</v>
      </c>
      <c r="U463" t="s">
        <v>330</v>
      </c>
      <c r="V463" t="s">
        <v>318</v>
      </c>
      <c r="W463" t="s">
        <v>201</v>
      </c>
      <c r="X463" t="s">
        <v>331</v>
      </c>
      <c r="Y463" s="287" t="s">
        <v>164</v>
      </c>
      <c r="AA463" t="s">
        <v>47</v>
      </c>
    </row>
    <row r="464" spans="1:27" ht="15" customHeight="1" x14ac:dyDescent="0.35">
      <c r="A464" t="s">
        <v>192</v>
      </c>
      <c r="B464" t="s">
        <v>193</v>
      </c>
      <c r="C464" t="s">
        <v>559</v>
      </c>
      <c r="D464" t="s">
        <v>603</v>
      </c>
      <c r="E464" s="152">
        <v>1.55</v>
      </c>
      <c r="F464" s="152">
        <v>1.55</v>
      </c>
      <c r="G464" t="s">
        <v>196</v>
      </c>
      <c r="H464" s="342">
        <v>1</v>
      </c>
      <c r="I464" s="294">
        <v>43220</v>
      </c>
      <c r="J464">
        <v>22160</v>
      </c>
      <c r="K464">
        <v>11114</v>
      </c>
      <c r="L464" t="s">
        <v>520</v>
      </c>
      <c r="M464" t="s">
        <v>543</v>
      </c>
      <c r="N464" t="s">
        <v>603</v>
      </c>
      <c r="O464" t="s">
        <v>544</v>
      </c>
      <c r="P464" t="s">
        <v>329</v>
      </c>
      <c r="Q464" t="s">
        <v>325</v>
      </c>
      <c r="R464" t="s">
        <v>201</v>
      </c>
      <c r="S464" t="s">
        <v>204</v>
      </c>
      <c r="T464" t="s">
        <v>201</v>
      </c>
      <c r="U464" t="s">
        <v>330</v>
      </c>
      <c r="V464" t="s">
        <v>318</v>
      </c>
      <c r="W464" t="s">
        <v>201</v>
      </c>
      <c r="X464" t="s">
        <v>331</v>
      </c>
      <c r="Y464" s="287" t="s">
        <v>164</v>
      </c>
      <c r="AA464" t="s">
        <v>47</v>
      </c>
    </row>
    <row r="465" spans="1:27" ht="15" customHeight="1" x14ac:dyDescent="0.35">
      <c r="A465" t="s">
        <v>192</v>
      </c>
      <c r="B465" t="s">
        <v>193</v>
      </c>
      <c r="C465" t="s">
        <v>559</v>
      </c>
      <c r="D465" t="s">
        <v>603</v>
      </c>
      <c r="E465" s="152">
        <v>1.44</v>
      </c>
      <c r="F465" s="152">
        <v>1.44</v>
      </c>
      <c r="G465" t="s">
        <v>196</v>
      </c>
      <c r="H465" s="342">
        <v>1</v>
      </c>
      <c r="I465" s="294">
        <v>43220</v>
      </c>
      <c r="J465">
        <v>22160</v>
      </c>
      <c r="K465">
        <v>11261</v>
      </c>
      <c r="L465" t="s">
        <v>520</v>
      </c>
      <c r="M465" t="s">
        <v>543</v>
      </c>
      <c r="N465" t="s">
        <v>603</v>
      </c>
      <c r="O465" t="s">
        <v>544</v>
      </c>
      <c r="P465" t="s">
        <v>332</v>
      </c>
      <c r="Q465" t="s">
        <v>325</v>
      </c>
      <c r="R465" t="s">
        <v>201</v>
      </c>
      <c r="S465" t="s">
        <v>204</v>
      </c>
      <c r="T465" t="s">
        <v>201</v>
      </c>
      <c r="U465" t="s">
        <v>330</v>
      </c>
      <c r="V465" t="s">
        <v>318</v>
      </c>
      <c r="W465" t="s">
        <v>201</v>
      </c>
      <c r="X465" t="s">
        <v>331</v>
      </c>
      <c r="Y465" s="287" t="s">
        <v>164</v>
      </c>
      <c r="AA465" t="s">
        <v>47</v>
      </c>
    </row>
    <row r="466" spans="1:27" ht="15" customHeight="1" x14ac:dyDescent="0.35">
      <c r="A466" t="s">
        <v>192</v>
      </c>
      <c r="B466" t="s">
        <v>193</v>
      </c>
      <c r="C466" t="s">
        <v>559</v>
      </c>
      <c r="D466" t="s">
        <v>603</v>
      </c>
      <c r="E466" s="152">
        <v>2.48</v>
      </c>
      <c r="F466" s="152">
        <v>2.48</v>
      </c>
      <c r="G466" t="s">
        <v>196</v>
      </c>
      <c r="H466" s="342">
        <v>1</v>
      </c>
      <c r="I466" s="294">
        <v>43220</v>
      </c>
      <c r="J466">
        <v>22160</v>
      </c>
      <c r="K466">
        <v>11410</v>
      </c>
      <c r="L466" t="s">
        <v>520</v>
      </c>
      <c r="M466" t="s">
        <v>543</v>
      </c>
      <c r="N466" t="s">
        <v>603</v>
      </c>
      <c r="O466" t="s">
        <v>544</v>
      </c>
      <c r="P466" t="s">
        <v>333</v>
      </c>
      <c r="Q466" t="s">
        <v>325</v>
      </c>
      <c r="R466" t="s">
        <v>201</v>
      </c>
      <c r="S466" t="s">
        <v>204</v>
      </c>
      <c r="T466" t="s">
        <v>201</v>
      </c>
      <c r="U466" t="s">
        <v>330</v>
      </c>
      <c r="V466" t="s">
        <v>318</v>
      </c>
      <c r="W466" t="s">
        <v>201</v>
      </c>
      <c r="X466" t="s">
        <v>331</v>
      </c>
      <c r="Y466" s="287" t="s">
        <v>164</v>
      </c>
      <c r="AA466" t="s">
        <v>47</v>
      </c>
    </row>
    <row r="467" spans="1:27" ht="15" customHeight="1" x14ac:dyDescent="0.35">
      <c r="A467" t="s">
        <v>192</v>
      </c>
      <c r="B467" t="s">
        <v>193</v>
      </c>
      <c r="C467" t="s">
        <v>559</v>
      </c>
      <c r="D467" t="s">
        <v>603</v>
      </c>
      <c r="E467" s="152">
        <v>0.54</v>
      </c>
      <c r="F467" s="152">
        <v>0.54</v>
      </c>
      <c r="G467" t="s">
        <v>196</v>
      </c>
      <c r="H467" s="342">
        <v>1</v>
      </c>
      <c r="I467" s="294">
        <v>43220</v>
      </c>
      <c r="J467">
        <v>22160</v>
      </c>
      <c r="K467">
        <v>11559</v>
      </c>
      <c r="L467" t="s">
        <v>520</v>
      </c>
      <c r="M467" t="s">
        <v>543</v>
      </c>
      <c r="N467" t="s">
        <v>603</v>
      </c>
      <c r="O467" t="s">
        <v>544</v>
      </c>
      <c r="P467" t="s">
        <v>334</v>
      </c>
      <c r="Q467" t="s">
        <v>325</v>
      </c>
      <c r="R467" t="s">
        <v>201</v>
      </c>
      <c r="S467" t="s">
        <v>204</v>
      </c>
      <c r="T467" t="s">
        <v>201</v>
      </c>
      <c r="U467" t="s">
        <v>330</v>
      </c>
      <c r="V467" t="s">
        <v>318</v>
      </c>
      <c r="W467" t="s">
        <v>201</v>
      </c>
      <c r="X467" t="s">
        <v>331</v>
      </c>
      <c r="Y467" s="287" t="s">
        <v>164</v>
      </c>
      <c r="AA467" t="s">
        <v>47</v>
      </c>
    </row>
    <row r="468" spans="1:27" ht="15" customHeight="1" x14ac:dyDescent="0.35">
      <c r="A468" t="s">
        <v>192</v>
      </c>
      <c r="B468" t="s">
        <v>193</v>
      </c>
      <c r="C468" t="s">
        <v>559</v>
      </c>
      <c r="D468" t="s">
        <v>603</v>
      </c>
      <c r="E468" s="152">
        <v>1.31</v>
      </c>
      <c r="F468" s="152">
        <v>1.31</v>
      </c>
      <c r="G468" t="s">
        <v>196</v>
      </c>
      <c r="H468" s="342">
        <v>1</v>
      </c>
      <c r="I468" s="294">
        <v>43220</v>
      </c>
      <c r="J468">
        <v>22160</v>
      </c>
      <c r="K468">
        <v>11705</v>
      </c>
      <c r="L468" t="s">
        <v>520</v>
      </c>
      <c r="M468" t="s">
        <v>543</v>
      </c>
      <c r="N468" t="s">
        <v>603</v>
      </c>
      <c r="O468" t="s">
        <v>544</v>
      </c>
      <c r="P468" t="s">
        <v>335</v>
      </c>
      <c r="Q468" t="s">
        <v>325</v>
      </c>
      <c r="R468" t="s">
        <v>201</v>
      </c>
      <c r="S468" t="s">
        <v>204</v>
      </c>
      <c r="T468" t="s">
        <v>201</v>
      </c>
      <c r="U468" t="s">
        <v>330</v>
      </c>
      <c r="V468" t="s">
        <v>318</v>
      </c>
      <c r="W468" t="s">
        <v>201</v>
      </c>
      <c r="X468" t="s">
        <v>331</v>
      </c>
      <c r="Y468" s="287" t="s">
        <v>164</v>
      </c>
      <c r="AA468" t="s">
        <v>47</v>
      </c>
    </row>
    <row r="469" spans="1:27" ht="15" customHeight="1" x14ac:dyDescent="0.35">
      <c r="A469" t="s">
        <v>192</v>
      </c>
      <c r="B469" t="s">
        <v>193</v>
      </c>
      <c r="C469" t="s">
        <v>559</v>
      </c>
      <c r="D469" t="s">
        <v>603</v>
      </c>
      <c r="E469" s="152">
        <v>1.34</v>
      </c>
      <c r="F469" s="152">
        <v>1.34</v>
      </c>
      <c r="G469" t="s">
        <v>196</v>
      </c>
      <c r="H469" s="342">
        <v>1</v>
      </c>
      <c r="I469" s="294">
        <v>43220</v>
      </c>
      <c r="J469">
        <v>22160</v>
      </c>
      <c r="K469">
        <v>11852</v>
      </c>
      <c r="L469" t="s">
        <v>520</v>
      </c>
      <c r="M469" t="s">
        <v>543</v>
      </c>
      <c r="N469" t="s">
        <v>603</v>
      </c>
      <c r="O469" t="s">
        <v>544</v>
      </c>
      <c r="P469" t="s">
        <v>336</v>
      </c>
      <c r="Q469" t="s">
        <v>325</v>
      </c>
      <c r="R469" t="s">
        <v>201</v>
      </c>
      <c r="S469" t="s">
        <v>204</v>
      </c>
      <c r="T469" t="s">
        <v>201</v>
      </c>
      <c r="U469" t="s">
        <v>330</v>
      </c>
      <c r="V469" t="s">
        <v>318</v>
      </c>
      <c r="W469" t="s">
        <v>201</v>
      </c>
      <c r="X469" t="s">
        <v>331</v>
      </c>
      <c r="Y469" s="287" t="s">
        <v>164</v>
      </c>
      <c r="AA469" t="s">
        <v>47</v>
      </c>
    </row>
    <row r="470" spans="1:27" ht="15" customHeight="1" x14ac:dyDescent="0.35">
      <c r="A470" t="s">
        <v>192</v>
      </c>
      <c r="B470" t="s">
        <v>193</v>
      </c>
      <c r="C470" t="s">
        <v>559</v>
      </c>
      <c r="D470" t="s">
        <v>603</v>
      </c>
      <c r="E470" s="152">
        <v>0.54</v>
      </c>
      <c r="F470" s="152">
        <v>0.54</v>
      </c>
      <c r="G470" t="s">
        <v>196</v>
      </c>
      <c r="H470" s="342">
        <v>1</v>
      </c>
      <c r="I470" s="294">
        <v>43220</v>
      </c>
      <c r="J470">
        <v>22160</v>
      </c>
      <c r="K470">
        <v>11998</v>
      </c>
      <c r="L470" t="s">
        <v>520</v>
      </c>
      <c r="M470" t="s">
        <v>543</v>
      </c>
      <c r="N470" t="s">
        <v>603</v>
      </c>
      <c r="O470" t="s">
        <v>544</v>
      </c>
      <c r="P470" t="s">
        <v>337</v>
      </c>
      <c r="Q470" t="s">
        <v>325</v>
      </c>
      <c r="R470" t="s">
        <v>201</v>
      </c>
      <c r="S470" t="s">
        <v>204</v>
      </c>
      <c r="T470" t="s">
        <v>201</v>
      </c>
      <c r="U470" t="s">
        <v>330</v>
      </c>
      <c r="V470" t="s">
        <v>318</v>
      </c>
      <c r="W470" t="s">
        <v>201</v>
      </c>
      <c r="X470" t="s">
        <v>331</v>
      </c>
      <c r="Y470" s="287" t="s">
        <v>164</v>
      </c>
      <c r="AA470" t="s">
        <v>47</v>
      </c>
    </row>
    <row r="471" spans="1:27" ht="15" customHeight="1" x14ac:dyDescent="0.35">
      <c r="A471" t="s">
        <v>192</v>
      </c>
      <c r="B471" t="s">
        <v>193</v>
      </c>
      <c r="C471" t="s">
        <v>559</v>
      </c>
      <c r="D471" t="s">
        <v>603</v>
      </c>
      <c r="E471" s="152">
        <v>1.8</v>
      </c>
      <c r="F471" s="152">
        <v>1.8</v>
      </c>
      <c r="G471" t="s">
        <v>196</v>
      </c>
      <c r="H471" s="342">
        <v>1</v>
      </c>
      <c r="I471" s="294">
        <v>43220</v>
      </c>
      <c r="J471">
        <v>22160</v>
      </c>
      <c r="K471">
        <v>12145</v>
      </c>
      <c r="L471" t="s">
        <v>520</v>
      </c>
      <c r="M471" t="s">
        <v>543</v>
      </c>
      <c r="N471" t="s">
        <v>603</v>
      </c>
      <c r="O471" t="s">
        <v>544</v>
      </c>
      <c r="P471" t="s">
        <v>338</v>
      </c>
      <c r="Q471" t="s">
        <v>325</v>
      </c>
      <c r="R471" t="s">
        <v>201</v>
      </c>
      <c r="S471" t="s">
        <v>204</v>
      </c>
      <c r="T471" t="s">
        <v>201</v>
      </c>
      <c r="U471" t="s">
        <v>330</v>
      </c>
      <c r="V471" t="s">
        <v>318</v>
      </c>
      <c r="W471" t="s">
        <v>201</v>
      </c>
      <c r="X471" t="s">
        <v>331</v>
      </c>
      <c r="Y471" s="287" t="s">
        <v>164</v>
      </c>
      <c r="AA471" t="s">
        <v>47</v>
      </c>
    </row>
    <row r="472" spans="1:27" ht="15" customHeight="1" x14ac:dyDescent="0.35">
      <c r="A472" t="s">
        <v>192</v>
      </c>
      <c r="B472" t="s">
        <v>193</v>
      </c>
      <c r="C472" t="s">
        <v>559</v>
      </c>
      <c r="D472" t="s">
        <v>603</v>
      </c>
      <c r="E472" s="152">
        <v>1.2</v>
      </c>
      <c r="F472" s="152">
        <v>1.2</v>
      </c>
      <c r="G472" t="s">
        <v>196</v>
      </c>
      <c r="H472" s="342">
        <v>1</v>
      </c>
      <c r="I472" s="294">
        <v>43220</v>
      </c>
      <c r="J472">
        <v>22160</v>
      </c>
      <c r="K472">
        <v>12293</v>
      </c>
      <c r="L472" t="s">
        <v>520</v>
      </c>
      <c r="M472" t="s">
        <v>543</v>
      </c>
      <c r="N472" t="s">
        <v>603</v>
      </c>
      <c r="O472" t="s">
        <v>544</v>
      </c>
      <c r="P472" t="s">
        <v>339</v>
      </c>
      <c r="Q472" t="s">
        <v>325</v>
      </c>
      <c r="R472" t="s">
        <v>201</v>
      </c>
      <c r="S472" t="s">
        <v>204</v>
      </c>
      <c r="T472" t="s">
        <v>201</v>
      </c>
      <c r="U472" t="s">
        <v>330</v>
      </c>
      <c r="V472" t="s">
        <v>318</v>
      </c>
      <c r="W472" t="s">
        <v>201</v>
      </c>
      <c r="X472" t="s">
        <v>331</v>
      </c>
      <c r="Y472" s="287" t="s">
        <v>164</v>
      </c>
      <c r="AA472" t="s">
        <v>47</v>
      </c>
    </row>
    <row r="473" spans="1:27" ht="15" customHeight="1" x14ac:dyDescent="0.35">
      <c r="A473" t="s">
        <v>192</v>
      </c>
      <c r="B473" t="s">
        <v>193</v>
      </c>
      <c r="C473" t="s">
        <v>559</v>
      </c>
      <c r="D473" t="s">
        <v>603</v>
      </c>
      <c r="E473" s="152">
        <v>6.98</v>
      </c>
      <c r="F473" s="152">
        <v>6.98</v>
      </c>
      <c r="G473" t="s">
        <v>196</v>
      </c>
      <c r="H473" s="342">
        <v>1</v>
      </c>
      <c r="I473" s="294">
        <v>43220</v>
      </c>
      <c r="J473">
        <v>22160</v>
      </c>
      <c r="K473">
        <v>12444</v>
      </c>
      <c r="L473" t="s">
        <v>520</v>
      </c>
      <c r="M473" t="s">
        <v>543</v>
      </c>
      <c r="N473" t="s">
        <v>603</v>
      </c>
      <c r="O473" t="s">
        <v>544</v>
      </c>
      <c r="P473" t="s">
        <v>340</v>
      </c>
      <c r="Q473" t="s">
        <v>325</v>
      </c>
      <c r="R473" t="s">
        <v>201</v>
      </c>
      <c r="S473" t="s">
        <v>204</v>
      </c>
      <c r="T473" t="s">
        <v>201</v>
      </c>
      <c r="U473" t="s">
        <v>330</v>
      </c>
      <c r="V473" t="s">
        <v>318</v>
      </c>
      <c r="W473" t="s">
        <v>201</v>
      </c>
      <c r="X473" t="s">
        <v>94</v>
      </c>
      <c r="Y473" s="287" t="s">
        <v>164</v>
      </c>
      <c r="AA473" t="s">
        <v>47</v>
      </c>
    </row>
    <row r="474" spans="1:27" ht="15" customHeight="1" x14ac:dyDescent="0.35">
      <c r="A474" t="s">
        <v>192</v>
      </c>
      <c r="B474" t="s">
        <v>193</v>
      </c>
      <c r="C474" t="s">
        <v>559</v>
      </c>
      <c r="D474" t="s">
        <v>603</v>
      </c>
      <c r="E474" s="152">
        <v>0.57999999999999996</v>
      </c>
      <c r="F474" s="152">
        <v>0.57999999999999996</v>
      </c>
      <c r="G474" t="s">
        <v>196</v>
      </c>
      <c r="H474" s="342">
        <v>1</v>
      </c>
      <c r="I474" s="294">
        <v>43220</v>
      </c>
      <c r="J474">
        <v>22160</v>
      </c>
      <c r="K474">
        <v>12597</v>
      </c>
      <c r="L474" t="s">
        <v>520</v>
      </c>
      <c r="M474" t="s">
        <v>543</v>
      </c>
      <c r="N474" t="s">
        <v>603</v>
      </c>
      <c r="O474" t="s">
        <v>544</v>
      </c>
      <c r="P474" t="s">
        <v>533</v>
      </c>
      <c r="Q474" t="s">
        <v>325</v>
      </c>
      <c r="R474" t="s">
        <v>201</v>
      </c>
      <c r="S474" t="s">
        <v>204</v>
      </c>
      <c r="T474" t="s">
        <v>201</v>
      </c>
      <c r="U474" t="s">
        <v>330</v>
      </c>
      <c r="V474" t="s">
        <v>318</v>
      </c>
      <c r="W474" t="s">
        <v>201</v>
      </c>
      <c r="X474" t="s">
        <v>94</v>
      </c>
      <c r="Y474" s="287" t="s">
        <v>164</v>
      </c>
      <c r="AA474" t="s">
        <v>47</v>
      </c>
    </row>
    <row r="475" spans="1:27" ht="15" customHeight="1" x14ac:dyDescent="0.35">
      <c r="A475" t="s">
        <v>192</v>
      </c>
      <c r="B475" t="s">
        <v>193</v>
      </c>
      <c r="C475" t="s">
        <v>559</v>
      </c>
      <c r="D475" t="s">
        <v>603</v>
      </c>
      <c r="E475" s="152">
        <v>1.35</v>
      </c>
      <c r="F475" s="152">
        <v>1.35</v>
      </c>
      <c r="G475" t="s">
        <v>196</v>
      </c>
      <c r="H475" s="342">
        <v>1</v>
      </c>
      <c r="I475" s="294">
        <v>43220</v>
      </c>
      <c r="J475">
        <v>22160</v>
      </c>
      <c r="K475">
        <v>12743</v>
      </c>
      <c r="L475" t="s">
        <v>520</v>
      </c>
      <c r="M475" t="s">
        <v>543</v>
      </c>
      <c r="N475" t="s">
        <v>603</v>
      </c>
      <c r="O475" t="s">
        <v>544</v>
      </c>
      <c r="P475" t="s">
        <v>531</v>
      </c>
      <c r="Q475" t="s">
        <v>325</v>
      </c>
      <c r="R475" t="s">
        <v>201</v>
      </c>
      <c r="S475" t="s">
        <v>204</v>
      </c>
      <c r="T475" t="s">
        <v>201</v>
      </c>
      <c r="U475" t="s">
        <v>330</v>
      </c>
      <c r="V475" t="s">
        <v>318</v>
      </c>
      <c r="W475" t="s">
        <v>201</v>
      </c>
      <c r="X475" t="s">
        <v>94</v>
      </c>
      <c r="Y475" s="287" t="s">
        <v>164</v>
      </c>
      <c r="AA475" t="s">
        <v>47</v>
      </c>
    </row>
    <row r="476" spans="1:27" ht="15" customHeight="1" x14ac:dyDescent="0.35">
      <c r="A476" t="s">
        <v>192</v>
      </c>
      <c r="B476" t="s">
        <v>193</v>
      </c>
      <c r="C476" t="s">
        <v>559</v>
      </c>
      <c r="D476" t="s">
        <v>603</v>
      </c>
      <c r="E476" s="152">
        <v>1.17</v>
      </c>
      <c r="F476" s="152">
        <v>1.17</v>
      </c>
      <c r="G476" t="s">
        <v>196</v>
      </c>
      <c r="H476" s="342">
        <v>1</v>
      </c>
      <c r="I476" s="294">
        <v>43220</v>
      </c>
      <c r="J476">
        <v>22160</v>
      </c>
      <c r="K476">
        <v>12890</v>
      </c>
      <c r="L476" t="s">
        <v>520</v>
      </c>
      <c r="M476" t="s">
        <v>543</v>
      </c>
      <c r="N476" t="s">
        <v>603</v>
      </c>
      <c r="O476" t="s">
        <v>544</v>
      </c>
      <c r="P476" t="s">
        <v>341</v>
      </c>
      <c r="Q476" t="s">
        <v>325</v>
      </c>
      <c r="R476" t="s">
        <v>201</v>
      </c>
      <c r="S476" t="s">
        <v>204</v>
      </c>
      <c r="T476" t="s">
        <v>201</v>
      </c>
      <c r="U476" t="s">
        <v>330</v>
      </c>
      <c r="V476" t="s">
        <v>318</v>
      </c>
      <c r="W476" t="s">
        <v>201</v>
      </c>
      <c r="X476" t="s">
        <v>342</v>
      </c>
      <c r="Y476" s="287" t="s">
        <v>164</v>
      </c>
      <c r="AA476" t="s">
        <v>47</v>
      </c>
    </row>
    <row r="477" spans="1:27" ht="15" customHeight="1" x14ac:dyDescent="0.35">
      <c r="A477" t="s">
        <v>192</v>
      </c>
      <c r="B477" t="s">
        <v>193</v>
      </c>
      <c r="C477" t="s">
        <v>559</v>
      </c>
      <c r="D477" t="s">
        <v>603</v>
      </c>
      <c r="E477" s="152">
        <v>1.22</v>
      </c>
      <c r="F477" s="152">
        <v>1.22</v>
      </c>
      <c r="G477" t="s">
        <v>196</v>
      </c>
      <c r="H477" s="342">
        <v>1</v>
      </c>
      <c r="I477" s="294">
        <v>43220</v>
      </c>
      <c r="J477">
        <v>22160</v>
      </c>
      <c r="K477">
        <v>13036</v>
      </c>
      <c r="L477" t="s">
        <v>520</v>
      </c>
      <c r="M477" t="s">
        <v>543</v>
      </c>
      <c r="N477" t="s">
        <v>603</v>
      </c>
      <c r="O477" t="s">
        <v>544</v>
      </c>
      <c r="P477" t="s">
        <v>343</v>
      </c>
      <c r="Q477" t="s">
        <v>325</v>
      </c>
      <c r="R477" t="s">
        <v>201</v>
      </c>
      <c r="S477" t="s">
        <v>204</v>
      </c>
      <c r="T477" t="s">
        <v>201</v>
      </c>
      <c r="U477" t="s">
        <v>330</v>
      </c>
      <c r="V477" t="s">
        <v>318</v>
      </c>
      <c r="W477" t="s">
        <v>201</v>
      </c>
      <c r="X477" t="s">
        <v>342</v>
      </c>
      <c r="Y477" s="287" t="s">
        <v>164</v>
      </c>
      <c r="AA477" t="s">
        <v>47</v>
      </c>
    </row>
    <row r="478" spans="1:27" ht="15" customHeight="1" x14ac:dyDescent="0.35">
      <c r="A478" t="s">
        <v>192</v>
      </c>
      <c r="B478" t="s">
        <v>193</v>
      </c>
      <c r="C478" t="s">
        <v>559</v>
      </c>
      <c r="D478" t="s">
        <v>603</v>
      </c>
      <c r="E478" s="152">
        <v>1.24</v>
      </c>
      <c r="F478" s="152">
        <v>1.24</v>
      </c>
      <c r="G478" t="s">
        <v>196</v>
      </c>
      <c r="H478" s="342">
        <v>1</v>
      </c>
      <c r="I478" s="294">
        <v>43220</v>
      </c>
      <c r="J478">
        <v>22160</v>
      </c>
      <c r="K478">
        <v>13183</v>
      </c>
      <c r="L478" t="s">
        <v>520</v>
      </c>
      <c r="M478" t="s">
        <v>543</v>
      </c>
      <c r="N478" t="s">
        <v>603</v>
      </c>
      <c r="O478" t="s">
        <v>544</v>
      </c>
      <c r="P478" t="s">
        <v>346</v>
      </c>
      <c r="Q478" t="s">
        <v>325</v>
      </c>
      <c r="R478" t="s">
        <v>201</v>
      </c>
      <c r="S478" t="s">
        <v>204</v>
      </c>
      <c r="T478" t="s">
        <v>201</v>
      </c>
      <c r="U478" t="s">
        <v>330</v>
      </c>
      <c r="V478" t="s">
        <v>318</v>
      </c>
      <c r="W478" t="s">
        <v>201</v>
      </c>
      <c r="X478" t="s">
        <v>331</v>
      </c>
      <c r="Y478" s="287" t="s">
        <v>164</v>
      </c>
      <c r="AA478" t="s">
        <v>47</v>
      </c>
    </row>
    <row r="479" spans="1:27" ht="15" customHeight="1" x14ac:dyDescent="0.35">
      <c r="A479" t="s">
        <v>192</v>
      </c>
      <c r="B479" t="s">
        <v>193</v>
      </c>
      <c r="C479" t="s">
        <v>559</v>
      </c>
      <c r="D479" t="s">
        <v>603</v>
      </c>
      <c r="E479" s="152">
        <v>0.6</v>
      </c>
      <c r="F479" s="152">
        <v>0.6</v>
      </c>
      <c r="G479" t="s">
        <v>196</v>
      </c>
      <c r="H479" s="342">
        <v>1</v>
      </c>
      <c r="I479" s="294">
        <v>43220</v>
      </c>
      <c r="J479">
        <v>22160</v>
      </c>
      <c r="K479">
        <v>13329</v>
      </c>
      <c r="L479" t="s">
        <v>520</v>
      </c>
      <c r="M479" t="s">
        <v>543</v>
      </c>
      <c r="N479" t="s">
        <v>603</v>
      </c>
      <c r="O479" t="s">
        <v>544</v>
      </c>
      <c r="P479" t="s">
        <v>345</v>
      </c>
      <c r="Q479" t="s">
        <v>325</v>
      </c>
      <c r="R479" t="s">
        <v>201</v>
      </c>
      <c r="S479" t="s">
        <v>204</v>
      </c>
      <c r="T479" t="s">
        <v>201</v>
      </c>
      <c r="U479" t="s">
        <v>330</v>
      </c>
      <c r="V479" t="s">
        <v>318</v>
      </c>
      <c r="W479" t="s">
        <v>201</v>
      </c>
      <c r="X479" t="s">
        <v>331</v>
      </c>
      <c r="Y479" s="287" t="s">
        <v>164</v>
      </c>
      <c r="AA479" t="s">
        <v>47</v>
      </c>
    </row>
    <row r="480" spans="1:27" ht="15" customHeight="1" x14ac:dyDescent="0.35">
      <c r="A480" t="s">
        <v>192</v>
      </c>
      <c r="B480" t="s">
        <v>193</v>
      </c>
      <c r="C480" t="s">
        <v>559</v>
      </c>
      <c r="D480" t="s">
        <v>603</v>
      </c>
      <c r="E480" s="152">
        <v>-28.6</v>
      </c>
      <c r="F480" s="152">
        <v>-28.6</v>
      </c>
      <c r="G480" t="s">
        <v>196</v>
      </c>
      <c r="H480" s="342">
        <v>1</v>
      </c>
      <c r="I480" s="294">
        <v>43220</v>
      </c>
      <c r="J480">
        <v>22160</v>
      </c>
      <c r="K480">
        <v>13480</v>
      </c>
      <c r="L480" t="s">
        <v>520</v>
      </c>
      <c r="M480" t="s">
        <v>543</v>
      </c>
      <c r="N480" t="s">
        <v>603</v>
      </c>
      <c r="O480" t="s">
        <v>544</v>
      </c>
      <c r="P480" t="s">
        <v>349</v>
      </c>
      <c r="Q480" t="s">
        <v>350</v>
      </c>
      <c r="R480" t="s">
        <v>201</v>
      </c>
      <c r="S480" t="s">
        <v>204</v>
      </c>
      <c r="T480" t="s">
        <v>201</v>
      </c>
      <c r="U480" t="s">
        <v>330</v>
      </c>
      <c r="V480" t="s">
        <v>318</v>
      </c>
      <c r="W480" t="s">
        <v>201</v>
      </c>
      <c r="X480" t="s">
        <v>331</v>
      </c>
      <c r="Y480" s="287" t="s">
        <v>164</v>
      </c>
      <c r="AA480" t="s">
        <v>47</v>
      </c>
    </row>
    <row r="481" spans="1:27" ht="15" customHeight="1" x14ac:dyDescent="0.35">
      <c r="A481" t="s">
        <v>192</v>
      </c>
      <c r="B481" t="s">
        <v>193</v>
      </c>
      <c r="C481" t="s">
        <v>559</v>
      </c>
      <c r="D481" t="s">
        <v>603</v>
      </c>
      <c r="E481" s="152">
        <v>0.71</v>
      </c>
      <c r="F481" s="152">
        <v>0.71</v>
      </c>
      <c r="G481" t="s">
        <v>196</v>
      </c>
      <c r="H481" s="342">
        <v>1</v>
      </c>
      <c r="I481" s="294">
        <v>43220</v>
      </c>
      <c r="J481">
        <v>22160</v>
      </c>
      <c r="K481">
        <v>13634</v>
      </c>
      <c r="L481" t="s">
        <v>520</v>
      </c>
      <c r="M481" t="s">
        <v>543</v>
      </c>
      <c r="N481" t="s">
        <v>603</v>
      </c>
      <c r="O481" t="s">
        <v>544</v>
      </c>
      <c r="P481" t="s">
        <v>329</v>
      </c>
      <c r="Q481" t="s">
        <v>351</v>
      </c>
      <c r="R481" t="s">
        <v>201</v>
      </c>
      <c r="S481" t="s">
        <v>204</v>
      </c>
      <c r="T481" t="s">
        <v>201</v>
      </c>
      <c r="U481" t="s">
        <v>330</v>
      </c>
      <c r="V481" t="s">
        <v>318</v>
      </c>
      <c r="W481" t="s">
        <v>201</v>
      </c>
      <c r="X481" t="s">
        <v>331</v>
      </c>
      <c r="Y481" s="287" t="s">
        <v>164</v>
      </c>
      <c r="AA481" t="s">
        <v>47</v>
      </c>
    </row>
    <row r="482" spans="1:27" ht="15" customHeight="1" x14ac:dyDescent="0.35">
      <c r="A482" t="s">
        <v>192</v>
      </c>
      <c r="B482" t="s">
        <v>193</v>
      </c>
      <c r="C482" t="s">
        <v>559</v>
      </c>
      <c r="D482" t="s">
        <v>603</v>
      </c>
      <c r="E482" s="152">
        <v>0.19</v>
      </c>
      <c r="F482" s="152">
        <v>0.19</v>
      </c>
      <c r="G482" t="s">
        <v>196</v>
      </c>
      <c r="H482" s="342">
        <v>1</v>
      </c>
      <c r="I482" s="294">
        <v>43220</v>
      </c>
      <c r="J482">
        <v>22160</v>
      </c>
      <c r="K482">
        <v>13779</v>
      </c>
      <c r="L482" t="s">
        <v>520</v>
      </c>
      <c r="M482" t="s">
        <v>543</v>
      </c>
      <c r="N482" t="s">
        <v>603</v>
      </c>
      <c r="O482" t="s">
        <v>544</v>
      </c>
      <c r="P482" t="s">
        <v>332</v>
      </c>
      <c r="Q482" t="s">
        <v>351</v>
      </c>
      <c r="R482" t="s">
        <v>201</v>
      </c>
      <c r="S482" t="s">
        <v>204</v>
      </c>
      <c r="T482" t="s">
        <v>201</v>
      </c>
      <c r="U482" t="s">
        <v>330</v>
      </c>
      <c r="V482" t="s">
        <v>318</v>
      </c>
      <c r="W482" t="s">
        <v>201</v>
      </c>
      <c r="X482" t="s">
        <v>331</v>
      </c>
      <c r="Y482" s="287" t="s">
        <v>164</v>
      </c>
      <c r="AA482" t="s">
        <v>47</v>
      </c>
    </row>
    <row r="483" spans="1:27" ht="15" customHeight="1" x14ac:dyDescent="0.35">
      <c r="A483" t="s">
        <v>192</v>
      </c>
      <c r="B483" t="s">
        <v>193</v>
      </c>
      <c r="C483" t="s">
        <v>559</v>
      </c>
      <c r="D483" t="s">
        <v>603</v>
      </c>
      <c r="E483" s="152">
        <v>1.44</v>
      </c>
      <c r="F483" s="152">
        <v>1.44</v>
      </c>
      <c r="G483" t="s">
        <v>196</v>
      </c>
      <c r="H483" s="342">
        <v>1</v>
      </c>
      <c r="I483" s="294">
        <v>43220</v>
      </c>
      <c r="J483">
        <v>22160</v>
      </c>
      <c r="K483">
        <v>13921</v>
      </c>
      <c r="L483" t="s">
        <v>520</v>
      </c>
      <c r="M483" t="s">
        <v>543</v>
      </c>
      <c r="N483" t="s">
        <v>603</v>
      </c>
      <c r="O483" t="s">
        <v>544</v>
      </c>
      <c r="P483" t="s">
        <v>333</v>
      </c>
      <c r="Q483" t="s">
        <v>351</v>
      </c>
      <c r="R483" t="s">
        <v>201</v>
      </c>
      <c r="S483" t="s">
        <v>204</v>
      </c>
      <c r="T483" t="s">
        <v>201</v>
      </c>
      <c r="U483" t="s">
        <v>330</v>
      </c>
      <c r="V483" t="s">
        <v>318</v>
      </c>
      <c r="W483" t="s">
        <v>201</v>
      </c>
      <c r="X483" t="s">
        <v>331</v>
      </c>
      <c r="Y483" s="287" t="s">
        <v>164</v>
      </c>
      <c r="AA483" t="s">
        <v>47</v>
      </c>
    </row>
    <row r="484" spans="1:27" ht="15" customHeight="1" x14ac:dyDescent="0.35">
      <c r="A484" t="s">
        <v>192</v>
      </c>
      <c r="B484" t="s">
        <v>193</v>
      </c>
      <c r="C484" t="s">
        <v>559</v>
      </c>
      <c r="D484" t="s">
        <v>603</v>
      </c>
      <c r="E484" s="152">
        <v>0.19</v>
      </c>
      <c r="F484" s="152">
        <v>0.19</v>
      </c>
      <c r="G484" t="s">
        <v>196</v>
      </c>
      <c r="H484" s="342">
        <v>1</v>
      </c>
      <c r="I484" s="294">
        <v>43220</v>
      </c>
      <c r="J484">
        <v>22160</v>
      </c>
      <c r="K484">
        <v>14067</v>
      </c>
      <c r="L484" t="s">
        <v>520</v>
      </c>
      <c r="M484" t="s">
        <v>543</v>
      </c>
      <c r="N484" t="s">
        <v>603</v>
      </c>
      <c r="O484" t="s">
        <v>544</v>
      </c>
      <c r="P484" t="s">
        <v>334</v>
      </c>
      <c r="Q484" t="s">
        <v>351</v>
      </c>
      <c r="R484" t="s">
        <v>201</v>
      </c>
      <c r="S484" t="s">
        <v>204</v>
      </c>
      <c r="T484" t="s">
        <v>201</v>
      </c>
      <c r="U484" t="s">
        <v>330</v>
      </c>
      <c r="V484" t="s">
        <v>318</v>
      </c>
      <c r="W484" t="s">
        <v>201</v>
      </c>
      <c r="X484" t="s">
        <v>331</v>
      </c>
      <c r="Y484" s="287" t="s">
        <v>164</v>
      </c>
      <c r="AA484" t="s">
        <v>47</v>
      </c>
    </row>
    <row r="485" spans="1:27" ht="15" customHeight="1" x14ac:dyDescent="0.35">
      <c r="A485" t="s">
        <v>192</v>
      </c>
      <c r="B485" t="s">
        <v>193</v>
      </c>
      <c r="C485" t="s">
        <v>559</v>
      </c>
      <c r="D485" t="s">
        <v>603</v>
      </c>
      <c r="E485" s="152">
        <v>0.19</v>
      </c>
      <c r="F485" s="152">
        <v>0.19</v>
      </c>
      <c r="G485" t="s">
        <v>196</v>
      </c>
      <c r="H485" s="342">
        <v>1</v>
      </c>
      <c r="I485" s="294">
        <v>43220</v>
      </c>
      <c r="J485">
        <v>22160</v>
      </c>
      <c r="K485">
        <v>14208</v>
      </c>
      <c r="L485" t="s">
        <v>520</v>
      </c>
      <c r="M485" t="s">
        <v>543</v>
      </c>
      <c r="N485" t="s">
        <v>603</v>
      </c>
      <c r="O485" t="s">
        <v>544</v>
      </c>
      <c r="P485" t="s">
        <v>335</v>
      </c>
      <c r="Q485" t="s">
        <v>351</v>
      </c>
      <c r="R485" t="s">
        <v>201</v>
      </c>
      <c r="S485" t="s">
        <v>204</v>
      </c>
      <c r="T485" t="s">
        <v>201</v>
      </c>
      <c r="U485" t="s">
        <v>330</v>
      </c>
      <c r="V485" t="s">
        <v>318</v>
      </c>
      <c r="W485" t="s">
        <v>201</v>
      </c>
      <c r="X485" t="s">
        <v>331</v>
      </c>
      <c r="Y485" s="287" t="s">
        <v>164</v>
      </c>
      <c r="AA485" t="s">
        <v>47</v>
      </c>
    </row>
    <row r="486" spans="1:27" ht="15" customHeight="1" x14ac:dyDescent="0.35">
      <c r="A486" t="s">
        <v>192</v>
      </c>
      <c r="B486" t="s">
        <v>193</v>
      </c>
      <c r="C486" t="s">
        <v>559</v>
      </c>
      <c r="D486" t="s">
        <v>603</v>
      </c>
      <c r="E486" s="152">
        <v>0.39</v>
      </c>
      <c r="F486" s="152">
        <v>0.39</v>
      </c>
      <c r="G486" t="s">
        <v>196</v>
      </c>
      <c r="H486" s="342">
        <v>1</v>
      </c>
      <c r="I486" s="294">
        <v>43220</v>
      </c>
      <c r="J486">
        <v>22160</v>
      </c>
      <c r="K486">
        <v>14349</v>
      </c>
      <c r="L486" t="s">
        <v>520</v>
      </c>
      <c r="M486" t="s">
        <v>543</v>
      </c>
      <c r="N486" t="s">
        <v>603</v>
      </c>
      <c r="O486" t="s">
        <v>544</v>
      </c>
      <c r="P486" t="s">
        <v>336</v>
      </c>
      <c r="Q486" t="s">
        <v>351</v>
      </c>
      <c r="R486" t="s">
        <v>201</v>
      </c>
      <c r="S486" t="s">
        <v>204</v>
      </c>
      <c r="T486" t="s">
        <v>201</v>
      </c>
      <c r="U486" t="s">
        <v>330</v>
      </c>
      <c r="V486" t="s">
        <v>318</v>
      </c>
      <c r="W486" t="s">
        <v>201</v>
      </c>
      <c r="X486" t="s">
        <v>331</v>
      </c>
      <c r="Y486" s="287" t="s">
        <v>164</v>
      </c>
      <c r="AA486" t="s">
        <v>47</v>
      </c>
    </row>
    <row r="487" spans="1:27" ht="15" customHeight="1" x14ac:dyDescent="0.35">
      <c r="A487" t="s">
        <v>192</v>
      </c>
      <c r="B487" t="s">
        <v>193</v>
      </c>
      <c r="C487" t="s">
        <v>559</v>
      </c>
      <c r="D487" t="s">
        <v>603</v>
      </c>
      <c r="E487" s="152">
        <v>0.28999999999999998</v>
      </c>
      <c r="F487" s="152">
        <v>0.28999999999999998</v>
      </c>
      <c r="G487" t="s">
        <v>196</v>
      </c>
      <c r="H487" s="342">
        <v>1</v>
      </c>
      <c r="I487" s="294">
        <v>43220</v>
      </c>
      <c r="J487">
        <v>22160</v>
      </c>
      <c r="K487">
        <v>14493</v>
      </c>
      <c r="L487" t="s">
        <v>520</v>
      </c>
      <c r="M487" t="s">
        <v>543</v>
      </c>
      <c r="N487" t="s">
        <v>603</v>
      </c>
      <c r="O487" t="s">
        <v>544</v>
      </c>
      <c r="P487" t="s">
        <v>337</v>
      </c>
      <c r="Q487" t="s">
        <v>351</v>
      </c>
      <c r="R487" t="s">
        <v>201</v>
      </c>
      <c r="S487" t="s">
        <v>204</v>
      </c>
      <c r="T487" t="s">
        <v>201</v>
      </c>
      <c r="U487" t="s">
        <v>330</v>
      </c>
      <c r="V487" t="s">
        <v>318</v>
      </c>
      <c r="W487" t="s">
        <v>201</v>
      </c>
      <c r="X487" t="s">
        <v>331</v>
      </c>
      <c r="Y487" s="287" t="s">
        <v>164</v>
      </c>
      <c r="AA487" t="s">
        <v>47</v>
      </c>
    </row>
    <row r="488" spans="1:27" ht="15" customHeight="1" x14ac:dyDescent="0.35">
      <c r="A488" t="s">
        <v>192</v>
      </c>
      <c r="B488" t="s">
        <v>193</v>
      </c>
      <c r="C488" t="s">
        <v>559</v>
      </c>
      <c r="D488" t="s">
        <v>603</v>
      </c>
      <c r="E488" s="152">
        <v>0.97</v>
      </c>
      <c r="F488" s="152">
        <v>0.97</v>
      </c>
      <c r="G488" t="s">
        <v>196</v>
      </c>
      <c r="H488" s="342">
        <v>1</v>
      </c>
      <c r="I488" s="294">
        <v>43220</v>
      </c>
      <c r="J488">
        <v>22160</v>
      </c>
      <c r="K488">
        <v>14638</v>
      </c>
      <c r="L488" t="s">
        <v>520</v>
      </c>
      <c r="M488" t="s">
        <v>543</v>
      </c>
      <c r="N488" t="s">
        <v>603</v>
      </c>
      <c r="O488" t="s">
        <v>544</v>
      </c>
      <c r="P488" t="s">
        <v>338</v>
      </c>
      <c r="Q488" t="s">
        <v>351</v>
      </c>
      <c r="R488" t="s">
        <v>201</v>
      </c>
      <c r="S488" t="s">
        <v>204</v>
      </c>
      <c r="T488" t="s">
        <v>201</v>
      </c>
      <c r="U488" t="s">
        <v>330</v>
      </c>
      <c r="V488" t="s">
        <v>318</v>
      </c>
      <c r="W488" t="s">
        <v>201</v>
      </c>
      <c r="X488" t="s">
        <v>331</v>
      </c>
      <c r="Y488" s="287" t="s">
        <v>164</v>
      </c>
      <c r="AA488" t="s">
        <v>47</v>
      </c>
    </row>
    <row r="489" spans="1:27" ht="15" customHeight="1" x14ac:dyDescent="0.35">
      <c r="A489" t="s">
        <v>192</v>
      </c>
      <c r="B489" t="s">
        <v>193</v>
      </c>
      <c r="C489" t="s">
        <v>559</v>
      </c>
      <c r="D489" t="s">
        <v>603</v>
      </c>
      <c r="E489" s="152">
        <v>0.95</v>
      </c>
      <c r="F489" s="152">
        <v>0.95</v>
      </c>
      <c r="G489" t="s">
        <v>196</v>
      </c>
      <c r="H489" s="342">
        <v>1</v>
      </c>
      <c r="I489" s="294">
        <v>43220</v>
      </c>
      <c r="J489">
        <v>22160</v>
      </c>
      <c r="K489">
        <v>14784</v>
      </c>
      <c r="L489" t="s">
        <v>520</v>
      </c>
      <c r="M489" t="s">
        <v>543</v>
      </c>
      <c r="N489" t="s">
        <v>603</v>
      </c>
      <c r="O489" t="s">
        <v>544</v>
      </c>
      <c r="P489" t="s">
        <v>339</v>
      </c>
      <c r="Q489" t="s">
        <v>351</v>
      </c>
      <c r="R489" t="s">
        <v>201</v>
      </c>
      <c r="S489" t="s">
        <v>204</v>
      </c>
      <c r="T489" t="s">
        <v>201</v>
      </c>
      <c r="U489" t="s">
        <v>330</v>
      </c>
      <c r="V489" t="s">
        <v>318</v>
      </c>
      <c r="W489" t="s">
        <v>201</v>
      </c>
      <c r="X489" t="s">
        <v>331</v>
      </c>
      <c r="Y489" s="287" t="s">
        <v>164</v>
      </c>
      <c r="AA489" t="s">
        <v>47</v>
      </c>
    </row>
    <row r="490" spans="1:27" ht="15" customHeight="1" x14ac:dyDescent="0.35">
      <c r="A490" t="s">
        <v>192</v>
      </c>
      <c r="B490" t="s">
        <v>193</v>
      </c>
      <c r="C490" t="s">
        <v>559</v>
      </c>
      <c r="D490" t="s">
        <v>603</v>
      </c>
      <c r="E490" s="152">
        <v>0.32</v>
      </c>
      <c r="F490" s="152">
        <v>0.32</v>
      </c>
      <c r="G490" t="s">
        <v>196</v>
      </c>
      <c r="H490" s="342">
        <v>1</v>
      </c>
      <c r="I490" s="294">
        <v>43220</v>
      </c>
      <c r="J490">
        <v>22160</v>
      </c>
      <c r="K490">
        <v>14929</v>
      </c>
      <c r="L490" t="s">
        <v>520</v>
      </c>
      <c r="M490" t="s">
        <v>543</v>
      </c>
      <c r="N490" t="s">
        <v>603</v>
      </c>
      <c r="O490" t="s">
        <v>544</v>
      </c>
      <c r="P490" t="s">
        <v>340</v>
      </c>
      <c r="Q490" t="s">
        <v>351</v>
      </c>
      <c r="R490" t="s">
        <v>201</v>
      </c>
      <c r="S490" t="s">
        <v>204</v>
      </c>
      <c r="T490" t="s">
        <v>201</v>
      </c>
      <c r="U490" t="s">
        <v>330</v>
      </c>
      <c r="V490" t="s">
        <v>318</v>
      </c>
      <c r="W490" t="s">
        <v>201</v>
      </c>
      <c r="X490" t="s">
        <v>94</v>
      </c>
      <c r="Y490" s="287" t="s">
        <v>164</v>
      </c>
      <c r="AA490" t="s">
        <v>47</v>
      </c>
    </row>
    <row r="491" spans="1:27" ht="15" customHeight="1" x14ac:dyDescent="0.35">
      <c r="A491" t="s">
        <v>192</v>
      </c>
      <c r="B491" t="s">
        <v>193</v>
      </c>
      <c r="C491" t="s">
        <v>559</v>
      </c>
      <c r="D491" t="s">
        <v>603</v>
      </c>
      <c r="E491" s="152">
        <v>0.71</v>
      </c>
      <c r="F491" s="152">
        <v>0.71</v>
      </c>
      <c r="G491" t="s">
        <v>196</v>
      </c>
      <c r="H491" s="342">
        <v>1</v>
      </c>
      <c r="I491" s="294">
        <v>43220</v>
      </c>
      <c r="J491">
        <v>22160</v>
      </c>
      <c r="K491">
        <v>15073</v>
      </c>
      <c r="L491" t="s">
        <v>520</v>
      </c>
      <c r="M491" t="s">
        <v>543</v>
      </c>
      <c r="N491" t="s">
        <v>603</v>
      </c>
      <c r="O491" t="s">
        <v>544</v>
      </c>
      <c r="P491" t="s">
        <v>533</v>
      </c>
      <c r="Q491" t="s">
        <v>351</v>
      </c>
      <c r="R491" t="s">
        <v>201</v>
      </c>
      <c r="S491" t="s">
        <v>204</v>
      </c>
      <c r="T491" t="s">
        <v>201</v>
      </c>
      <c r="U491" t="s">
        <v>330</v>
      </c>
      <c r="V491" t="s">
        <v>318</v>
      </c>
      <c r="W491" t="s">
        <v>201</v>
      </c>
      <c r="X491" t="s">
        <v>94</v>
      </c>
      <c r="Y491" s="287" t="s">
        <v>164</v>
      </c>
      <c r="AA491" t="s">
        <v>47</v>
      </c>
    </row>
    <row r="492" spans="1:27" ht="15" customHeight="1" x14ac:dyDescent="0.35">
      <c r="A492" t="s">
        <v>192</v>
      </c>
      <c r="B492" t="s">
        <v>193</v>
      </c>
      <c r="C492" t="s">
        <v>559</v>
      </c>
      <c r="D492" t="s">
        <v>603</v>
      </c>
      <c r="E492" s="152">
        <v>0.19</v>
      </c>
      <c r="F492" s="152">
        <v>0.19</v>
      </c>
      <c r="G492" t="s">
        <v>196</v>
      </c>
      <c r="H492" s="342">
        <v>1</v>
      </c>
      <c r="I492" s="294">
        <v>43220</v>
      </c>
      <c r="J492">
        <v>22160</v>
      </c>
      <c r="K492">
        <v>15218</v>
      </c>
      <c r="L492" t="s">
        <v>520</v>
      </c>
      <c r="M492" t="s">
        <v>543</v>
      </c>
      <c r="N492" t="s">
        <v>603</v>
      </c>
      <c r="O492" t="s">
        <v>544</v>
      </c>
      <c r="P492" t="s">
        <v>343</v>
      </c>
      <c r="Q492" t="s">
        <v>351</v>
      </c>
      <c r="R492" t="s">
        <v>201</v>
      </c>
      <c r="S492" t="s">
        <v>204</v>
      </c>
      <c r="T492" t="s">
        <v>201</v>
      </c>
      <c r="U492" t="s">
        <v>330</v>
      </c>
      <c r="V492" t="s">
        <v>318</v>
      </c>
      <c r="W492" t="s">
        <v>201</v>
      </c>
      <c r="X492" t="s">
        <v>342</v>
      </c>
      <c r="Y492" s="287" t="s">
        <v>164</v>
      </c>
      <c r="AA492" t="s">
        <v>47</v>
      </c>
    </row>
    <row r="493" spans="1:27" ht="15" customHeight="1" x14ac:dyDescent="0.35">
      <c r="A493" t="s">
        <v>192</v>
      </c>
      <c r="B493" t="s">
        <v>193</v>
      </c>
      <c r="C493" t="s">
        <v>559</v>
      </c>
      <c r="D493" t="s">
        <v>603</v>
      </c>
      <c r="E493" s="152">
        <v>0.1</v>
      </c>
      <c r="F493" s="152">
        <v>0.1</v>
      </c>
      <c r="G493" t="s">
        <v>196</v>
      </c>
      <c r="H493" s="342">
        <v>1</v>
      </c>
      <c r="I493" s="294">
        <v>43220</v>
      </c>
      <c r="J493">
        <v>22160</v>
      </c>
      <c r="K493">
        <v>15355</v>
      </c>
      <c r="L493" t="s">
        <v>520</v>
      </c>
      <c r="M493" t="s">
        <v>543</v>
      </c>
      <c r="N493" t="s">
        <v>603</v>
      </c>
      <c r="O493" t="s">
        <v>544</v>
      </c>
      <c r="P493" t="s">
        <v>346</v>
      </c>
      <c r="Q493" t="s">
        <v>351</v>
      </c>
      <c r="R493" t="s">
        <v>201</v>
      </c>
      <c r="S493" t="s">
        <v>204</v>
      </c>
      <c r="T493" t="s">
        <v>201</v>
      </c>
      <c r="U493" t="s">
        <v>330</v>
      </c>
      <c r="V493" t="s">
        <v>318</v>
      </c>
      <c r="W493" t="s">
        <v>201</v>
      </c>
      <c r="X493" t="s">
        <v>331</v>
      </c>
      <c r="Y493" s="287" t="s">
        <v>164</v>
      </c>
      <c r="AA493" t="s">
        <v>47</v>
      </c>
    </row>
    <row r="494" spans="1:27" ht="15" customHeight="1" x14ac:dyDescent="0.35">
      <c r="A494" t="s">
        <v>192</v>
      </c>
      <c r="B494" t="s">
        <v>193</v>
      </c>
      <c r="C494" t="s">
        <v>559</v>
      </c>
      <c r="D494" t="s">
        <v>603</v>
      </c>
      <c r="E494" s="152">
        <v>0.4</v>
      </c>
      <c r="F494" s="152">
        <v>0.4</v>
      </c>
      <c r="G494" t="s">
        <v>196</v>
      </c>
      <c r="H494" s="342">
        <v>1</v>
      </c>
      <c r="I494" s="294">
        <v>43220</v>
      </c>
      <c r="J494">
        <v>22160</v>
      </c>
      <c r="K494">
        <v>15491</v>
      </c>
      <c r="L494" t="s">
        <v>520</v>
      </c>
      <c r="M494" t="s">
        <v>543</v>
      </c>
      <c r="N494" t="s">
        <v>603</v>
      </c>
      <c r="O494" t="s">
        <v>544</v>
      </c>
      <c r="P494" t="s">
        <v>345</v>
      </c>
      <c r="Q494" t="s">
        <v>351</v>
      </c>
      <c r="R494" t="s">
        <v>201</v>
      </c>
      <c r="S494" t="s">
        <v>204</v>
      </c>
      <c r="T494" t="s">
        <v>201</v>
      </c>
      <c r="U494" t="s">
        <v>330</v>
      </c>
      <c r="V494" t="s">
        <v>318</v>
      </c>
      <c r="W494" t="s">
        <v>201</v>
      </c>
      <c r="X494" t="s">
        <v>331</v>
      </c>
      <c r="Y494" s="287" t="s">
        <v>164</v>
      </c>
      <c r="AA494" t="s">
        <v>47</v>
      </c>
    </row>
    <row r="495" spans="1:27" ht="15" customHeight="1" x14ac:dyDescent="0.35">
      <c r="A495" t="s">
        <v>192</v>
      </c>
      <c r="B495" t="s">
        <v>193</v>
      </c>
      <c r="C495" t="s">
        <v>559</v>
      </c>
      <c r="D495" t="s">
        <v>603</v>
      </c>
      <c r="E495" s="152">
        <v>8.02</v>
      </c>
      <c r="F495" s="152">
        <v>8.02</v>
      </c>
      <c r="G495" t="s">
        <v>196</v>
      </c>
      <c r="H495" s="342">
        <v>1</v>
      </c>
      <c r="I495" s="294">
        <v>43220</v>
      </c>
      <c r="J495">
        <v>22160</v>
      </c>
      <c r="K495">
        <v>15641</v>
      </c>
      <c r="L495" t="s">
        <v>520</v>
      </c>
      <c r="M495" t="s">
        <v>543</v>
      </c>
      <c r="N495" t="s">
        <v>603</v>
      </c>
      <c r="O495" t="s">
        <v>544</v>
      </c>
      <c r="P495" t="s">
        <v>332</v>
      </c>
      <c r="Q495" t="s">
        <v>352</v>
      </c>
      <c r="R495" t="s">
        <v>201</v>
      </c>
      <c r="S495" t="s">
        <v>204</v>
      </c>
      <c r="T495" t="s">
        <v>201</v>
      </c>
      <c r="U495" t="s">
        <v>330</v>
      </c>
      <c r="V495" t="s">
        <v>318</v>
      </c>
      <c r="W495" t="s">
        <v>201</v>
      </c>
      <c r="X495" t="s">
        <v>331</v>
      </c>
      <c r="Y495" s="287" t="s">
        <v>164</v>
      </c>
      <c r="AA495" t="s">
        <v>47</v>
      </c>
    </row>
    <row r="496" spans="1:27" ht="15" customHeight="1" x14ac:dyDescent="0.35">
      <c r="A496" t="s">
        <v>192</v>
      </c>
      <c r="B496" t="s">
        <v>193</v>
      </c>
      <c r="C496" t="s">
        <v>559</v>
      </c>
      <c r="D496" t="s">
        <v>603</v>
      </c>
      <c r="E496" s="152">
        <v>8.02</v>
      </c>
      <c r="F496" s="152">
        <v>8.02</v>
      </c>
      <c r="G496" t="s">
        <v>196</v>
      </c>
      <c r="H496" s="342">
        <v>1</v>
      </c>
      <c r="I496" s="294">
        <v>43220</v>
      </c>
      <c r="J496">
        <v>22160</v>
      </c>
      <c r="K496">
        <v>15800</v>
      </c>
      <c r="L496" t="s">
        <v>520</v>
      </c>
      <c r="M496" t="s">
        <v>543</v>
      </c>
      <c r="N496" t="s">
        <v>603</v>
      </c>
      <c r="O496" t="s">
        <v>544</v>
      </c>
      <c r="P496" t="s">
        <v>333</v>
      </c>
      <c r="Q496" t="s">
        <v>352</v>
      </c>
      <c r="R496" t="s">
        <v>201</v>
      </c>
      <c r="S496" t="s">
        <v>204</v>
      </c>
      <c r="T496" t="s">
        <v>201</v>
      </c>
      <c r="U496" t="s">
        <v>330</v>
      </c>
      <c r="V496" t="s">
        <v>318</v>
      </c>
      <c r="W496" t="s">
        <v>201</v>
      </c>
      <c r="X496" t="s">
        <v>331</v>
      </c>
      <c r="Y496" s="287" t="s">
        <v>164</v>
      </c>
      <c r="AA496" t="s">
        <v>47</v>
      </c>
    </row>
    <row r="497" spans="1:29" ht="15" customHeight="1" x14ac:dyDescent="0.35">
      <c r="A497" t="s">
        <v>192</v>
      </c>
      <c r="B497" t="s">
        <v>193</v>
      </c>
      <c r="C497" t="s">
        <v>559</v>
      </c>
      <c r="D497" t="s">
        <v>603</v>
      </c>
      <c r="E497" s="152">
        <v>0.12</v>
      </c>
      <c r="F497" s="152">
        <v>0.12</v>
      </c>
      <c r="G497" t="s">
        <v>196</v>
      </c>
      <c r="H497" s="342">
        <v>1</v>
      </c>
      <c r="I497" s="294">
        <v>43220</v>
      </c>
      <c r="J497">
        <v>22160</v>
      </c>
      <c r="K497">
        <v>15950</v>
      </c>
      <c r="L497" t="s">
        <v>520</v>
      </c>
      <c r="M497" t="s">
        <v>543</v>
      </c>
      <c r="N497" t="s">
        <v>603</v>
      </c>
      <c r="O497" t="s">
        <v>544</v>
      </c>
      <c r="P497" t="s">
        <v>340</v>
      </c>
      <c r="Q497" t="s">
        <v>352</v>
      </c>
      <c r="R497" t="s">
        <v>201</v>
      </c>
      <c r="S497" t="s">
        <v>204</v>
      </c>
      <c r="T497" t="s">
        <v>201</v>
      </c>
      <c r="U497" t="s">
        <v>330</v>
      </c>
      <c r="V497" t="s">
        <v>318</v>
      </c>
      <c r="W497" t="s">
        <v>201</v>
      </c>
      <c r="X497" t="s">
        <v>94</v>
      </c>
      <c r="Y497" s="287" t="s">
        <v>164</v>
      </c>
      <c r="AA497" t="s">
        <v>47</v>
      </c>
    </row>
    <row r="498" spans="1:29" ht="15" customHeight="1" x14ac:dyDescent="0.35">
      <c r="A498" t="s">
        <v>192</v>
      </c>
      <c r="B498" t="s">
        <v>193</v>
      </c>
      <c r="C498" t="s">
        <v>559</v>
      </c>
      <c r="D498" t="s">
        <v>603</v>
      </c>
      <c r="E498" s="152">
        <v>0.12</v>
      </c>
      <c r="F498" s="152">
        <v>0.12</v>
      </c>
      <c r="G498" t="s">
        <v>196</v>
      </c>
      <c r="H498" s="342">
        <v>1</v>
      </c>
      <c r="I498" s="294">
        <v>43220</v>
      </c>
      <c r="J498">
        <v>22160</v>
      </c>
      <c r="K498">
        <v>16082</v>
      </c>
      <c r="L498" t="s">
        <v>520</v>
      </c>
      <c r="M498" t="s">
        <v>543</v>
      </c>
      <c r="N498" t="s">
        <v>603</v>
      </c>
      <c r="O498" t="s">
        <v>544</v>
      </c>
      <c r="P498" t="s">
        <v>341</v>
      </c>
      <c r="Q498" t="s">
        <v>352</v>
      </c>
      <c r="R498" t="s">
        <v>201</v>
      </c>
      <c r="S498" t="s">
        <v>204</v>
      </c>
      <c r="T498" t="s">
        <v>201</v>
      </c>
      <c r="U498" t="s">
        <v>330</v>
      </c>
      <c r="V498" t="s">
        <v>318</v>
      </c>
      <c r="W498" t="s">
        <v>201</v>
      </c>
      <c r="X498" t="s">
        <v>342</v>
      </c>
      <c r="Y498" s="287" t="s">
        <v>164</v>
      </c>
      <c r="AA498" t="s">
        <v>47</v>
      </c>
    </row>
    <row r="499" spans="1:29" ht="15" customHeight="1" x14ac:dyDescent="0.35">
      <c r="A499" t="s">
        <v>192</v>
      </c>
      <c r="B499" t="s">
        <v>193</v>
      </c>
      <c r="C499" t="s">
        <v>559</v>
      </c>
      <c r="D499" t="s">
        <v>603</v>
      </c>
      <c r="E499" s="152">
        <v>0.14000000000000001</v>
      </c>
      <c r="F499" s="152">
        <v>0.14000000000000001</v>
      </c>
      <c r="G499" t="s">
        <v>196</v>
      </c>
      <c r="H499" s="342">
        <v>1</v>
      </c>
      <c r="I499" s="294">
        <v>43220</v>
      </c>
      <c r="J499">
        <v>22160</v>
      </c>
      <c r="K499">
        <v>16215</v>
      </c>
      <c r="L499" t="s">
        <v>520</v>
      </c>
      <c r="M499" t="s">
        <v>543</v>
      </c>
      <c r="N499" t="s">
        <v>603</v>
      </c>
      <c r="O499" t="s">
        <v>544</v>
      </c>
      <c r="P499" t="s">
        <v>345</v>
      </c>
      <c r="Q499" t="s">
        <v>352</v>
      </c>
      <c r="R499" t="s">
        <v>201</v>
      </c>
      <c r="S499" t="s">
        <v>204</v>
      </c>
      <c r="T499" t="s">
        <v>201</v>
      </c>
      <c r="U499" t="s">
        <v>330</v>
      </c>
      <c r="V499" t="s">
        <v>318</v>
      </c>
      <c r="W499" t="s">
        <v>201</v>
      </c>
      <c r="X499" t="s">
        <v>331</v>
      </c>
      <c r="Y499" s="287" t="s">
        <v>164</v>
      </c>
      <c r="AA499" t="s">
        <v>47</v>
      </c>
    </row>
    <row r="500" spans="1:29" ht="15" customHeight="1" x14ac:dyDescent="0.35">
      <c r="A500" t="s">
        <v>192</v>
      </c>
      <c r="B500" t="s">
        <v>193</v>
      </c>
      <c r="C500" t="s">
        <v>559</v>
      </c>
      <c r="D500" t="s">
        <v>603</v>
      </c>
      <c r="E500" s="152">
        <v>2.29</v>
      </c>
      <c r="F500" s="152">
        <v>2.29</v>
      </c>
      <c r="G500" t="s">
        <v>196</v>
      </c>
      <c r="H500" s="342">
        <v>1</v>
      </c>
      <c r="I500" s="294">
        <v>43220</v>
      </c>
      <c r="J500">
        <v>22160</v>
      </c>
      <c r="K500">
        <v>16356</v>
      </c>
      <c r="L500" t="s">
        <v>520</v>
      </c>
      <c r="M500" t="s">
        <v>543</v>
      </c>
      <c r="N500" t="s">
        <v>603</v>
      </c>
      <c r="O500" t="s">
        <v>544</v>
      </c>
      <c r="P500" t="s">
        <v>336</v>
      </c>
      <c r="Q500" t="s">
        <v>326</v>
      </c>
      <c r="R500" t="s">
        <v>201</v>
      </c>
      <c r="S500" t="s">
        <v>204</v>
      </c>
      <c r="T500" t="s">
        <v>201</v>
      </c>
      <c r="U500" t="s">
        <v>330</v>
      </c>
      <c r="V500" t="s">
        <v>318</v>
      </c>
      <c r="W500" t="s">
        <v>201</v>
      </c>
      <c r="X500" t="s">
        <v>331</v>
      </c>
      <c r="Y500" s="287" t="s">
        <v>164</v>
      </c>
      <c r="AA500" t="s">
        <v>47</v>
      </c>
    </row>
    <row r="501" spans="1:29" ht="15" customHeight="1" x14ac:dyDescent="0.35">
      <c r="A501" t="s">
        <v>192</v>
      </c>
      <c r="B501" t="s">
        <v>193</v>
      </c>
      <c r="C501" t="s">
        <v>559</v>
      </c>
      <c r="D501" t="s">
        <v>603</v>
      </c>
      <c r="E501" s="152">
        <v>0.31</v>
      </c>
      <c r="F501" s="152">
        <v>0.31</v>
      </c>
      <c r="G501" t="s">
        <v>196</v>
      </c>
      <c r="H501" s="342">
        <v>1</v>
      </c>
      <c r="I501" s="294">
        <v>43220</v>
      </c>
      <c r="J501">
        <v>22160</v>
      </c>
      <c r="K501">
        <v>16505</v>
      </c>
      <c r="L501" t="s">
        <v>520</v>
      </c>
      <c r="M501" t="s">
        <v>543</v>
      </c>
      <c r="N501" t="s">
        <v>603</v>
      </c>
      <c r="O501" t="s">
        <v>544</v>
      </c>
      <c r="P501" t="s">
        <v>340</v>
      </c>
      <c r="Q501" t="s">
        <v>326</v>
      </c>
      <c r="R501" t="s">
        <v>201</v>
      </c>
      <c r="S501" t="s">
        <v>204</v>
      </c>
      <c r="T501" t="s">
        <v>201</v>
      </c>
      <c r="U501" t="s">
        <v>330</v>
      </c>
      <c r="V501" t="s">
        <v>318</v>
      </c>
      <c r="W501" t="s">
        <v>201</v>
      </c>
      <c r="X501" t="s">
        <v>94</v>
      </c>
      <c r="Y501" s="287" t="s">
        <v>164</v>
      </c>
      <c r="AA501" t="s">
        <v>47</v>
      </c>
    </row>
    <row r="502" spans="1:29" ht="15" customHeight="1" x14ac:dyDescent="0.35">
      <c r="A502" t="s">
        <v>192</v>
      </c>
      <c r="B502" t="s">
        <v>193</v>
      </c>
      <c r="C502" t="s">
        <v>559</v>
      </c>
      <c r="D502" t="s">
        <v>603</v>
      </c>
      <c r="E502" s="152">
        <v>-263.70999999999998</v>
      </c>
      <c r="F502" s="152">
        <v>-263.70999999999998</v>
      </c>
      <c r="G502" t="s">
        <v>196</v>
      </c>
      <c r="H502" s="342">
        <v>1</v>
      </c>
      <c r="I502" s="294">
        <v>43220</v>
      </c>
      <c r="J502">
        <v>22160</v>
      </c>
      <c r="K502">
        <v>16655</v>
      </c>
      <c r="L502" t="s">
        <v>520</v>
      </c>
      <c r="M502" t="s">
        <v>543</v>
      </c>
      <c r="N502" t="s">
        <v>603</v>
      </c>
      <c r="O502" t="s">
        <v>544</v>
      </c>
      <c r="P502" t="s">
        <v>604</v>
      </c>
      <c r="Q502" t="s">
        <v>326</v>
      </c>
      <c r="R502" t="s">
        <v>201</v>
      </c>
      <c r="S502" t="s">
        <v>204</v>
      </c>
      <c r="T502" t="s">
        <v>201</v>
      </c>
      <c r="U502" t="s">
        <v>330</v>
      </c>
      <c r="V502" t="s">
        <v>318</v>
      </c>
      <c r="W502" t="s">
        <v>201</v>
      </c>
      <c r="X502" t="s">
        <v>331</v>
      </c>
      <c r="Y502" s="287" t="s">
        <v>164</v>
      </c>
      <c r="AA502" t="s">
        <v>47</v>
      </c>
    </row>
    <row r="503" spans="1:29" ht="15" customHeight="1" x14ac:dyDescent="0.35">
      <c r="A503" t="s">
        <v>192</v>
      </c>
      <c r="B503" t="s">
        <v>193</v>
      </c>
      <c r="C503" t="s">
        <v>559</v>
      </c>
      <c r="D503" t="s">
        <v>603</v>
      </c>
      <c r="E503" s="152">
        <v>6.01</v>
      </c>
      <c r="F503" s="152">
        <v>6.01</v>
      </c>
      <c r="G503" t="s">
        <v>196</v>
      </c>
      <c r="H503" s="342">
        <v>1</v>
      </c>
      <c r="I503" s="294">
        <v>43220</v>
      </c>
      <c r="J503">
        <v>22160</v>
      </c>
      <c r="K503">
        <v>16815</v>
      </c>
      <c r="L503" t="s">
        <v>520</v>
      </c>
      <c r="M503" t="s">
        <v>543</v>
      </c>
      <c r="N503" t="s">
        <v>603</v>
      </c>
      <c r="O503" t="s">
        <v>544</v>
      </c>
      <c r="P503" t="s">
        <v>339</v>
      </c>
      <c r="Q503" t="s">
        <v>353</v>
      </c>
      <c r="R503" t="s">
        <v>201</v>
      </c>
      <c r="S503" t="s">
        <v>204</v>
      </c>
      <c r="T503" t="s">
        <v>201</v>
      </c>
      <c r="U503" t="s">
        <v>330</v>
      </c>
      <c r="V503" t="s">
        <v>318</v>
      </c>
      <c r="W503" t="s">
        <v>201</v>
      </c>
      <c r="X503" t="s">
        <v>331</v>
      </c>
      <c r="Y503" s="287" t="s">
        <v>164</v>
      </c>
      <c r="AA503" t="s">
        <v>47</v>
      </c>
    </row>
    <row r="504" spans="1:29" x14ac:dyDescent="0.35">
      <c r="A504" t="s">
        <v>192</v>
      </c>
      <c r="B504" t="s">
        <v>193</v>
      </c>
      <c r="C504" t="s">
        <v>559</v>
      </c>
      <c r="D504" t="s">
        <v>599</v>
      </c>
      <c r="E504" s="152">
        <v>-360</v>
      </c>
      <c r="F504" s="152">
        <v>-360</v>
      </c>
      <c r="G504" t="s">
        <v>196</v>
      </c>
      <c r="H504" s="342">
        <v>1</v>
      </c>
      <c r="I504" s="294">
        <v>43228</v>
      </c>
      <c r="J504">
        <v>22148</v>
      </c>
      <c r="K504">
        <v>4</v>
      </c>
      <c r="L504" t="s">
        <v>520</v>
      </c>
      <c r="M504" t="s">
        <v>281</v>
      </c>
      <c r="N504" t="s">
        <v>600</v>
      </c>
      <c r="O504" t="s">
        <v>544</v>
      </c>
      <c r="P504" t="s">
        <v>201</v>
      </c>
      <c r="Q504" s="302" t="s">
        <v>601</v>
      </c>
      <c r="R504" t="s">
        <v>301</v>
      </c>
      <c r="S504" t="s">
        <v>204</v>
      </c>
      <c r="T504" t="s">
        <v>201</v>
      </c>
      <c r="U504" t="s">
        <v>50</v>
      </c>
      <c r="V504" t="s">
        <v>205</v>
      </c>
      <c r="W504" t="s">
        <v>201</v>
      </c>
      <c r="X504" t="s">
        <v>46</v>
      </c>
      <c r="Y504" s="287" t="s">
        <v>147</v>
      </c>
    </row>
    <row r="505" spans="1:29" x14ac:dyDescent="0.35">
      <c r="A505" t="s">
        <v>192</v>
      </c>
      <c r="B505" t="s">
        <v>193</v>
      </c>
      <c r="C505" t="s">
        <v>559</v>
      </c>
      <c r="D505" t="s">
        <v>537</v>
      </c>
      <c r="E505" s="152">
        <v>0</v>
      </c>
      <c r="F505" s="152">
        <v>0</v>
      </c>
      <c r="G505" t="s">
        <v>196</v>
      </c>
      <c r="H505" s="342">
        <v>0</v>
      </c>
      <c r="I505" s="294">
        <v>43228</v>
      </c>
      <c r="J505">
        <v>22156</v>
      </c>
      <c r="K505">
        <v>631</v>
      </c>
      <c r="L505" t="s">
        <v>538</v>
      </c>
      <c r="M505" t="s">
        <v>539</v>
      </c>
      <c r="N505" t="s">
        <v>540</v>
      </c>
      <c r="O505" t="s">
        <v>544</v>
      </c>
      <c r="P505" t="s">
        <v>201</v>
      </c>
      <c r="Q505" s="302" t="s">
        <v>308</v>
      </c>
      <c r="R505" t="s">
        <v>408</v>
      </c>
      <c r="S505" t="s">
        <v>204</v>
      </c>
      <c r="T505" t="s">
        <v>201</v>
      </c>
      <c r="U505" t="s">
        <v>50</v>
      </c>
      <c r="V505" t="s">
        <v>205</v>
      </c>
      <c r="W505" t="s">
        <v>201</v>
      </c>
      <c r="X505" t="s">
        <v>46</v>
      </c>
      <c r="Y505" s="287" t="s">
        <v>147</v>
      </c>
    </row>
    <row r="506" spans="1:29" x14ac:dyDescent="0.35">
      <c r="A506" t="s">
        <v>192</v>
      </c>
      <c r="B506" t="s">
        <v>193</v>
      </c>
      <c r="C506" t="s">
        <v>559</v>
      </c>
      <c r="D506" t="s">
        <v>537</v>
      </c>
      <c r="E506" s="152">
        <v>0</v>
      </c>
      <c r="F506" s="152">
        <v>0</v>
      </c>
      <c r="G506" t="s">
        <v>196</v>
      </c>
      <c r="H506" s="342">
        <v>0</v>
      </c>
      <c r="I506" s="294">
        <v>43228</v>
      </c>
      <c r="J506">
        <v>22156</v>
      </c>
      <c r="K506">
        <v>632</v>
      </c>
      <c r="L506" t="s">
        <v>538</v>
      </c>
      <c r="M506" t="s">
        <v>539</v>
      </c>
      <c r="N506" t="s">
        <v>540</v>
      </c>
      <c r="O506" t="s">
        <v>544</v>
      </c>
      <c r="P506" t="s">
        <v>201</v>
      </c>
      <c r="Q506" s="302" t="s">
        <v>308</v>
      </c>
      <c r="R506" t="s">
        <v>301</v>
      </c>
      <c r="S506" t="s">
        <v>204</v>
      </c>
      <c r="T506" t="s">
        <v>201</v>
      </c>
      <c r="U506" t="s">
        <v>50</v>
      </c>
      <c r="V506" t="s">
        <v>205</v>
      </c>
      <c r="W506" t="s">
        <v>201</v>
      </c>
      <c r="X506" t="s">
        <v>46</v>
      </c>
      <c r="Y506" s="287" t="s">
        <v>147</v>
      </c>
    </row>
    <row r="507" spans="1:29" x14ac:dyDescent="0.35">
      <c r="A507" s="295" t="s">
        <v>192</v>
      </c>
      <c r="B507" s="295" t="s">
        <v>193</v>
      </c>
      <c r="C507" s="295" t="s">
        <v>605</v>
      </c>
      <c r="D507" s="295" t="s">
        <v>606</v>
      </c>
      <c r="E507" s="288">
        <v>776.16</v>
      </c>
      <c r="F507" s="288">
        <v>776.16</v>
      </c>
      <c r="G507" s="295" t="s">
        <v>196</v>
      </c>
      <c r="H507" s="343">
        <v>1</v>
      </c>
      <c r="I507" s="296">
        <v>43164</v>
      </c>
      <c r="J507" s="295">
        <v>22363</v>
      </c>
      <c r="K507" s="295">
        <v>11</v>
      </c>
      <c r="L507" s="295" t="s">
        <v>561</v>
      </c>
      <c r="M507" s="295" t="s">
        <v>208</v>
      </c>
      <c r="N507" s="295" t="s">
        <v>209</v>
      </c>
      <c r="O507" s="295" t="s">
        <v>544</v>
      </c>
      <c r="P507" s="295" t="s">
        <v>201</v>
      </c>
      <c r="Q507" s="295" t="s">
        <v>210</v>
      </c>
      <c r="R507" s="295" t="s">
        <v>201</v>
      </c>
      <c r="S507" s="295" t="s">
        <v>204</v>
      </c>
      <c r="T507" s="295" t="s">
        <v>201</v>
      </c>
      <c r="U507" s="295" t="s">
        <v>388</v>
      </c>
      <c r="V507" s="295" t="s">
        <v>205</v>
      </c>
      <c r="W507" s="295" t="s">
        <v>201</v>
      </c>
      <c r="X507" s="295" t="s">
        <v>46</v>
      </c>
      <c r="Y507" s="287" t="s">
        <v>138</v>
      </c>
      <c r="Z507" s="295"/>
      <c r="AA507" s="295"/>
      <c r="AB507" s="295"/>
      <c r="AC507" s="295"/>
    </row>
    <row r="508" spans="1:29" x14ac:dyDescent="0.35">
      <c r="A508" s="295" t="s">
        <v>192</v>
      </c>
      <c r="B508" s="295" t="s">
        <v>193</v>
      </c>
      <c r="C508" s="295" t="s">
        <v>605</v>
      </c>
      <c r="D508" s="295" t="s">
        <v>607</v>
      </c>
      <c r="E508" s="288">
        <v>960</v>
      </c>
      <c r="F508" s="288">
        <v>960</v>
      </c>
      <c r="G508" s="295" t="s">
        <v>196</v>
      </c>
      <c r="H508" s="343">
        <v>1</v>
      </c>
      <c r="I508" s="296">
        <v>43229</v>
      </c>
      <c r="J508" s="295">
        <v>22441</v>
      </c>
      <c r="K508" s="295">
        <v>1</v>
      </c>
      <c r="L508" s="295" t="s">
        <v>561</v>
      </c>
      <c r="M508" s="295" t="s">
        <v>208</v>
      </c>
      <c r="N508" s="295" t="s">
        <v>608</v>
      </c>
      <c r="O508" s="295" t="s">
        <v>544</v>
      </c>
      <c r="P508" s="295" t="s">
        <v>201</v>
      </c>
      <c r="Q508" s="295" t="s">
        <v>310</v>
      </c>
      <c r="R508" s="295" t="s">
        <v>201</v>
      </c>
      <c r="S508" s="295" t="s">
        <v>204</v>
      </c>
      <c r="T508" s="295" t="s">
        <v>201</v>
      </c>
      <c r="U508" s="295" t="s">
        <v>50</v>
      </c>
      <c r="V508" s="295" t="s">
        <v>205</v>
      </c>
      <c r="W508" s="295" t="s">
        <v>201</v>
      </c>
      <c r="X508" s="295" t="s">
        <v>46</v>
      </c>
      <c r="Y508" s="287" t="s">
        <v>147</v>
      </c>
      <c r="Z508" s="295"/>
      <c r="AA508" s="295"/>
      <c r="AB508" s="295"/>
      <c r="AC508" s="295"/>
    </row>
    <row r="509" spans="1:29" x14ac:dyDescent="0.35">
      <c r="A509" s="295" t="s">
        <v>192</v>
      </c>
      <c r="B509" s="295" t="s">
        <v>193</v>
      </c>
      <c r="C509" s="295" t="s">
        <v>605</v>
      </c>
      <c r="D509" s="295" t="s">
        <v>140</v>
      </c>
      <c r="E509" s="288">
        <v>7.68</v>
      </c>
      <c r="F509" s="288">
        <v>7.68</v>
      </c>
      <c r="G509" s="295" t="s">
        <v>196</v>
      </c>
      <c r="H509" s="343">
        <v>1</v>
      </c>
      <c r="I509" s="296">
        <v>43229</v>
      </c>
      <c r="J509" s="295">
        <v>22441</v>
      </c>
      <c r="K509" s="295">
        <v>2</v>
      </c>
      <c r="L509" s="295" t="s">
        <v>561</v>
      </c>
      <c r="M509" s="295" t="s">
        <v>208</v>
      </c>
      <c r="N509" s="295" t="s">
        <v>608</v>
      </c>
      <c r="O509" s="295" t="s">
        <v>544</v>
      </c>
      <c r="P509" s="295" t="s">
        <v>201</v>
      </c>
      <c r="Q509" s="295" t="s">
        <v>210</v>
      </c>
      <c r="R509" s="295" t="s">
        <v>201</v>
      </c>
      <c r="S509" s="295" t="s">
        <v>204</v>
      </c>
      <c r="T509" s="295" t="s">
        <v>201</v>
      </c>
      <c r="U509" s="295" t="s">
        <v>50</v>
      </c>
      <c r="V509" s="295" t="s">
        <v>205</v>
      </c>
      <c r="W509" s="295" t="s">
        <v>201</v>
      </c>
      <c r="X509" s="295" t="s">
        <v>46</v>
      </c>
      <c r="Y509" s="287" t="s">
        <v>138</v>
      </c>
      <c r="Z509" s="295"/>
      <c r="AA509" s="295"/>
      <c r="AB509" s="295"/>
      <c r="AC509" s="295"/>
    </row>
    <row r="510" spans="1:29" x14ac:dyDescent="0.35">
      <c r="A510" s="295" t="s">
        <v>192</v>
      </c>
      <c r="B510" s="295" t="s">
        <v>193</v>
      </c>
      <c r="C510" s="295" t="s">
        <v>605</v>
      </c>
      <c r="D510" s="295" t="s">
        <v>609</v>
      </c>
      <c r="E510" s="288">
        <v>60</v>
      </c>
      <c r="F510" s="288">
        <v>60</v>
      </c>
      <c r="G510" s="295" t="s">
        <v>196</v>
      </c>
      <c r="H510" s="343">
        <v>1</v>
      </c>
      <c r="I510" s="296">
        <v>43229</v>
      </c>
      <c r="J510" s="295">
        <v>22441</v>
      </c>
      <c r="K510" s="295">
        <v>60</v>
      </c>
      <c r="L510" s="295" t="s">
        <v>561</v>
      </c>
      <c r="M510" s="295" t="s">
        <v>208</v>
      </c>
      <c r="N510" s="295" t="s">
        <v>610</v>
      </c>
      <c r="O510" s="295" t="s">
        <v>544</v>
      </c>
      <c r="P510" s="295" t="s">
        <v>201</v>
      </c>
      <c r="Q510" s="295" t="s">
        <v>222</v>
      </c>
      <c r="R510" s="295" t="s">
        <v>201</v>
      </c>
      <c r="S510" s="295" t="s">
        <v>204</v>
      </c>
      <c r="T510" s="295" t="s">
        <v>201</v>
      </c>
      <c r="U510" s="295" t="s">
        <v>223</v>
      </c>
      <c r="V510" s="295" t="s">
        <v>205</v>
      </c>
      <c r="W510" s="295" t="s">
        <v>201</v>
      </c>
      <c r="X510" s="295" t="s">
        <v>46</v>
      </c>
      <c r="Y510" s="287" t="s">
        <v>138</v>
      </c>
      <c r="Z510" s="295"/>
      <c r="AA510" s="295"/>
      <c r="AB510" s="295"/>
      <c r="AC510" s="295"/>
    </row>
    <row r="511" spans="1:29" x14ac:dyDescent="0.35">
      <c r="A511" s="295" t="s">
        <v>192</v>
      </c>
      <c r="B511" s="295" t="s">
        <v>193</v>
      </c>
      <c r="C511" s="295" t="s">
        <v>605</v>
      </c>
      <c r="D511" s="295" t="s">
        <v>611</v>
      </c>
      <c r="E511" s="288">
        <v>150</v>
      </c>
      <c r="F511" s="288">
        <v>150</v>
      </c>
      <c r="G511" s="295" t="s">
        <v>196</v>
      </c>
      <c r="H511" s="343">
        <v>1</v>
      </c>
      <c r="I511" s="296">
        <v>43229</v>
      </c>
      <c r="J511" s="295">
        <v>22441</v>
      </c>
      <c r="K511" s="295">
        <v>71</v>
      </c>
      <c r="L511" s="295" t="s">
        <v>561</v>
      </c>
      <c r="M511" s="295" t="s">
        <v>208</v>
      </c>
      <c r="N511" s="295" t="s">
        <v>610</v>
      </c>
      <c r="O511" s="295" t="s">
        <v>544</v>
      </c>
      <c r="P511" s="295" t="s">
        <v>201</v>
      </c>
      <c r="Q511" s="295" t="s">
        <v>222</v>
      </c>
      <c r="R511" s="295" t="s">
        <v>201</v>
      </c>
      <c r="S511" s="295" t="s">
        <v>204</v>
      </c>
      <c r="T511" s="295" t="s">
        <v>201</v>
      </c>
      <c r="U511" s="295" t="s">
        <v>50</v>
      </c>
      <c r="V511" s="295" t="s">
        <v>205</v>
      </c>
      <c r="W511" s="295" t="s">
        <v>201</v>
      </c>
      <c r="X511" s="295" t="s">
        <v>46</v>
      </c>
      <c r="Y511" s="287" t="s">
        <v>138</v>
      </c>
      <c r="Z511" s="295"/>
      <c r="AA511" s="295"/>
      <c r="AB511" s="295"/>
      <c r="AC511" s="295"/>
    </row>
    <row r="512" spans="1:29" x14ac:dyDescent="0.35">
      <c r="A512" s="295" t="s">
        <v>192</v>
      </c>
      <c r="B512" s="295" t="s">
        <v>193</v>
      </c>
      <c r="C512" s="295" t="s">
        <v>605</v>
      </c>
      <c r="D512" s="295" t="s">
        <v>612</v>
      </c>
      <c r="E512" s="288">
        <v>150</v>
      </c>
      <c r="F512" s="288">
        <v>150</v>
      </c>
      <c r="G512" s="295" t="s">
        <v>196</v>
      </c>
      <c r="H512" s="343">
        <v>1</v>
      </c>
      <c r="I512" s="296">
        <v>43229</v>
      </c>
      <c r="J512" s="295">
        <v>22441</v>
      </c>
      <c r="K512" s="295">
        <v>77</v>
      </c>
      <c r="L512" s="295" t="s">
        <v>561</v>
      </c>
      <c r="M512" s="295" t="s">
        <v>208</v>
      </c>
      <c r="N512" s="295" t="s">
        <v>610</v>
      </c>
      <c r="O512" s="295" t="s">
        <v>544</v>
      </c>
      <c r="P512" s="295" t="s">
        <v>201</v>
      </c>
      <c r="Q512" s="295" t="s">
        <v>222</v>
      </c>
      <c r="R512" s="295" t="s">
        <v>201</v>
      </c>
      <c r="S512" s="295" t="s">
        <v>204</v>
      </c>
      <c r="T512" s="295" t="s">
        <v>201</v>
      </c>
      <c r="U512" s="295" t="s">
        <v>50</v>
      </c>
      <c r="V512" s="295" t="s">
        <v>205</v>
      </c>
      <c r="W512" s="295" t="s">
        <v>201</v>
      </c>
      <c r="X512" s="295" t="s">
        <v>46</v>
      </c>
      <c r="Y512" s="287" t="s">
        <v>138</v>
      </c>
      <c r="Z512" s="295"/>
      <c r="AA512" s="295"/>
      <c r="AB512" s="295"/>
      <c r="AC512" s="295"/>
    </row>
    <row r="513" spans="1:29" x14ac:dyDescent="0.35">
      <c r="A513" s="295" t="s">
        <v>192</v>
      </c>
      <c r="B513" s="295" t="s">
        <v>193</v>
      </c>
      <c r="C513" s="295" t="s">
        <v>605</v>
      </c>
      <c r="D513" s="295" t="s">
        <v>613</v>
      </c>
      <c r="E513" s="288">
        <v>673.6</v>
      </c>
      <c r="F513" s="288">
        <v>673.6</v>
      </c>
      <c r="G513" s="295" t="s">
        <v>196</v>
      </c>
      <c r="H513" s="343">
        <v>1</v>
      </c>
      <c r="I513" s="296">
        <v>43233</v>
      </c>
      <c r="J513" s="295">
        <v>22445</v>
      </c>
      <c r="K513" s="295">
        <v>40</v>
      </c>
      <c r="L513" s="295" t="s">
        <v>561</v>
      </c>
      <c r="M513" s="295" t="s">
        <v>208</v>
      </c>
      <c r="N513" s="295" t="s">
        <v>614</v>
      </c>
      <c r="O513" s="295" t="s">
        <v>544</v>
      </c>
      <c r="P513" s="295" t="s">
        <v>201</v>
      </c>
      <c r="Q513" s="295" t="s">
        <v>238</v>
      </c>
      <c r="R513" s="295" t="s">
        <v>201</v>
      </c>
      <c r="S513" s="295" t="s">
        <v>204</v>
      </c>
      <c r="T513" s="295" t="s">
        <v>201</v>
      </c>
      <c r="U513" s="295" t="s">
        <v>50</v>
      </c>
      <c r="V513" s="295" t="s">
        <v>205</v>
      </c>
      <c r="W513" s="295" t="s">
        <v>201</v>
      </c>
      <c r="X513" s="295" t="s">
        <v>46</v>
      </c>
      <c r="Y513" s="287" t="s">
        <v>138</v>
      </c>
      <c r="Z513" s="295"/>
      <c r="AA513" s="295"/>
      <c r="AB513" s="295"/>
      <c r="AC513" s="295"/>
    </row>
    <row r="514" spans="1:29" x14ac:dyDescent="0.35">
      <c r="A514" s="295" t="s">
        <v>192</v>
      </c>
      <c r="B514" s="295" t="s">
        <v>193</v>
      </c>
      <c r="C514" s="295" t="s">
        <v>605</v>
      </c>
      <c r="D514" s="295" t="s">
        <v>615</v>
      </c>
      <c r="E514" s="288">
        <v>3000</v>
      </c>
      <c r="F514" s="288">
        <v>3000</v>
      </c>
      <c r="G514" s="295" t="s">
        <v>196</v>
      </c>
      <c r="H514" s="343">
        <v>1</v>
      </c>
      <c r="I514" s="296">
        <v>43233</v>
      </c>
      <c r="J514" s="295">
        <v>22445</v>
      </c>
      <c r="K514" s="295">
        <v>75</v>
      </c>
      <c r="L514" s="295" t="s">
        <v>561</v>
      </c>
      <c r="M514" s="295" t="s">
        <v>208</v>
      </c>
      <c r="N514" s="295" t="s">
        <v>616</v>
      </c>
      <c r="O514" s="295" t="s">
        <v>544</v>
      </c>
      <c r="P514" s="295" t="s">
        <v>201</v>
      </c>
      <c r="Q514" s="295" t="s">
        <v>284</v>
      </c>
      <c r="R514" s="295" t="s">
        <v>201</v>
      </c>
      <c r="S514" s="295" t="s">
        <v>204</v>
      </c>
      <c r="T514" s="295" t="s">
        <v>201</v>
      </c>
      <c r="U514" s="295" t="s">
        <v>53</v>
      </c>
      <c r="V514" s="295" t="s">
        <v>205</v>
      </c>
      <c r="W514" s="295" t="s">
        <v>201</v>
      </c>
      <c r="X514" s="295" t="s">
        <v>46</v>
      </c>
      <c r="Y514" s="287" t="s">
        <v>53</v>
      </c>
      <c r="Z514" s="295"/>
      <c r="AA514" s="295"/>
      <c r="AB514" s="295"/>
      <c r="AC514" s="295"/>
    </row>
    <row r="515" spans="1:29" x14ac:dyDescent="0.35">
      <c r="A515" s="295" t="s">
        <v>192</v>
      </c>
      <c r="B515" s="295" t="s">
        <v>193</v>
      </c>
      <c r="C515" s="295" t="s">
        <v>605</v>
      </c>
      <c r="D515" s="295" t="s">
        <v>233</v>
      </c>
      <c r="E515" s="288">
        <v>9</v>
      </c>
      <c r="F515" s="288">
        <v>9</v>
      </c>
      <c r="G515" s="295" t="s">
        <v>196</v>
      </c>
      <c r="H515" s="343">
        <v>1</v>
      </c>
      <c r="I515" s="296">
        <v>43233</v>
      </c>
      <c r="J515" s="295">
        <v>22445</v>
      </c>
      <c r="K515" s="295">
        <v>76</v>
      </c>
      <c r="L515" s="295" t="s">
        <v>561</v>
      </c>
      <c r="M515" s="295" t="s">
        <v>208</v>
      </c>
      <c r="N515" s="295" t="s">
        <v>616</v>
      </c>
      <c r="O515" s="295" t="s">
        <v>544</v>
      </c>
      <c r="P515" s="295" t="s">
        <v>201</v>
      </c>
      <c r="Q515" s="295" t="s">
        <v>210</v>
      </c>
      <c r="R515" s="295" t="s">
        <v>201</v>
      </c>
      <c r="S515" s="295" t="s">
        <v>204</v>
      </c>
      <c r="T515" s="295" t="s">
        <v>201</v>
      </c>
      <c r="U515" s="295" t="s">
        <v>50</v>
      </c>
      <c r="V515" s="295" t="s">
        <v>205</v>
      </c>
      <c r="W515" s="295" t="s">
        <v>201</v>
      </c>
      <c r="X515" s="295" t="s">
        <v>46</v>
      </c>
      <c r="Y515" s="287" t="s">
        <v>138</v>
      </c>
      <c r="Z515" s="295"/>
      <c r="AA515" s="295"/>
      <c r="AB515" s="295"/>
      <c r="AC515" s="295"/>
    </row>
    <row r="516" spans="1:29" x14ac:dyDescent="0.35">
      <c r="A516" s="295" t="s">
        <v>192</v>
      </c>
      <c r="B516" s="295" t="s">
        <v>193</v>
      </c>
      <c r="C516" s="295" t="s">
        <v>605</v>
      </c>
      <c r="D516" s="295" t="s">
        <v>617</v>
      </c>
      <c r="E516" s="288">
        <v>1200</v>
      </c>
      <c r="F516" s="288">
        <v>1200</v>
      </c>
      <c r="G516" s="295" t="s">
        <v>196</v>
      </c>
      <c r="H516" s="343">
        <v>1</v>
      </c>
      <c r="I516" s="296">
        <v>43233</v>
      </c>
      <c r="J516" s="295">
        <v>22445</v>
      </c>
      <c r="K516" s="295">
        <v>78</v>
      </c>
      <c r="L516" s="295" t="s">
        <v>561</v>
      </c>
      <c r="M516" s="295" t="s">
        <v>208</v>
      </c>
      <c r="N516" s="295" t="s">
        <v>618</v>
      </c>
      <c r="O516" s="295" t="s">
        <v>544</v>
      </c>
      <c r="P516" s="295" t="s">
        <v>201</v>
      </c>
      <c r="Q516" s="295" t="s">
        <v>284</v>
      </c>
      <c r="R516" s="295" t="s">
        <v>201</v>
      </c>
      <c r="S516" s="295" t="s">
        <v>204</v>
      </c>
      <c r="T516" s="295" t="s">
        <v>201</v>
      </c>
      <c r="U516" s="295" t="s">
        <v>53</v>
      </c>
      <c r="V516" s="295" t="s">
        <v>205</v>
      </c>
      <c r="W516" s="295" t="s">
        <v>201</v>
      </c>
      <c r="X516" s="295" t="s">
        <v>46</v>
      </c>
      <c r="Y516" s="287" t="s">
        <v>53</v>
      </c>
      <c r="Z516" s="295"/>
      <c r="AA516" s="295"/>
      <c r="AB516" s="295"/>
      <c r="AC516" s="295"/>
    </row>
    <row r="517" spans="1:29" x14ac:dyDescent="0.35">
      <c r="A517" s="295" t="s">
        <v>192</v>
      </c>
      <c r="B517" s="295" t="s">
        <v>193</v>
      </c>
      <c r="C517" s="295" t="s">
        <v>605</v>
      </c>
      <c r="D517" s="295" t="s">
        <v>619</v>
      </c>
      <c r="E517" s="288">
        <v>3.6</v>
      </c>
      <c r="F517" s="288">
        <v>3.6</v>
      </c>
      <c r="G517" s="295" t="s">
        <v>196</v>
      </c>
      <c r="H517" s="343">
        <v>1</v>
      </c>
      <c r="I517" s="296">
        <v>43233</v>
      </c>
      <c r="J517" s="295">
        <v>22445</v>
      </c>
      <c r="K517" s="295">
        <v>79</v>
      </c>
      <c r="L517" s="295" t="s">
        <v>561</v>
      </c>
      <c r="M517" s="295" t="s">
        <v>208</v>
      </c>
      <c r="N517" s="295" t="s">
        <v>618</v>
      </c>
      <c r="O517" s="295" t="s">
        <v>544</v>
      </c>
      <c r="P517" s="295" t="s">
        <v>201</v>
      </c>
      <c r="Q517" s="295" t="s">
        <v>210</v>
      </c>
      <c r="R517" s="295" t="s">
        <v>201</v>
      </c>
      <c r="S517" s="295" t="s">
        <v>204</v>
      </c>
      <c r="T517" s="295" t="s">
        <v>201</v>
      </c>
      <c r="U517" s="295" t="s">
        <v>50</v>
      </c>
      <c r="V517" s="295" t="s">
        <v>205</v>
      </c>
      <c r="W517" s="295" t="s">
        <v>201</v>
      </c>
      <c r="X517" s="295" t="s">
        <v>46</v>
      </c>
      <c r="Y517" s="287" t="s">
        <v>138</v>
      </c>
      <c r="Z517" s="295"/>
      <c r="AA517" s="295"/>
      <c r="AB517" s="295"/>
      <c r="AC517" s="295"/>
    </row>
    <row r="518" spans="1:29" x14ac:dyDescent="0.35">
      <c r="A518" s="295" t="s">
        <v>192</v>
      </c>
      <c r="B518" s="295" t="s">
        <v>193</v>
      </c>
      <c r="C518" s="295" t="s">
        <v>605</v>
      </c>
      <c r="D518" s="295" t="s">
        <v>620</v>
      </c>
      <c r="E518" s="288">
        <v>250</v>
      </c>
      <c r="F518" s="288">
        <v>250</v>
      </c>
      <c r="G518" s="295" t="s">
        <v>196</v>
      </c>
      <c r="H518" s="343">
        <v>1</v>
      </c>
      <c r="I518" s="296">
        <v>43235</v>
      </c>
      <c r="J518" s="295">
        <v>22445</v>
      </c>
      <c r="K518" s="295">
        <v>145</v>
      </c>
      <c r="L518" s="295" t="s">
        <v>561</v>
      </c>
      <c r="M518" s="295" t="s">
        <v>208</v>
      </c>
      <c r="N518" s="295" t="s">
        <v>621</v>
      </c>
      <c r="O518" s="295" t="s">
        <v>544</v>
      </c>
      <c r="P518" s="295" t="s">
        <v>201</v>
      </c>
      <c r="Q518" s="295" t="s">
        <v>284</v>
      </c>
      <c r="R518" s="295" t="s">
        <v>201</v>
      </c>
      <c r="S518" s="295" t="s">
        <v>204</v>
      </c>
      <c r="T518" s="295" t="s">
        <v>201</v>
      </c>
      <c r="U518" s="295" t="s">
        <v>85</v>
      </c>
      <c r="V518" s="295" t="s">
        <v>205</v>
      </c>
      <c r="W518" s="295" t="s">
        <v>201</v>
      </c>
      <c r="X518" s="295" t="s">
        <v>46</v>
      </c>
      <c r="Y518" s="287" t="s">
        <v>97</v>
      </c>
      <c r="Z518" s="295"/>
      <c r="AA518" s="295"/>
      <c r="AB518" s="295"/>
      <c r="AC518" s="295"/>
    </row>
    <row r="519" spans="1:29" x14ac:dyDescent="0.35">
      <c r="A519" s="295" t="s">
        <v>192</v>
      </c>
      <c r="B519" s="295" t="s">
        <v>193</v>
      </c>
      <c r="C519" s="295" t="s">
        <v>605</v>
      </c>
      <c r="D519" s="295" t="s">
        <v>233</v>
      </c>
      <c r="E519" s="288">
        <v>0.75</v>
      </c>
      <c r="F519" s="288">
        <v>0.75</v>
      </c>
      <c r="G519" s="295" t="s">
        <v>196</v>
      </c>
      <c r="H519" s="343">
        <v>1</v>
      </c>
      <c r="I519" s="296">
        <v>43235</v>
      </c>
      <c r="J519" s="295">
        <v>22445</v>
      </c>
      <c r="K519" s="295">
        <v>146</v>
      </c>
      <c r="L519" s="295" t="s">
        <v>561</v>
      </c>
      <c r="M519" s="295" t="s">
        <v>208</v>
      </c>
      <c r="N519" s="295" t="s">
        <v>621</v>
      </c>
      <c r="O519" s="295" t="s">
        <v>544</v>
      </c>
      <c r="P519" s="295" t="s">
        <v>201</v>
      </c>
      <c r="Q519" s="295" t="s">
        <v>210</v>
      </c>
      <c r="R519" s="295" t="s">
        <v>201</v>
      </c>
      <c r="S519" s="295" t="s">
        <v>204</v>
      </c>
      <c r="T519" s="295" t="s">
        <v>201</v>
      </c>
      <c r="U519" s="295" t="s">
        <v>50</v>
      </c>
      <c r="V519" s="295" t="s">
        <v>205</v>
      </c>
      <c r="W519" s="295" t="s">
        <v>201</v>
      </c>
      <c r="X519" s="295" t="s">
        <v>46</v>
      </c>
      <c r="Y519" s="287" t="s">
        <v>97</v>
      </c>
      <c r="Z519" s="295"/>
      <c r="AA519" s="295"/>
      <c r="AB519" s="295"/>
      <c r="AC519" s="295"/>
    </row>
    <row r="520" spans="1:29" x14ac:dyDescent="0.35">
      <c r="A520" s="295" t="s">
        <v>192</v>
      </c>
      <c r="B520" s="295" t="s">
        <v>193</v>
      </c>
      <c r="C520" s="295" t="s">
        <v>605</v>
      </c>
      <c r="D520" s="295" t="s">
        <v>622</v>
      </c>
      <c r="E520" s="288">
        <v>700</v>
      </c>
      <c r="F520" s="288">
        <v>700</v>
      </c>
      <c r="G520" s="295" t="s">
        <v>196</v>
      </c>
      <c r="H520" s="343">
        <v>1</v>
      </c>
      <c r="I520" s="296">
        <v>43240</v>
      </c>
      <c r="J520" s="295">
        <v>22445</v>
      </c>
      <c r="K520" s="295">
        <v>242</v>
      </c>
      <c r="L520" s="295" t="s">
        <v>561</v>
      </c>
      <c r="M520" s="295" t="s">
        <v>208</v>
      </c>
      <c r="N520" s="295" t="s">
        <v>623</v>
      </c>
      <c r="O520" s="295" t="s">
        <v>544</v>
      </c>
      <c r="P520" s="295" t="s">
        <v>201</v>
      </c>
      <c r="Q520" s="295" t="s">
        <v>284</v>
      </c>
      <c r="R520" s="295" t="s">
        <v>201</v>
      </c>
      <c r="S520" s="295" t="s">
        <v>204</v>
      </c>
      <c r="T520" s="295" t="s">
        <v>201</v>
      </c>
      <c r="U520" s="295" t="s">
        <v>53</v>
      </c>
      <c r="V520" s="295" t="s">
        <v>205</v>
      </c>
      <c r="W520" s="295" t="s">
        <v>201</v>
      </c>
      <c r="X520" s="295" t="s">
        <v>46</v>
      </c>
      <c r="Y520" s="287" t="s">
        <v>53</v>
      </c>
      <c r="Z520" s="295"/>
      <c r="AA520" s="295"/>
      <c r="AB520" s="295"/>
      <c r="AC520" s="295"/>
    </row>
    <row r="521" spans="1:29" x14ac:dyDescent="0.35">
      <c r="A521" s="295" t="s">
        <v>192</v>
      </c>
      <c r="B521" s="295" t="s">
        <v>193</v>
      </c>
      <c r="C521" s="295" t="s">
        <v>605</v>
      </c>
      <c r="D521" s="295" t="s">
        <v>464</v>
      </c>
      <c r="E521" s="288">
        <v>2.1</v>
      </c>
      <c r="F521" s="288">
        <v>2.1</v>
      </c>
      <c r="G521" s="295" t="s">
        <v>196</v>
      </c>
      <c r="H521" s="343">
        <v>1</v>
      </c>
      <c r="I521" s="296">
        <v>43240</v>
      </c>
      <c r="J521" s="295">
        <v>22445</v>
      </c>
      <c r="K521" s="295">
        <v>243</v>
      </c>
      <c r="L521" s="295" t="s">
        <v>561</v>
      </c>
      <c r="M521" s="295" t="s">
        <v>208</v>
      </c>
      <c r="N521" s="295" t="s">
        <v>623</v>
      </c>
      <c r="O521" s="295" t="s">
        <v>544</v>
      </c>
      <c r="P521" s="295" t="s">
        <v>201</v>
      </c>
      <c r="Q521" s="295" t="s">
        <v>210</v>
      </c>
      <c r="R521" s="295" t="s">
        <v>201</v>
      </c>
      <c r="S521" s="295" t="s">
        <v>204</v>
      </c>
      <c r="T521" s="295" t="s">
        <v>201</v>
      </c>
      <c r="U521" s="295" t="s">
        <v>50</v>
      </c>
      <c r="V521" s="295" t="s">
        <v>205</v>
      </c>
      <c r="W521" s="295" t="s">
        <v>201</v>
      </c>
      <c r="X521" s="295" t="s">
        <v>46</v>
      </c>
      <c r="Y521" s="287" t="s">
        <v>138</v>
      </c>
      <c r="Z521" s="295"/>
      <c r="AA521" s="295"/>
      <c r="AB521" s="295"/>
      <c r="AC521" s="295"/>
    </row>
    <row r="522" spans="1:29" x14ac:dyDescent="0.35">
      <c r="A522" s="295" t="s">
        <v>192</v>
      </c>
      <c r="B522" s="295" t="s">
        <v>193</v>
      </c>
      <c r="C522" s="295" t="s">
        <v>605</v>
      </c>
      <c r="D522" s="295" t="s">
        <v>622</v>
      </c>
      <c r="E522" s="288">
        <v>700</v>
      </c>
      <c r="F522" s="288">
        <v>700</v>
      </c>
      <c r="G522" s="295" t="s">
        <v>196</v>
      </c>
      <c r="H522" s="343">
        <v>1</v>
      </c>
      <c r="I522" s="296">
        <v>43240</v>
      </c>
      <c r="J522" s="295">
        <v>22446</v>
      </c>
      <c r="K522" s="295">
        <v>46</v>
      </c>
      <c r="L522" s="295" t="s">
        <v>561</v>
      </c>
      <c r="M522" s="295" t="s">
        <v>208</v>
      </c>
      <c r="N522" s="295" t="s">
        <v>624</v>
      </c>
      <c r="O522" s="295" t="s">
        <v>544</v>
      </c>
      <c r="P522" s="295" t="s">
        <v>201</v>
      </c>
      <c r="Q522" s="295" t="s">
        <v>284</v>
      </c>
      <c r="R522" s="295" t="s">
        <v>201</v>
      </c>
      <c r="S522" s="295" t="s">
        <v>204</v>
      </c>
      <c r="T522" s="295" t="s">
        <v>201</v>
      </c>
      <c r="U522" s="295" t="s">
        <v>53</v>
      </c>
      <c r="V522" s="295" t="s">
        <v>205</v>
      </c>
      <c r="W522" s="295" t="s">
        <v>201</v>
      </c>
      <c r="X522" s="295" t="s">
        <v>46</v>
      </c>
      <c r="Y522" s="287" t="s">
        <v>53</v>
      </c>
      <c r="Z522" s="295"/>
      <c r="AA522" s="295"/>
      <c r="AB522" s="295"/>
      <c r="AC522" s="295"/>
    </row>
    <row r="523" spans="1:29" x14ac:dyDescent="0.35">
      <c r="A523" s="295" t="s">
        <v>192</v>
      </c>
      <c r="B523" s="295" t="s">
        <v>193</v>
      </c>
      <c r="C523" s="295" t="s">
        <v>605</v>
      </c>
      <c r="D523" s="295" t="s">
        <v>464</v>
      </c>
      <c r="E523" s="288">
        <v>2.1</v>
      </c>
      <c r="F523" s="288">
        <v>2.1</v>
      </c>
      <c r="G523" s="295" t="s">
        <v>196</v>
      </c>
      <c r="H523" s="343">
        <v>1</v>
      </c>
      <c r="I523" s="296">
        <v>43240</v>
      </c>
      <c r="J523" s="295">
        <v>22446</v>
      </c>
      <c r="K523" s="295">
        <v>47</v>
      </c>
      <c r="L523" s="295" t="s">
        <v>561</v>
      </c>
      <c r="M523" s="295" t="s">
        <v>208</v>
      </c>
      <c r="N523" s="295" t="s">
        <v>624</v>
      </c>
      <c r="O523" s="295" t="s">
        <v>544</v>
      </c>
      <c r="P523" s="295" t="s">
        <v>201</v>
      </c>
      <c r="Q523" s="295" t="s">
        <v>210</v>
      </c>
      <c r="R523" s="295" t="s">
        <v>201</v>
      </c>
      <c r="S523" s="295" t="s">
        <v>204</v>
      </c>
      <c r="T523" s="295" t="s">
        <v>201</v>
      </c>
      <c r="U523" s="295" t="s">
        <v>50</v>
      </c>
      <c r="V523" s="295" t="s">
        <v>205</v>
      </c>
      <c r="W523" s="295" t="s">
        <v>201</v>
      </c>
      <c r="X523" s="295" t="s">
        <v>46</v>
      </c>
      <c r="Y523" s="287" t="s">
        <v>138</v>
      </c>
      <c r="Z523" s="295"/>
      <c r="AA523" s="295"/>
      <c r="AB523" s="295"/>
      <c r="AC523" s="295"/>
    </row>
    <row r="524" spans="1:29" x14ac:dyDescent="0.35">
      <c r="A524" s="295" t="s">
        <v>192</v>
      </c>
      <c r="B524" s="295" t="s">
        <v>193</v>
      </c>
      <c r="C524" s="295" t="s">
        <v>605</v>
      </c>
      <c r="D524" s="295" t="s">
        <v>625</v>
      </c>
      <c r="E524" s="288">
        <v>560</v>
      </c>
      <c r="F524" s="288">
        <v>560</v>
      </c>
      <c r="G524" s="295" t="s">
        <v>196</v>
      </c>
      <c r="H524" s="343">
        <v>1</v>
      </c>
      <c r="I524" s="296">
        <v>43242</v>
      </c>
      <c r="J524" s="295">
        <v>22445</v>
      </c>
      <c r="K524" s="295">
        <v>256</v>
      </c>
      <c r="L524" s="295" t="s">
        <v>561</v>
      </c>
      <c r="M524" s="295" t="s">
        <v>208</v>
      </c>
      <c r="N524" s="295" t="s">
        <v>626</v>
      </c>
      <c r="O524" s="295" t="s">
        <v>544</v>
      </c>
      <c r="P524" s="295" t="s">
        <v>201</v>
      </c>
      <c r="Q524" s="295" t="s">
        <v>284</v>
      </c>
      <c r="R524" s="295" t="s">
        <v>201</v>
      </c>
      <c r="S524" s="295" t="s">
        <v>204</v>
      </c>
      <c r="T524" s="295" t="s">
        <v>201</v>
      </c>
      <c r="U524" s="295" t="s">
        <v>53</v>
      </c>
      <c r="V524" s="295" t="s">
        <v>205</v>
      </c>
      <c r="W524" s="295" t="s">
        <v>201</v>
      </c>
      <c r="X524" s="295" t="s">
        <v>46</v>
      </c>
      <c r="Y524" s="287" t="s">
        <v>147</v>
      </c>
      <c r="Z524" s="295"/>
      <c r="AA524" s="295"/>
      <c r="AB524" s="295"/>
      <c r="AC524" s="295"/>
    </row>
    <row r="525" spans="1:29" x14ac:dyDescent="0.35">
      <c r="A525" s="295" t="s">
        <v>192</v>
      </c>
      <c r="B525" s="295" t="s">
        <v>193</v>
      </c>
      <c r="C525" s="295" t="s">
        <v>605</v>
      </c>
      <c r="D525" s="295" t="s">
        <v>464</v>
      </c>
      <c r="E525" s="288">
        <v>1.68</v>
      </c>
      <c r="F525" s="288">
        <v>1.68</v>
      </c>
      <c r="G525" s="295" t="s">
        <v>196</v>
      </c>
      <c r="H525" s="343">
        <v>1</v>
      </c>
      <c r="I525" s="296">
        <v>43242</v>
      </c>
      <c r="J525" s="295">
        <v>22445</v>
      </c>
      <c r="K525" s="295">
        <v>257</v>
      </c>
      <c r="L525" s="295" t="s">
        <v>561</v>
      </c>
      <c r="M525" s="295" t="s">
        <v>208</v>
      </c>
      <c r="N525" s="295" t="s">
        <v>626</v>
      </c>
      <c r="O525" s="295" t="s">
        <v>544</v>
      </c>
      <c r="P525" s="295" t="s">
        <v>201</v>
      </c>
      <c r="Q525" s="295" t="s">
        <v>210</v>
      </c>
      <c r="R525" s="295" t="s">
        <v>201</v>
      </c>
      <c r="S525" s="295" t="s">
        <v>204</v>
      </c>
      <c r="T525" s="295" t="s">
        <v>201</v>
      </c>
      <c r="U525" s="295" t="s">
        <v>50</v>
      </c>
      <c r="V525" s="295" t="s">
        <v>205</v>
      </c>
      <c r="W525" s="295" t="s">
        <v>201</v>
      </c>
      <c r="X525" s="295" t="s">
        <v>46</v>
      </c>
      <c r="Y525" s="287" t="s">
        <v>138</v>
      </c>
      <c r="Z525" s="295"/>
      <c r="AA525" s="295"/>
      <c r="AB525" s="295"/>
      <c r="AC525" s="295"/>
    </row>
    <row r="526" spans="1:29" x14ac:dyDescent="0.35">
      <c r="A526" s="295" t="s">
        <v>192</v>
      </c>
      <c r="B526" s="295" t="s">
        <v>193</v>
      </c>
      <c r="C526" s="295" t="s">
        <v>605</v>
      </c>
      <c r="D526" s="295" t="s">
        <v>627</v>
      </c>
      <c r="E526" s="288">
        <v>9008</v>
      </c>
      <c r="F526" s="288">
        <v>9008</v>
      </c>
      <c r="G526" s="295" t="s">
        <v>196</v>
      </c>
      <c r="H526" s="343">
        <v>1</v>
      </c>
      <c r="I526" s="296">
        <v>43242</v>
      </c>
      <c r="J526" s="295">
        <v>22445</v>
      </c>
      <c r="K526" s="295">
        <v>284</v>
      </c>
      <c r="L526" s="295" t="s">
        <v>561</v>
      </c>
      <c r="M526" s="295" t="s">
        <v>208</v>
      </c>
      <c r="N526" s="295" t="s">
        <v>628</v>
      </c>
      <c r="O526" s="295" t="s">
        <v>544</v>
      </c>
      <c r="P526" s="295" t="s">
        <v>201</v>
      </c>
      <c r="Q526" s="295" t="s">
        <v>359</v>
      </c>
      <c r="R526" s="295" t="s">
        <v>201</v>
      </c>
      <c r="S526" s="295" t="s">
        <v>204</v>
      </c>
      <c r="T526" s="295" t="s">
        <v>201</v>
      </c>
      <c r="U526" s="295" t="s">
        <v>53</v>
      </c>
      <c r="V526" s="295" t="s">
        <v>205</v>
      </c>
      <c r="W526" s="295" t="s">
        <v>201</v>
      </c>
      <c r="X526" s="295" t="s">
        <v>46</v>
      </c>
      <c r="Y526" s="287" t="s">
        <v>58</v>
      </c>
      <c r="Z526" s="295"/>
      <c r="AA526" s="295"/>
      <c r="AB526" s="295"/>
      <c r="AC526" s="295"/>
    </row>
    <row r="527" spans="1:29" x14ac:dyDescent="0.35">
      <c r="A527" s="295" t="s">
        <v>192</v>
      </c>
      <c r="B527" s="295" t="s">
        <v>193</v>
      </c>
      <c r="C527" s="295" t="s">
        <v>605</v>
      </c>
      <c r="D527" s="295" t="s">
        <v>464</v>
      </c>
      <c r="E527" s="288">
        <v>27.02</v>
      </c>
      <c r="F527" s="288">
        <v>27.02</v>
      </c>
      <c r="G527" s="295" t="s">
        <v>196</v>
      </c>
      <c r="H527" s="343">
        <v>1</v>
      </c>
      <c r="I527" s="296">
        <v>43242</v>
      </c>
      <c r="J527" s="295">
        <v>22445</v>
      </c>
      <c r="K527" s="295">
        <v>285</v>
      </c>
      <c r="L527" s="295" t="s">
        <v>561</v>
      </c>
      <c r="M527" s="295" t="s">
        <v>208</v>
      </c>
      <c r="N527" s="295" t="s">
        <v>628</v>
      </c>
      <c r="O527" s="295" t="s">
        <v>544</v>
      </c>
      <c r="P527" s="295" t="s">
        <v>201</v>
      </c>
      <c r="Q527" s="295" t="s">
        <v>210</v>
      </c>
      <c r="R527" s="295" t="s">
        <v>201</v>
      </c>
      <c r="S527" s="295" t="s">
        <v>204</v>
      </c>
      <c r="T527" s="295" t="s">
        <v>201</v>
      </c>
      <c r="U527" s="295" t="s">
        <v>50</v>
      </c>
      <c r="V527" s="295" t="s">
        <v>205</v>
      </c>
      <c r="W527" s="295" t="s">
        <v>201</v>
      </c>
      <c r="X527" s="295" t="s">
        <v>46</v>
      </c>
      <c r="Y527" s="287" t="s">
        <v>138</v>
      </c>
      <c r="Z527" s="295"/>
      <c r="AA527" s="295"/>
      <c r="AB527" s="295"/>
      <c r="AC527" s="295"/>
    </row>
    <row r="528" spans="1:29" x14ac:dyDescent="0.35">
      <c r="A528" s="295" t="s">
        <v>192</v>
      </c>
      <c r="B528" s="295" t="s">
        <v>193</v>
      </c>
      <c r="C528" s="295" t="s">
        <v>605</v>
      </c>
      <c r="D528" s="295" t="s">
        <v>629</v>
      </c>
      <c r="E528" s="288">
        <v>21887</v>
      </c>
      <c r="F528" s="288">
        <v>21887</v>
      </c>
      <c r="G528" s="295" t="s">
        <v>196</v>
      </c>
      <c r="H528" s="343">
        <v>1</v>
      </c>
      <c r="I528" s="296">
        <v>43242</v>
      </c>
      <c r="J528" s="295">
        <v>22445</v>
      </c>
      <c r="K528" s="295">
        <v>288</v>
      </c>
      <c r="L528" s="295" t="s">
        <v>561</v>
      </c>
      <c r="M528" s="295" t="s">
        <v>208</v>
      </c>
      <c r="N528" s="295" t="s">
        <v>630</v>
      </c>
      <c r="O528" s="295" t="s">
        <v>544</v>
      </c>
      <c r="P528" s="295" t="s">
        <v>201</v>
      </c>
      <c r="Q528" s="295" t="s">
        <v>359</v>
      </c>
      <c r="R528" s="295" t="s">
        <v>201</v>
      </c>
      <c r="S528" s="295" t="s">
        <v>204</v>
      </c>
      <c r="T528" s="295" t="s">
        <v>201</v>
      </c>
      <c r="U528" s="295" t="s">
        <v>53</v>
      </c>
      <c r="V528" s="295" t="s">
        <v>205</v>
      </c>
      <c r="W528" s="295" t="s">
        <v>201</v>
      </c>
      <c r="X528" s="295" t="s">
        <v>46</v>
      </c>
      <c r="Y528" s="287" t="s">
        <v>50</v>
      </c>
      <c r="Z528" s="295"/>
      <c r="AA528" s="295"/>
      <c r="AB528" s="295"/>
      <c r="AC528" s="295"/>
    </row>
    <row r="529" spans="1:29" x14ac:dyDescent="0.35">
      <c r="A529" s="295" t="s">
        <v>192</v>
      </c>
      <c r="B529" s="295" t="s">
        <v>193</v>
      </c>
      <c r="C529" s="295" t="s">
        <v>605</v>
      </c>
      <c r="D529" s="295" t="s">
        <v>464</v>
      </c>
      <c r="E529" s="288">
        <v>65.66</v>
      </c>
      <c r="F529" s="288">
        <v>65.66</v>
      </c>
      <c r="G529" s="295" t="s">
        <v>196</v>
      </c>
      <c r="H529" s="343">
        <v>1</v>
      </c>
      <c r="I529" s="296">
        <v>43242</v>
      </c>
      <c r="J529" s="295">
        <v>22445</v>
      </c>
      <c r="K529" s="295">
        <v>289</v>
      </c>
      <c r="L529" s="295" t="s">
        <v>561</v>
      </c>
      <c r="M529" s="295" t="s">
        <v>208</v>
      </c>
      <c r="N529" s="295" t="s">
        <v>630</v>
      </c>
      <c r="O529" s="295" t="s">
        <v>544</v>
      </c>
      <c r="P529" s="295" t="s">
        <v>201</v>
      </c>
      <c r="Q529" s="295" t="s">
        <v>210</v>
      </c>
      <c r="R529" s="295" t="s">
        <v>201</v>
      </c>
      <c r="S529" s="295" t="s">
        <v>204</v>
      </c>
      <c r="T529" s="295" t="s">
        <v>201</v>
      </c>
      <c r="U529" s="295" t="s">
        <v>50</v>
      </c>
      <c r="V529" s="295" t="s">
        <v>205</v>
      </c>
      <c r="W529" s="295" t="s">
        <v>201</v>
      </c>
      <c r="X529" s="295" t="s">
        <v>46</v>
      </c>
      <c r="Y529" s="287" t="s">
        <v>138</v>
      </c>
      <c r="Z529" s="295"/>
      <c r="AA529" s="295"/>
      <c r="AB529" s="295"/>
      <c r="AC529" s="295"/>
    </row>
    <row r="530" spans="1:29" x14ac:dyDescent="0.35">
      <c r="A530" s="295" t="s">
        <v>192</v>
      </c>
      <c r="B530" s="295" t="s">
        <v>193</v>
      </c>
      <c r="C530" s="295" t="s">
        <v>605</v>
      </c>
      <c r="D530" s="295" t="s">
        <v>625</v>
      </c>
      <c r="E530" s="288">
        <v>560</v>
      </c>
      <c r="F530" s="288">
        <v>560</v>
      </c>
      <c r="G530" s="295" t="s">
        <v>196</v>
      </c>
      <c r="H530" s="343">
        <v>1</v>
      </c>
      <c r="I530" s="296">
        <v>43242</v>
      </c>
      <c r="J530" s="295">
        <v>22446</v>
      </c>
      <c r="K530" s="295">
        <v>60</v>
      </c>
      <c r="L530" s="295" t="s">
        <v>561</v>
      </c>
      <c r="M530" s="295" t="s">
        <v>208</v>
      </c>
      <c r="N530" s="295" t="s">
        <v>631</v>
      </c>
      <c r="O530" s="295" t="s">
        <v>544</v>
      </c>
      <c r="P530" s="295" t="s">
        <v>201</v>
      </c>
      <c r="Q530" s="295" t="s">
        <v>284</v>
      </c>
      <c r="R530" s="295" t="s">
        <v>201</v>
      </c>
      <c r="S530" s="295" t="s">
        <v>204</v>
      </c>
      <c r="T530" s="295" t="s">
        <v>201</v>
      </c>
      <c r="U530" s="295" t="s">
        <v>53</v>
      </c>
      <c r="V530" s="295" t="s">
        <v>205</v>
      </c>
      <c r="W530" s="295" t="s">
        <v>201</v>
      </c>
      <c r="X530" s="295" t="s">
        <v>46</v>
      </c>
      <c r="Y530" s="287" t="s">
        <v>97</v>
      </c>
      <c r="Z530" s="295"/>
      <c r="AA530" s="295"/>
      <c r="AB530" s="295"/>
      <c r="AC530" s="295"/>
    </row>
    <row r="531" spans="1:29" x14ac:dyDescent="0.35">
      <c r="A531" s="295" t="s">
        <v>192</v>
      </c>
      <c r="B531" s="295" t="s">
        <v>193</v>
      </c>
      <c r="C531" s="295" t="s">
        <v>605</v>
      </c>
      <c r="D531" s="295" t="s">
        <v>464</v>
      </c>
      <c r="E531" s="288">
        <v>1.68</v>
      </c>
      <c r="F531" s="288">
        <v>1.68</v>
      </c>
      <c r="G531" s="295" t="s">
        <v>196</v>
      </c>
      <c r="H531" s="343">
        <v>1</v>
      </c>
      <c r="I531" s="296">
        <v>43242</v>
      </c>
      <c r="J531" s="295">
        <v>22446</v>
      </c>
      <c r="K531" s="295">
        <v>61</v>
      </c>
      <c r="L531" s="295" t="s">
        <v>561</v>
      </c>
      <c r="M531" s="295" t="s">
        <v>208</v>
      </c>
      <c r="N531" s="295" t="s">
        <v>631</v>
      </c>
      <c r="O531" s="295" t="s">
        <v>544</v>
      </c>
      <c r="P531" s="295" t="s">
        <v>201</v>
      </c>
      <c r="Q531" s="295" t="s">
        <v>210</v>
      </c>
      <c r="R531" s="295" t="s">
        <v>201</v>
      </c>
      <c r="S531" s="295" t="s">
        <v>204</v>
      </c>
      <c r="T531" s="295" t="s">
        <v>201</v>
      </c>
      <c r="U531" s="295" t="s">
        <v>50</v>
      </c>
      <c r="V531" s="295" t="s">
        <v>205</v>
      </c>
      <c r="W531" s="295" t="s">
        <v>201</v>
      </c>
      <c r="X531" s="295" t="s">
        <v>46</v>
      </c>
      <c r="Y531" s="287" t="s">
        <v>138</v>
      </c>
      <c r="Z531" s="295"/>
      <c r="AA531" s="295"/>
      <c r="AB531" s="295"/>
      <c r="AC531" s="295"/>
    </row>
    <row r="532" spans="1:29" x14ac:dyDescent="0.35">
      <c r="A532" s="295" t="s">
        <v>192</v>
      </c>
      <c r="B532" s="295" t="s">
        <v>193</v>
      </c>
      <c r="C532" s="295" t="s">
        <v>605</v>
      </c>
      <c r="D532" s="295" t="s">
        <v>627</v>
      </c>
      <c r="E532" s="288">
        <v>9008</v>
      </c>
      <c r="F532" s="288">
        <v>9008</v>
      </c>
      <c r="G532" s="295" t="s">
        <v>196</v>
      </c>
      <c r="H532" s="343">
        <v>1</v>
      </c>
      <c r="I532" s="296">
        <v>43242</v>
      </c>
      <c r="J532" s="295">
        <v>22446</v>
      </c>
      <c r="K532" s="295">
        <v>88</v>
      </c>
      <c r="L532" s="295" t="s">
        <v>561</v>
      </c>
      <c r="M532" s="295" t="s">
        <v>208</v>
      </c>
      <c r="N532" s="295" t="s">
        <v>626</v>
      </c>
      <c r="O532" s="295" t="s">
        <v>544</v>
      </c>
      <c r="P532" s="295" t="s">
        <v>201</v>
      </c>
      <c r="Q532" s="295" t="s">
        <v>359</v>
      </c>
      <c r="R532" s="295" t="s">
        <v>201</v>
      </c>
      <c r="S532" s="295" t="s">
        <v>204</v>
      </c>
      <c r="T532" s="295" t="s">
        <v>201</v>
      </c>
      <c r="U532" s="295" t="s">
        <v>53</v>
      </c>
      <c r="V532" s="295" t="s">
        <v>205</v>
      </c>
      <c r="W532" s="295" t="s">
        <v>201</v>
      </c>
      <c r="X532" s="295" t="s">
        <v>46</v>
      </c>
      <c r="Y532" s="287" t="s">
        <v>53</v>
      </c>
      <c r="Z532" s="295"/>
      <c r="AA532" s="295"/>
      <c r="AB532" s="295"/>
      <c r="AC532" s="295"/>
    </row>
    <row r="533" spans="1:29" x14ac:dyDescent="0.35">
      <c r="A533" s="295" t="s">
        <v>192</v>
      </c>
      <c r="B533" s="295" t="s">
        <v>193</v>
      </c>
      <c r="C533" s="295" t="s">
        <v>605</v>
      </c>
      <c r="D533" s="295" t="s">
        <v>464</v>
      </c>
      <c r="E533" s="288">
        <v>27.02</v>
      </c>
      <c r="F533" s="288">
        <v>27.02</v>
      </c>
      <c r="G533" s="295" t="s">
        <v>196</v>
      </c>
      <c r="H533" s="343">
        <v>1</v>
      </c>
      <c r="I533" s="296">
        <v>43242</v>
      </c>
      <c r="J533" s="295">
        <v>22446</v>
      </c>
      <c r="K533" s="295">
        <v>89</v>
      </c>
      <c r="L533" s="295" t="s">
        <v>561</v>
      </c>
      <c r="M533" s="295" t="s">
        <v>208</v>
      </c>
      <c r="N533" s="295" t="s">
        <v>626</v>
      </c>
      <c r="O533" s="295" t="s">
        <v>544</v>
      </c>
      <c r="P533" s="295" t="s">
        <v>201</v>
      </c>
      <c r="Q533" s="295" t="s">
        <v>210</v>
      </c>
      <c r="R533" s="295" t="s">
        <v>201</v>
      </c>
      <c r="S533" s="295" t="s">
        <v>204</v>
      </c>
      <c r="T533" s="295" t="s">
        <v>201</v>
      </c>
      <c r="U533" s="295" t="s">
        <v>50</v>
      </c>
      <c r="V533" s="295" t="s">
        <v>205</v>
      </c>
      <c r="W533" s="295" t="s">
        <v>201</v>
      </c>
      <c r="X533" s="295" t="s">
        <v>46</v>
      </c>
      <c r="Y533" s="287" t="s">
        <v>138</v>
      </c>
      <c r="Z533" s="295"/>
      <c r="AA533" s="295"/>
      <c r="AB533" s="295"/>
      <c r="AC533" s="295"/>
    </row>
    <row r="534" spans="1:29" x14ac:dyDescent="0.35">
      <c r="A534" s="295" t="s">
        <v>192</v>
      </c>
      <c r="B534" s="295" t="s">
        <v>193</v>
      </c>
      <c r="C534" s="295" t="s">
        <v>605</v>
      </c>
      <c r="D534" s="295" t="s">
        <v>632</v>
      </c>
      <c r="E534" s="288">
        <v>21887</v>
      </c>
      <c r="F534" s="288">
        <v>21887</v>
      </c>
      <c r="G534" s="295" t="s">
        <v>196</v>
      </c>
      <c r="H534" s="343">
        <v>1</v>
      </c>
      <c r="I534" s="296">
        <v>43242</v>
      </c>
      <c r="J534" s="295">
        <v>22446</v>
      </c>
      <c r="K534" s="295">
        <v>92</v>
      </c>
      <c r="L534" s="295" t="s">
        <v>561</v>
      </c>
      <c r="M534" s="295" t="s">
        <v>208</v>
      </c>
      <c r="N534" s="295" t="s">
        <v>633</v>
      </c>
      <c r="O534" s="295" t="s">
        <v>544</v>
      </c>
      <c r="P534" s="295" t="s">
        <v>201</v>
      </c>
      <c r="Q534" s="295" t="s">
        <v>359</v>
      </c>
      <c r="R534" s="295" t="s">
        <v>201</v>
      </c>
      <c r="S534" s="295" t="s">
        <v>204</v>
      </c>
      <c r="T534" s="295" t="s">
        <v>201</v>
      </c>
      <c r="U534" s="295" t="s">
        <v>53</v>
      </c>
      <c r="V534" s="295" t="s">
        <v>205</v>
      </c>
      <c r="W534" s="295" t="s">
        <v>201</v>
      </c>
      <c r="X534" s="295" t="s">
        <v>46</v>
      </c>
      <c r="Y534" s="287" t="s">
        <v>50</v>
      </c>
      <c r="Z534" s="295"/>
      <c r="AA534" s="295"/>
      <c r="AB534" s="295"/>
      <c r="AC534" s="295"/>
    </row>
    <row r="535" spans="1:29" x14ac:dyDescent="0.35">
      <c r="A535" s="295" t="s">
        <v>192</v>
      </c>
      <c r="B535" s="295" t="s">
        <v>193</v>
      </c>
      <c r="C535" s="295" t="s">
        <v>605</v>
      </c>
      <c r="D535" s="295" t="s">
        <v>464</v>
      </c>
      <c r="E535" s="288">
        <v>65.66</v>
      </c>
      <c r="F535" s="288">
        <v>65.66</v>
      </c>
      <c r="G535" s="295" t="s">
        <v>196</v>
      </c>
      <c r="H535" s="343">
        <v>1</v>
      </c>
      <c r="I535" s="296">
        <v>43242</v>
      </c>
      <c r="J535" s="295">
        <v>22446</v>
      </c>
      <c r="K535" s="295">
        <v>93</v>
      </c>
      <c r="L535" s="295" t="s">
        <v>561</v>
      </c>
      <c r="M535" s="295" t="s">
        <v>208</v>
      </c>
      <c r="N535" s="295" t="s">
        <v>633</v>
      </c>
      <c r="O535" s="295" t="s">
        <v>544</v>
      </c>
      <c r="P535" s="295" t="s">
        <v>201</v>
      </c>
      <c r="Q535" s="295" t="s">
        <v>210</v>
      </c>
      <c r="R535" s="295" t="s">
        <v>201</v>
      </c>
      <c r="S535" s="295" t="s">
        <v>204</v>
      </c>
      <c r="T535" s="295" t="s">
        <v>201</v>
      </c>
      <c r="U535" s="295" t="s">
        <v>50</v>
      </c>
      <c r="V535" s="295" t="s">
        <v>205</v>
      </c>
      <c r="W535" s="295" t="s">
        <v>201</v>
      </c>
      <c r="X535" s="295" t="s">
        <v>46</v>
      </c>
      <c r="Y535" s="287" t="s">
        <v>138</v>
      </c>
      <c r="Z535" s="295"/>
      <c r="AA535" s="295"/>
      <c r="AB535" s="295"/>
      <c r="AC535" s="295"/>
    </row>
    <row r="536" spans="1:29" x14ac:dyDescent="0.35">
      <c r="A536" s="295" t="s">
        <v>192</v>
      </c>
      <c r="B536" s="295" t="s">
        <v>193</v>
      </c>
      <c r="C536" s="295" t="s">
        <v>605</v>
      </c>
      <c r="D536" s="295" t="s">
        <v>634</v>
      </c>
      <c r="E536" s="288">
        <v>21938</v>
      </c>
      <c r="F536" s="288">
        <v>21938</v>
      </c>
      <c r="G536" s="295" t="s">
        <v>196</v>
      </c>
      <c r="H536" s="343">
        <v>1</v>
      </c>
      <c r="I536" s="296">
        <v>43245</v>
      </c>
      <c r="J536" s="295">
        <v>22480</v>
      </c>
      <c r="K536" s="295">
        <v>1</v>
      </c>
      <c r="L536" s="295" t="s">
        <v>561</v>
      </c>
      <c r="M536" s="295" t="s">
        <v>208</v>
      </c>
      <c r="N536" s="295" t="s">
        <v>635</v>
      </c>
      <c r="O536" s="295" t="s">
        <v>544</v>
      </c>
      <c r="P536" s="295" t="s">
        <v>201</v>
      </c>
      <c r="Q536" s="295" t="s">
        <v>359</v>
      </c>
      <c r="R536" s="295" t="s">
        <v>201</v>
      </c>
      <c r="S536" s="295" t="s">
        <v>204</v>
      </c>
      <c r="T536" s="295" t="s">
        <v>201</v>
      </c>
      <c r="U536" s="295" t="s">
        <v>50</v>
      </c>
      <c r="V536" s="295" t="s">
        <v>205</v>
      </c>
      <c r="W536" s="295" t="s">
        <v>201</v>
      </c>
      <c r="X536" s="295" t="s">
        <v>46</v>
      </c>
      <c r="Y536" s="287" t="s">
        <v>50</v>
      </c>
      <c r="Z536" s="295"/>
      <c r="AA536" s="295"/>
      <c r="AB536" s="295"/>
      <c r="AC536" s="295"/>
    </row>
    <row r="537" spans="1:29" x14ac:dyDescent="0.35">
      <c r="A537" s="295" t="s">
        <v>192</v>
      </c>
      <c r="B537" s="295" t="s">
        <v>193</v>
      </c>
      <c r="C537" s="295" t="s">
        <v>605</v>
      </c>
      <c r="D537" s="295" t="s">
        <v>233</v>
      </c>
      <c r="E537" s="288">
        <v>65.81</v>
      </c>
      <c r="F537" s="288">
        <v>65.81</v>
      </c>
      <c r="G537" s="295" t="s">
        <v>196</v>
      </c>
      <c r="H537" s="343">
        <v>1</v>
      </c>
      <c r="I537" s="296">
        <v>43245</v>
      </c>
      <c r="J537" s="295">
        <v>22480</v>
      </c>
      <c r="K537" s="295">
        <v>2</v>
      </c>
      <c r="L537" s="295" t="s">
        <v>561</v>
      </c>
      <c r="M537" s="295" t="s">
        <v>208</v>
      </c>
      <c r="N537" s="295" t="s">
        <v>635</v>
      </c>
      <c r="O537" s="295" t="s">
        <v>544</v>
      </c>
      <c r="P537" s="295" t="s">
        <v>201</v>
      </c>
      <c r="Q537" s="295" t="s">
        <v>210</v>
      </c>
      <c r="R537" s="295" t="s">
        <v>201</v>
      </c>
      <c r="S537" s="295" t="s">
        <v>204</v>
      </c>
      <c r="T537" s="295" t="s">
        <v>201</v>
      </c>
      <c r="U537" s="295" t="s">
        <v>50</v>
      </c>
      <c r="V537" s="295" t="s">
        <v>205</v>
      </c>
      <c r="W537" s="295" t="s">
        <v>201</v>
      </c>
      <c r="X537" s="295" t="s">
        <v>46</v>
      </c>
      <c r="Y537" s="287" t="s">
        <v>138</v>
      </c>
      <c r="Z537" s="295"/>
      <c r="AA537" s="295"/>
      <c r="AB537" s="295"/>
      <c r="AC537" s="295"/>
    </row>
    <row r="538" spans="1:29" x14ac:dyDescent="0.35">
      <c r="A538" s="295" t="s">
        <v>192</v>
      </c>
      <c r="B538" s="295" t="s">
        <v>193</v>
      </c>
      <c r="C538" s="295" t="s">
        <v>605</v>
      </c>
      <c r="D538" s="295" t="s">
        <v>636</v>
      </c>
      <c r="E538" s="288">
        <v>300</v>
      </c>
      <c r="F538" s="288">
        <v>300</v>
      </c>
      <c r="G538" s="295" t="s">
        <v>196</v>
      </c>
      <c r="H538" s="343">
        <v>1</v>
      </c>
      <c r="I538" s="296">
        <v>43247</v>
      </c>
      <c r="J538" s="295">
        <v>22469</v>
      </c>
      <c r="K538" s="295">
        <v>123</v>
      </c>
      <c r="L538" s="295" t="s">
        <v>561</v>
      </c>
      <c r="M538" s="295" t="s">
        <v>208</v>
      </c>
      <c r="N538" s="295" t="s">
        <v>637</v>
      </c>
      <c r="O538" s="295" t="s">
        <v>544</v>
      </c>
      <c r="P538" s="295" t="s">
        <v>201</v>
      </c>
      <c r="Q538" s="303" t="s">
        <v>242</v>
      </c>
      <c r="R538" s="295" t="s">
        <v>244</v>
      </c>
      <c r="S538" s="295" t="s">
        <v>204</v>
      </c>
      <c r="T538" s="295" t="s">
        <v>201</v>
      </c>
      <c r="U538" s="295" t="s">
        <v>578</v>
      </c>
      <c r="V538" s="295" t="s">
        <v>638</v>
      </c>
      <c r="W538" s="295" t="s">
        <v>201</v>
      </c>
      <c r="X538" s="295" t="s">
        <v>46</v>
      </c>
      <c r="Y538" s="287" t="s">
        <v>147</v>
      </c>
      <c r="Z538" s="295"/>
      <c r="AA538" s="295"/>
      <c r="AB538" s="295"/>
      <c r="AC538" s="295"/>
    </row>
    <row r="539" spans="1:29" x14ac:dyDescent="0.35">
      <c r="A539" s="295" t="s">
        <v>192</v>
      </c>
      <c r="B539" s="295" t="s">
        <v>193</v>
      </c>
      <c r="C539" s="295" t="s">
        <v>605</v>
      </c>
      <c r="D539" s="295" t="s">
        <v>639</v>
      </c>
      <c r="E539" s="288">
        <v>525</v>
      </c>
      <c r="F539" s="288">
        <v>525</v>
      </c>
      <c r="G539" s="295" t="s">
        <v>196</v>
      </c>
      <c r="H539" s="343">
        <v>1</v>
      </c>
      <c r="I539" s="296">
        <v>43247</v>
      </c>
      <c r="J539" s="295">
        <v>22469</v>
      </c>
      <c r="K539" s="295">
        <v>162</v>
      </c>
      <c r="L539" s="295" t="s">
        <v>561</v>
      </c>
      <c r="M539" s="295" t="s">
        <v>208</v>
      </c>
      <c r="N539" s="295" t="s">
        <v>640</v>
      </c>
      <c r="O539" s="295" t="s">
        <v>544</v>
      </c>
      <c r="P539" s="295" t="s">
        <v>201</v>
      </c>
      <c r="Q539" s="303" t="s">
        <v>242</v>
      </c>
      <c r="R539" s="295" t="s">
        <v>572</v>
      </c>
      <c r="S539" s="295" t="s">
        <v>204</v>
      </c>
      <c r="T539" s="295" t="s">
        <v>201</v>
      </c>
      <c r="U539" s="295" t="s">
        <v>127</v>
      </c>
      <c r="V539" s="295" t="s">
        <v>638</v>
      </c>
      <c r="W539" s="295" t="s">
        <v>201</v>
      </c>
      <c r="X539" s="295" t="s">
        <v>46</v>
      </c>
      <c r="Y539" s="287" t="s">
        <v>147</v>
      </c>
      <c r="Z539" s="295"/>
      <c r="AA539" s="295"/>
      <c r="AB539" s="295"/>
      <c r="AC539" s="295"/>
    </row>
    <row r="540" spans="1:29" x14ac:dyDescent="0.35">
      <c r="A540" s="295" t="s">
        <v>192</v>
      </c>
      <c r="B540" s="295" t="s">
        <v>193</v>
      </c>
      <c r="C540" s="295" t="s">
        <v>605</v>
      </c>
      <c r="D540" s="295" t="s">
        <v>641</v>
      </c>
      <c r="E540" s="288">
        <v>50</v>
      </c>
      <c r="F540" s="288">
        <v>50</v>
      </c>
      <c r="G540" s="295" t="s">
        <v>196</v>
      </c>
      <c r="H540" s="343">
        <v>1</v>
      </c>
      <c r="I540" s="296">
        <v>43249</v>
      </c>
      <c r="J540" s="295">
        <v>22467</v>
      </c>
      <c r="K540" s="295">
        <v>2</v>
      </c>
      <c r="L540" s="295" t="s">
        <v>561</v>
      </c>
      <c r="M540" s="295" t="s">
        <v>208</v>
      </c>
      <c r="N540" s="295" t="s">
        <v>642</v>
      </c>
      <c r="O540" s="295" t="s">
        <v>544</v>
      </c>
      <c r="P540" s="295" t="s">
        <v>201</v>
      </c>
      <c r="Q540" s="295" t="s">
        <v>458</v>
      </c>
      <c r="R540" s="295" t="s">
        <v>201</v>
      </c>
      <c r="S540" s="295" t="s">
        <v>204</v>
      </c>
      <c r="T540" s="295" t="s">
        <v>201</v>
      </c>
      <c r="U540" s="295" t="s">
        <v>50</v>
      </c>
      <c r="V540" s="295" t="s">
        <v>643</v>
      </c>
      <c r="W540" s="295" t="s">
        <v>201</v>
      </c>
      <c r="X540" s="295" t="s">
        <v>46</v>
      </c>
      <c r="Y540" s="287" t="s">
        <v>56</v>
      </c>
      <c r="Z540" s="295"/>
      <c r="AA540" s="295"/>
      <c r="AB540" s="295"/>
      <c r="AC540" s="295"/>
    </row>
    <row r="541" spans="1:29" x14ac:dyDescent="0.35">
      <c r="A541" s="295" t="s">
        <v>192</v>
      </c>
      <c r="B541" s="295" t="s">
        <v>193</v>
      </c>
      <c r="C541" s="295" t="s">
        <v>605</v>
      </c>
      <c r="D541" s="295" t="s">
        <v>644</v>
      </c>
      <c r="E541" s="288">
        <v>150</v>
      </c>
      <c r="F541" s="288">
        <v>150</v>
      </c>
      <c r="G541" s="295" t="s">
        <v>196</v>
      </c>
      <c r="H541" s="343">
        <v>1</v>
      </c>
      <c r="I541" s="296">
        <v>43249</v>
      </c>
      <c r="J541" s="295">
        <v>22467</v>
      </c>
      <c r="K541" s="295">
        <v>3</v>
      </c>
      <c r="L541" s="295" t="s">
        <v>561</v>
      </c>
      <c r="M541" s="295" t="s">
        <v>208</v>
      </c>
      <c r="N541" s="295" t="s">
        <v>642</v>
      </c>
      <c r="O541" s="295" t="s">
        <v>544</v>
      </c>
      <c r="P541" s="295" t="s">
        <v>201</v>
      </c>
      <c r="Q541" s="295" t="s">
        <v>222</v>
      </c>
      <c r="R541" s="295" t="s">
        <v>201</v>
      </c>
      <c r="S541" s="295" t="s">
        <v>204</v>
      </c>
      <c r="T541" s="295" t="s">
        <v>201</v>
      </c>
      <c r="U541" s="295" t="s">
        <v>50</v>
      </c>
      <c r="V541" s="295" t="s">
        <v>643</v>
      </c>
      <c r="W541" s="295" t="s">
        <v>201</v>
      </c>
      <c r="X541" s="295" t="s">
        <v>46</v>
      </c>
      <c r="Y541" s="287" t="s">
        <v>138</v>
      </c>
      <c r="Z541" s="295"/>
      <c r="AA541" s="295"/>
      <c r="AB541" s="295"/>
      <c r="AC541" s="295"/>
    </row>
    <row r="542" spans="1:29" x14ac:dyDescent="0.35">
      <c r="A542" s="295" t="s">
        <v>192</v>
      </c>
      <c r="B542" s="295" t="s">
        <v>193</v>
      </c>
      <c r="C542" s="295" t="s">
        <v>605</v>
      </c>
      <c r="D542" s="295" t="s">
        <v>645</v>
      </c>
      <c r="E542" s="288">
        <v>776.16</v>
      </c>
      <c r="F542" s="288">
        <v>776.16</v>
      </c>
      <c r="G542" s="295" t="s">
        <v>196</v>
      </c>
      <c r="H542" s="343">
        <v>1</v>
      </c>
      <c r="I542" s="296">
        <v>43249</v>
      </c>
      <c r="J542" s="295">
        <v>22484</v>
      </c>
      <c r="K542" s="295">
        <v>11</v>
      </c>
      <c r="L542" s="295" t="s">
        <v>561</v>
      </c>
      <c r="M542" s="295" t="s">
        <v>281</v>
      </c>
      <c r="N542" s="295" t="s">
        <v>646</v>
      </c>
      <c r="O542" s="295" t="s">
        <v>544</v>
      </c>
      <c r="P542" s="295" t="s">
        <v>201</v>
      </c>
      <c r="Q542" s="295" t="s">
        <v>210</v>
      </c>
      <c r="R542" s="295" t="s">
        <v>201</v>
      </c>
      <c r="S542" s="295" t="s">
        <v>204</v>
      </c>
      <c r="T542" s="295" t="s">
        <v>201</v>
      </c>
      <c r="U542" s="295" t="s">
        <v>388</v>
      </c>
      <c r="V542" s="295" t="s">
        <v>205</v>
      </c>
      <c r="W542" s="295" t="s">
        <v>201</v>
      </c>
      <c r="X542" s="295" t="s">
        <v>46</v>
      </c>
      <c r="Y542" s="287" t="s">
        <v>138</v>
      </c>
      <c r="Z542" s="295"/>
      <c r="AA542" s="295"/>
      <c r="AB542" s="295"/>
      <c r="AC542" s="295"/>
    </row>
    <row r="543" spans="1:29" x14ac:dyDescent="0.35">
      <c r="A543" s="295" t="s">
        <v>192</v>
      </c>
      <c r="B543" s="295" t="s">
        <v>193</v>
      </c>
      <c r="C543" s="295" t="s">
        <v>605</v>
      </c>
      <c r="D543" s="295" t="s">
        <v>647</v>
      </c>
      <c r="E543" s="288">
        <v>3220</v>
      </c>
      <c r="F543" s="288">
        <v>3220</v>
      </c>
      <c r="G543" s="295" t="s">
        <v>196</v>
      </c>
      <c r="H543" s="343">
        <v>1</v>
      </c>
      <c r="I543" s="296">
        <v>43250</v>
      </c>
      <c r="J543" s="295">
        <v>22480</v>
      </c>
      <c r="K543" s="295">
        <v>45</v>
      </c>
      <c r="L543" s="295" t="s">
        <v>561</v>
      </c>
      <c r="M543" s="295" t="s">
        <v>208</v>
      </c>
      <c r="N543" s="295" t="s">
        <v>648</v>
      </c>
      <c r="O543" s="295" t="s">
        <v>544</v>
      </c>
      <c r="P543" s="295" t="s">
        <v>201</v>
      </c>
      <c r="Q543" s="295" t="s">
        <v>284</v>
      </c>
      <c r="R543" s="295" t="s">
        <v>201</v>
      </c>
      <c r="S543" s="295" t="s">
        <v>204</v>
      </c>
      <c r="T543" s="295" t="s">
        <v>201</v>
      </c>
      <c r="U543" s="295" t="s">
        <v>53</v>
      </c>
      <c r="V543" s="295" t="s">
        <v>205</v>
      </c>
      <c r="W543" s="295" t="s">
        <v>201</v>
      </c>
      <c r="X543" s="295" t="s">
        <v>46</v>
      </c>
      <c r="Y543" s="287" t="s">
        <v>53</v>
      </c>
      <c r="Z543" s="295"/>
      <c r="AA543" s="295"/>
      <c r="AB543" s="295"/>
      <c r="AC543" s="295"/>
    </row>
    <row r="544" spans="1:29" x14ac:dyDescent="0.35">
      <c r="A544" s="295" t="s">
        <v>192</v>
      </c>
      <c r="B544" s="295" t="s">
        <v>193</v>
      </c>
      <c r="C544" s="295" t="s">
        <v>605</v>
      </c>
      <c r="D544" s="295" t="s">
        <v>233</v>
      </c>
      <c r="E544" s="288">
        <v>9.66</v>
      </c>
      <c r="F544" s="288">
        <v>9.66</v>
      </c>
      <c r="G544" s="295" t="s">
        <v>196</v>
      </c>
      <c r="H544" s="343">
        <v>1</v>
      </c>
      <c r="I544" s="296">
        <v>43250</v>
      </c>
      <c r="J544" s="295">
        <v>22480</v>
      </c>
      <c r="K544" s="295">
        <v>46</v>
      </c>
      <c r="L544" s="295" t="s">
        <v>561</v>
      </c>
      <c r="M544" s="295" t="s">
        <v>208</v>
      </c>
      <c r="N544" s="295" t="s">
        <v>648</v>
      </c>
      <c r="O544" s="295" t="s">
        <v>544</v>
      </c>
      <c r="P544" s="295" t="s">
        <v>201</v>
      </c>
      <c r="Q544" s="295" t="s">
        <v>210</v>
      </c>
      <c r="R544" s="295" t="s">
        <v>201</v>
      </c>
      <c r="S544" s="295" t="s">
        <v>204</v>
      </c>
      <c r="T544" s="295" t="s">
        <v>201</v>
      </c>
      <c r="U544" s="295" t="s">
        <v>50</v>
      </c>
      <c r="V544" s="295" t="s">
        <v>205</v>
      </c>
      <c r="W544" s="295" t="s">
        <v>201</v>
      </c>
      <c r="X544" s="295" t="s">
        <v>46</v>
      </c>
      <c r="Y544" s="287" t="s">
        <v>138</v>
      </c>
      <c r="Z544" s="295"/>
      <c r="AA544" s="295"/>
      <c r="AB544" s="295"/>
      <c r="AC544" s="295"/>
    </row>
    <row r="545" spans="1:29" x14ac:dyDescent="0.35">
      <c r="A545" s="295" t="s">
        <v>192</v>
      </c>
      <c r="B545" s="295" t="s">
        <v>193</v>
      </c>
      <c r="C545" s="295" t="s">
        <v>605</v>
      </c>
      <c r="D545" s="295" t="s">
        <v>649</v>
      </c>
      <c r="E545" s="288">
        <v>104</v>
      </c>
      <c r="F545" s="288">
        <v>104</v>
      </c>
      <c r="G545" s="295" t="s">
        <v>196</v>
      </c>
      <c r="H545" s="343">
        <v>1</v>
      </c>
      <c r="I545" s="296">
        <v>43250</v>
      </c>
      <c r="J545" s="295">
        <v>22480</v>
      </c>
      <c r="K545" s="295">
        <v>48</v>
      </c>
      <c r="L545" s="295" t="s">
        <v>561</v>
      </c>
      <c r="M545" s="295" t="s">
        <v>208</v>
      </c>
      <c r="N545" s="295" t="s">
        <v>650</v>
      </c>
      <c r="O545" s="295" t="s">
        <v>544</v>
      </c>
      <c r="P545" s="295" t="s">
        <v>201</v>
      </c>
      <c r="Q545" s="295" t="s">
        <v>651</v>
      </c>
      <c r="R545" s="295" t="s">
        <v>201</v>
      </c>
      <c r="S545" s="295" t="s">
        <v>204</v>
      </c>
      <c r="T545" s="295" t="s">
        <v>201</v>
      </c>
      <c r="U545" s="295" t="s">
        <v>53</v>
      </c>
      <c r="V545" s="295" t="s">
        <v>205</v>
      </c>
      <c r="W545" s="295" t="s">
        <v>201</v>
      </c>
      <c r="X545" s="295" t="s">
        <v>46</v>
      </c>
      <c r="Y545" s="287" t="s">
        <v>53</v>
      </c>
      <c r="Z545" s="295"/>
      <c r="AA545" s="295"/>
      <c r="AB545" s="295"/>
      <c r="AC545" s="295"/>
    </row>
    <row r="546" spans="1:29" x14ac:dyDescent="0.35">
      <c r="A546" s="295" t="s">
        <v>192</v>
      </c>
      <c r="B546" s="295" t="s">
        <v>193</v>
      </c>
      <c r="C546" s="295" t="s">
        <v>605</v>
      </c>
      <c r="D546" s="295" t="s">
        <v>233</v>
      </c>
      <c r="E546" s="288">
        <v>0.31</v>
      </c>
      <c r="F546" s="288">
        <v>0.31</v>
      </c>
      <c r="G546" s="295" t="s">
        <v>196</v>
      </c>
      <c r="H546" s="343">
        <v>1</v>
      </c>
      <c r="I546" s="296">
        <v>43250</v>
      </c>
      <c r="J546" s="295">
        <v>22480</v>
      </c>
      <c r="K546" s="295">
        <v>49</v>
      </c>
      <c r="L546" s="295" t="s">
        <v>561</v>
      </c>
      <c r="M546" s="295" t="s">
        <v>208</v>
      </c>
      <c r="N546" s="295" t="s">
        <v>650</v>
      </c>
      <c r="O546" s="295" t="s">
        <v>544</v>
      </c>
      <c r="P546" s="295" t="s">
        <v>201</v>
      </c>
      <c r="Q546" s="295" t="s">
        <v>210</v>
      </c>
      <c r="R546" s="295" t="s">
        <v>201</v>
      </c>
      <c r="S546" s="295" t="s">
        <v>204</v>
      </c>
      <c r="T546" s="295" t="s">
        <v>201</v>
      </c>
      <c r="U546" s="295" t="s">
        <v>50</v>
      </c>
      <c r="V546" s="295" t="s">
        <v>205</v>
      </c>
      <c r="W546" s="295" t="s">
        <v>201</v>
      </c>
      <c r="X546" s="295" t="s">
        <v>46</v>
      </c>
      <c r="Y546" s="287" t="s">
        <v>138</v>
      </c>
      <c r="Z546" s="295"/>
      <c r="AA546" s="295"/>
      <c r="AB546" s="295"/>
      <c r="AC546" s="295"/>
    </row>
    <row r="547" spans="1:29" x14ac:dyDescent="0.35">
      <c r="A547" s="295" t="s">
        <v>192</v>
      </c>
      <c r="B547" s="295" t="s">
        <v>193</v>
      </c>
      <c r="C547" s="295" t="s">
        <v>605</v>
      </c>
      <c r="D547" s="295" t="s">
        <v>652</v>
      </c>
      <c r="E547" s="288">
        <v>21887</v>
      </c>
      <c r="F547" s="288">
        <v>21887</v>
      </c>
      <c r="G547" s="295" t="s">
        <v>196</v>
      </c>
      <c r="H547" s="343">
        <v>1</v>
      </c>
      <c r="I547" s="296">
        <v>43250</v>
      </c>
      <c r="J547" s="295">
        <v>22480</v>
      </c>
      <c r="K547" s="295">
        <v>67</v>
      </c>
      <c r="L547" s="295" t="s">
        <v>561</v>
      </c>
      <c r="M547" s="295" t="s">
        <v>208</v>
      </c>
      <c r="N547" s="295" t="s">
        <v>653</v>
      </c>
      <c r="O547" s="295" t="s">
        <v>544</v>
      </c>
      <c r="P547" s="295" t="s">
        <v>201</v>
      </c>
      <c r="Q547" s="295" t="s">
        <v>359</v>
      </c>
      <c r="R547" s="295" t="s">
        <v>201</v>
      </c>
      <c r="S547" s="295" t="s">
        <v>204</v>
      </c>
      <c r="T547" s="295" t="s">
        <v>201</v>
      </c>
      <c r="U547" s="295" t="s">
        <v>50</v>
      </c>
      <c r="V547" s="295" t="s">
        <v>205</v>
      </c>
      <c r="W547" s="295" t="s">
        <v>201</v>
      </c>
      <c r="X547" s="295" t="s">
        <v>46</v>
      </c>
      <c r="Y547" s="287" t="s">
        <v>50</v>
      </c>
      <c r="Z547" s="295"/>
      <c r="AA547" s="295"/>
      <c r="AB547" s="295"/>
      <c r="AC547" s="295"/>
    </row>
    <row r="548" spans="1:29" x14ac:dyDescent="0.35">
      <c r="A548" s="295" t="s">
        <v>192</v>
      </c>
      <c r="B548" s="295" t="s">
        <v>193</v>
      </c>
      <c r="C548" s="295" t="s">
        <v>605</v>
      </c>
      <c r="D548" s="295" t="s">
        <v>233</v>
      </c>
      <c r="E548" s="288">
        <v>65.66</v>
      </c>
      <c r="F548" s="288">
        <v>65.66</v>
      </c>
      <c r="G548" s="295" t="s">
        <v>196</v>
      </c>
      <c r="H548" s="343">
        <v>1</v>
      </c>
      <c r="I548" s="296">
        <v>43250</v>
      </c>
      <c r="J548" s="295">
        <v>22480</v>
      </c>
      <c r="K548" s="295">
        <v>68</v>
      </c>
      <c r="L548" s="295" t="s">
        <v>561</v>
      </c>
      <c r="M548" s="295" t="s">
        <v>208</v>
      </c>
      <c r="N548" s="295" t="s">
        <v>653</v>
      </c>
      <c r="O548" s="295" t="s">
        <v>544</v>
      </c>
      <c r="P548" s="295" t="s">
        <v>201</v>
      </c>
      <c r="Q548" s="295" t="s">
        <v>210</v>
      </c>
      <c r="R548" s="295" t="s">
        <v>201</v>
      </c>
      <c r="S548" s="295" t="s">
        <v>204</v>
      </c>
      <c r="T548" s="295" t="s">
        <v>201</v>
      </c>
      <c r="U548" s="295" t="s">
        <v>50</v>
      </c>
      <c r="V548" s="295" t="s">
        <v>205</v>
      </c>
      <c r="W548" s="295" t="s">
        <v>201</v>
      </c>
      <c r="X548" s="295" t="s">
        <v>46</v>
      </c>
      <c r="Y548" s="287" t="s">
        <v>138</v>
      </c>
      <c r="Z548" s="295"/>
      <c r="AA548" s="295"/>
      <c r="AB548" s="295"/>
      <c r="AC548" s="295"/>
    </row>
    <row r="549" spans="1:29" x14ac:dyDescent="0.35">
      <c r="A549" s="295" t="s">
        <v>192</v>
      </c>
      <c r="B549" s="295" t="s">
        <v>193</v>
      </c>
      <c r="C549" s="295" t="s">
        <v>605</v>
      </c>
      <c r="D549" s="295" t="s">
        <v>654</v>
      </c>
      <c r="E549" s="288">
        <v>21938</v>
      </c>
      <c r="F549" s="288">
        <v>21938</v>
      </c>
      <c r="G549" s="295" t="s">
        <v>196</v>
      </c>
      <c r="H549" s="343">
        <v>1</v>
      </c>
      <c r="I549" s="296">
        <v>43250</v>
      </c>
      <c r="J549" s="295">
        <v>22480</v>
      </c>
      <c r="K549" s="295">
        <v>70</v>
      </c>
      <c r="L549" s="295" t="s">
        <v>561</v>
      </c>
      <c r="M549" s="295" t="s">
        <v>208</v>
      </c>
      <c r="N549" s="295" t="s">
        <v>655</v>
      </c>
      <c r="O549" s="295" t="s">
        <v>544</v>
      </c>
      <c r="P549" s="295" t="s">
        <v>201</v>
      </c>
      <c r="Q549" s="295" t="s">
        <v>359</v>
      </c>
      <c r="R549" s="295" t="s">
        <v>201</v>
      </c>
      <c r="S549" s="295" t="s">
        <v>204</v>
      </c>
      <c r="T549" s="295" t="s">
        <v>201</v>
      </c>
      <c r="U549" s="295" t="s">
        <v>50</v>
      </c>
      <c r="V549" s="295" t="s">
        <v>205</v>
      </c>
      <c r="W549" s="295" t="s">
        <v>201</v>
      </c>
      <c r="X549" s="295" t="s">
        <v>46</v>
      </c>
      <c r="Y549" s="287" t="s">
        <v>50</v>
      </c>
      <c r="Z549" s="295"/>
      <c r="AA549" s="295"/>
      <c r="AB549" s="295"/>
      <c r="AC549" s="295"/>
    </row>
    <row r="550" spans="1:29" x14ac:dyDescent="0.35">
      <c r="A550" s="295" t="s">
        <v>192</v>
      </c>
      <c r="B550" s="295" t="s">
        <v>193</v>
      </c>
      <c r="C550" s="295" t="s">
        <v>605</v>
      </c>
      <c r="D550" s="295" t="s">
        <v>233</v>
      </c>
      <c r="E550" s="288">
        <v>65.81</v>
      </c>
      <c r="F550" s="288">
        <v>65.81</v>
      </c>
      <c r="G550" s="295" t="s">
        <v>196</v>
      </c>
      <c r="H550" s="343">
        <v>1</v>
      </c>
      <c r="I550" s="296">
        <v>43250</v>
      </c>
      <c r="J550" s="295">
        <v>22480</v>
      </c>
      <c r="K550" s="295">
        <v>71</v>
      </c>
      <c r="L550" s="295" t="s">
        <v>561</v>
      </c>
      <c r="M550" s="295" t="s">
        <v>208</v>
      </c>
      <c r="N550" s="295" t="s">
        <v>655</v>
      </c>
      <c r="O550" s="295" t="s">
        <v>544</v>
      </c>
      <c r="P550" s="295" t="s">
        <v>201</v>
      </c>
      <c r="Q550" s="295" t="s">
        <v>210</v>
      </c>
      <c r="R550" s="295" t="s">
        <v>201</v>
      </c>
      <c r="S550" s="295" t="s">
        <v>204</v>
      </c>
      <c r="T550" s="295" t="s">
        <v>201</v>
      </c>
      <c r="U550" s="295" t="s">
        <v>50</v>
      </c>
      <c r="V550" s="295" t="s">
        <v>205</v>
      </c>
      <c r="W550" s="295" t="s">
        <v>201</v>
      </c>
      <c r="X550" s="295" t="s">
        <v>46</v>
      </c>
      <c r="Y550" s="287" t="s">
        <v>138</v>
      </c>
      <c r="Z550" s="295"/>
      <c r="AA550" s="295"/>
      <c r="AB550" s="295"/>
      <c r="AC550" s="295"/>
    </row>
    <row r="551" spans="1:29" x14ac:dyDescent="0.35">
      <c r="A551" s="295" t="s">
        <v>192</v>
      </c>
      <c r="B551" s="295" t="s">
        <v>193</v>
      </c>
      <c r="C551" s="295" t="s">
        <v>605</v>
      </c>
      <c r="D551" s="295" t="s">
        <v>656</v>
      </c>
      <c r="E551" s="288">
        <v>11000</v>
      </c>
      <c r="F551" s="288">
        <v>11000</v>
      </c>
      <c r="G551" s="295" t="s">
        <v>196</v>
      </c>
      <c r="H551" s="343">
        <v>1</v>
      </c>
      <c r="I551" s="296">
        <v>43250</v>
      </c>
      <c r="J551" s="295">
        <v>22480</v>
      </c>
      <c r="K551" s="295">
        <v>175</v>
      </c>
      <c r="L551" s="295" t="s">
        <v>561</v>
      </c>
      <c r="M551" s="295" t="s">
        <v>208</v>
      </c>
      <c r="N551" s="295" t="s">
        <v>657</v>
      </c>
      <c r="O551" s="295" t="s">
        <v>544</v>
      </c>
      <c r="P551" s="295" t="s">
        <v>201</v>
      </c>
      <c r="Q551" s="295" t="s">
        <v>658</v>
      </c>
      <c r="R551" s="295" t="s">
        <v>201</v>
      </c>
      <c r="S551" s="295" t="s">
        <v>204</v>
      </c>
      <c r="T551" s="295" t="s">
        <v>201</v>
      </c>
      <c r="U551" s="295" t="s">
        <v>50</v>
      </c>
      <c r="V551" s="295" t="s">
        <v>205</v>
      </c>
      <c r="W551" s="295" t="s">
        <v>201</v>
      </c>
      <c r="X551" s="295" t="s">
        <v>46</v>
      </c>
      <c r="Y551" s="287" t="s">
        <v>77</v>
      </c>
      <c r="Z551" s="295"/>
      <c r="AA551" s="295"/>
      <c r="AB551" s="295"/>
      <c r="AC551" s="295"/>
    </row>
    <row r="552" spans="1:29" x14ac:dyDescent="0.35">
      <c r="A552" s="295" t="s">
        <v>192</v>
      </c>
      <c r="B552" s="295" t="s">
        <v>193</v>
      </c>
      <c r="C552" s="295" t="s">
        <v>605</v>
      </c>
      <c r="D552" s="295" t="s">
        <v>464</v>
      </c>
      <c r="E552" s="288">
        <v>33</v>
      </c>
      <c r="F552" s="288">
        <v>33</v>
      </c>
      <c r="G552" s="295" t="s">
        <v>196</v>
      </c>
      <c r="H552" s="343">
        <v>1</v>
      </c>
      <c r="I552" s="296">
        <v>43250</v>
      </c>
      <c r="J552" s="295">
        <v>22480</v>
      </c>
      <c r="K552" s="295">
        <v>176</v>
      </c>
      <c r="L552" s="295" t="s">
        <v>561</v>
      </c>
      <c r="M552" s="295" t="s">
        <v>208</v>
      </c>
      <c r="N552" s="295" t="s">
        <v>657</v>
      </c>
      <c r="O552" s="295" t="s">
        <v>544</v>
      </c>
      <c r="P552" s="295" t="s">
        <v>201</v>
      </c>
      <c r="Q552" s="295" t="s">
        <v>210</v>
      </c>
      <c r="R552" s="295" t="s">
        <v>201</v>
      </c>
      <c r="S552" s="295" t="s">
        <v>204</v>
      </c>
      <c r="T552" s="295" t="s">
        <v>201</v>
      </c>
      <c r="U552" s="295" t="s">
        <v>50</v>
      </c>
      <c r="V552" s="295" t="s">
        <v>205</v>
      </c>
      <c r="W552" s="295" t="s">
        <v>201</v>
      </c>
      <c r="X552" s="295" t="s">
        <v>46</v>
      </c>
      <c r="Y552" s="287" t="s">
        <v>138</v>
      </c>
      <c r="Z552" s="295"/>
      <c r="AA552" s="295"/>
      <c r="AB552" s="295"/>
      <c r="AC552" s="295"/>
    </row>
    <row r="553" spans="1:29" x14ac:dyDescent="0.35">
      <c r="A553" s="295" t="s">
        <v>192</v>
      </c>
      <c r="B553" s="295" t="s">
        <v>193</v>
      </c>
      <c r="C553" s="295" t="s">
        <v>605</v>
      </c>
      <c r="D553" s="295" t="s">
        <v>659</v>
      </c>
      <c r="E553" s="288">
        <v>200</v>
      </c>
      <c r="F553" s="288">
        <v>200</v>
      </c>
      <c r="G553" s="295" t="s">
        <v>196</v>
      </c>
      <c r="H553" s="343">
        <v>1</v>
      </c>
      <c r="I553" s="296">
        <v>43250</v>
      </c>
      <c r="J553" s="295">
        <v>22499</v>
      </c>
      <c r="K553" s="295">
        <v>5</v>
      </c>
      <c r="L553" s="295" t="s">
        <v>520</v>
      </c>
      <c r="M553" s="295" t="s">
        <v>208</v>
      </c>
      <c r="N553" s="295" t="s">
        <v>660</v>
      </c>
      <c r="O553" s="295" t="s">
        <v>544</v>
      </c>
      <c r="P553" s="295" t="s">
        <v>201</v>
      </c>
      <c r="Q553" s="295" t="s">
        <v>238</v>
      </c>
      <c r="R553" s="295" t="s">
        <v>201</v>
      </c>
      <c r="S553" s="295" t="s">
        <v>204</v>
      </c>
      <c r="T553" s="295" t="s">
        <v>201</v>
      </c>
      <c r="U553" s="295" t="s">
        <v>50</v>
      </c>
      <c r="V553" s="295" t="s">
        <v>205</v>
      </c>
      <c r="W553" s="295" t="s">
        <v>201</v>
      </c>
      <c r="X553" s="295" t="s">
        <v>46</v>
      </c>
      <c r="Y553" s="287" t="s">
        <v>56</v>
      </c>
      <c r="Z553" s="295"/>
      <c r="AA553" s="295"/>
      <c r="AB553" s="295"/>
      <c r="AC553" s="295"/>
    </row>
    <row r="554" spans="1:29" x14ac:dyDescent="0.35">
      <c r="A554" s="295" t="s">
        <v>192</v>
      </c>
      <c r="B554" s="295" t="s">
        <v>193</v>
      </c>
      <c r="C554" s="295" t="s">
        <v>605</v>
      </c>
      <c r="D554" s="295" t="s">
        <v>661</v>
      </c>
      <c r="E554" s="288">
        <v>1045</v>
      </c>
      <c r="F554" s="288">
        <v>1045</v>
      </c>
      <c r="G554" s="295" t="s">
        <v>196</v>
      </c>
      <c r="H554" s="343">
        <v>1</v>
      </c>
      <c r="I554" s="296">
        <v>43251</v>
      </c>
      <c r="J554" s="295">
        <v>22587</v>
      </c>
      <c r="K554" s="295">
        <v>11</v>
      </c>
      <c r="L554" s="295" t="s">
        <v>520</v>
      </c>
      <c r="M554" s="295" t="s">
        <v>303</v>
      </c>
      <c r="N554" s="295" t="s">
        <v>662</v>
      </c>
      <c r="O554" s="295" t="s">
        <v>522</v>
      </c>
      <c r="P554" s="295" t="s">
        <v>201</v>
      </c>
      <c r="Q554" s="303" t="s">
        <v>305</v>
      </c>
      <c r="R554" s="295" t="s">
        <v>301</v>
      </c>
      <c r="S554" s="295" t="s">
        <v>204</v>
      </c>
      <c r="T554" s="295" t="s">
        <v>201</v>
      </c>
      <c r="U554" s="295" t="s">
        <v>50</v>
      </c>
      <c r="V554" s="295" t="s">
        <v>205</v>
      </c>
      <c r="W554" s="295" t="s">
        <v>201</v>
      </c>
      <c r="X554" s="295" t="s">
        <v>46</v>
      </c>
      <c r="Y554" s="287" t="s">
        <v>147</v>
      </c>
      <c r="Z554" s="295"/>
      <c r="AA554" s="295"/>
      <c r="AB554" s="295"/>
      <c r="AC554" s="295"/>
    </row>
    <row r="555" spans="1:29" x14ac:dyDescent="0.35">
      <c r="A555" s="295" t="s">
        <v>192</v>
      </c>
      <c r="B555" s="295" t="s">
        <v>193</v>
      </c>
      <c r="C555" s="295" t="s">
        <v>605</v>
      </c>
      <c r="D555" s="295" t="s">
        <v>663</v>
      </c>
      <c r="E555" s="288">
        <v>1135</v>
      </c>
      <c r="F555" s="288">
        <v>1135</v>
      </c>
      <c r="G555" s="295" t="s">
        <v>196</v>
      </c>
      <c r="H555" s="343">
        <v>1</v>
      </c>
      <c r="I555" s="296">
        <v>43251</v>
      </c>
      <c r="J555" s="295">
        <v>22587</v>
      </c>
      <c r="K555" s="295">
        <v>65</v>
      </c>
      <c r="L555" s="295" t="s">
        <v>520</v>
      </c>
      <c r="M555" s="295" t="s">
        <v>303</v>
      </c>
      <c r="N555" s="295" t="s">
        <v>662</v>
      </c>
      <c r="O555" s="295" t="s">
        <v>544</v>
      </c>
      <c r="P555" s="295" t="s">
        <v>201</v>
      </c>
      <c r="Q555" s="303" t="s">
        <v>305</v>
      </c>
      <c r="R555" s="295" t="s">
        <v>306</v>
      </c>
      <c r="S555" s="295" t="s">
        <v>204</v>
      </c>
      <c r="T555" s="295" t="s">
        <v>201</v>
      </c>
      <c r="U555" s="295" t="s">
        <v>50</v>
      </c>
      <c r="V555" s="295" t="s">
        <v>205</v>
      </c>
      <c r="W555" s="295" t="s">
        <v>201</v>
      </c>
      <c r="X555" s="295" t="s">
        <v>46</v>
      </c>
      <c r="Y555" s="287" t="s">
        <v>147</v>
      </c>
      <c r="Z555" s="295"/>
      <c r="AA555" s="295"/>
      <c r="AB555" s="295"/>
      <c r="AC555" s="295"/>
    </row>
    <row r="556" spans="1:29" x14ac:dyDescent="0.35">
      <c r="A556" s="295" t="s">
        <v>192</v>
      </c>
      <c r="B556" s="295" t="s">
        <v>193</v>
      </c>
      <c r="C556" s="295" t="s">
        <v>605</v>
      </c>
      <c r="D556" s="295" t="s">
        <v>664</v>
      </c>
      <c r="E556" s="288">
        <v>870</v>
      </c>
      <c r="F556" s="288">
        <v>870</v>
      </c>
      <c r="G556" s="295" t="s">
        <v>196</v>
      </c>
      <c r="H556" s="343">
        <v>1</v>
      </c>
      <c r="I556" s="296">
        <v>43251</v>
      </c>
      <c r="J556" s="295">
        <v>22587</v>
      </c>
      <c r="K556" s="295">
        <v>85</v>
      </c>
      <c r="L556" s="295" t="s">
        <v>520</v>
      </c>
      <c r="M556" s="295" t="s">
        <v>303</v>
      </c>
      <c r="N556" s="295" t="s">
        <v>662</v>
      </c>
      <c r="O556" s="295" t="s">
        <v>544</v>
      </c>
      <c r="P556" s="295" t="s">
        <v>201</v>
      </c>
      <c r="Q556" s="303" t="s">
        <v>305</v>
      </c>
      <c r="R556" s="295" t="s">
        <v>408</v>
      </c>
      <c r="S556" s="295" t="s">
        <v>204</v>
      </c>
      <c r="T556" s="295" t="s">
        <v>201</v>
      </c>
      <c r="U556" s="295" t="s">
        <v>50</v>
      </c>
      <c r="V556" s="295" t="s">
        <v>205</v>
      </c>
      <c r="W556" s="295" t="s">
        <v>201</v>
      </c>
      <c r="X556" s="295" t="s">
        <v>46</v>
      </c>
      <c r="Y556" s="287" t="s">
        <v>147</v>
      </c>
      <c r="Z556" s="295"/>
      <c r="AA556" s="295"/>
      <c r="AB556" s="295"/>
      <c r="AC556" s="295"/>
    </row>
    <row r="557" spans="1:29" x14ac:dyDescent="0.35">
      <c r="A557" s="295" t="s">
        <v>192</v>
      </c>
      <c r="B557" s="295" t="s">
        <v>193</v>
      </c>
      <c r="C557" s="295" t="s">
        <v>605</v>
      </c>
      <c r="D557" s="295" t="s">
        <v>665</v>
      </c>
      <c r="E557" s="288">
        <v>291.77</v>
      </c>
      <c r="F557" s="288">
        <v>291.77</v>
      </c>
      <c r="G557" s="295" t="s">
        <v>196</v>
      </c>
      <c r="H557" s="343">
        <v>1</v>
      </c>
      <c r="I557" s="296">
        <v>43251</v>
      </c>
      <c r="J557" s="295">
        <v>22587</v>
      </c>
      <c r="K557" s="295">
        <v>120</v>
      </c>
      <c r="L557" s="295" t="s">
        <v>520</v>
      </c>
      <c r="M557" s="295" t="s">
        <v>303</v>
      </c>
      <c r="N557" s="295" t="s">
        <v>662</v>
      </c>
      <c r="O557" s="295" t="s">
        <v>522</v>
      </c>
      <c r="P557" s="295" t="s">
        <v>201</v>
      </c>
      <c r="Q557" s="303" t="s">
        <v>308</v>
      </c>
      <c r="R557" s="295" t="s">
        <v>301</v>
      </c>
      <c r="S557" s="295" t="s">
        <v>204</v>
      </c>
      <c r="T557" s="295" t="s">
        <v>201</v>
      </c>
      <c r="U557" s="295" t="s">
        <v>50</v>
      </c>
      <c r="V557" s="295" t="s">
        <v>205</v>
      </c>
      <c r="W557" s="295" t="s">
        <v>201</v>
      </c>
      <c r="X557" s="295" t="s">
        <v>46</v>
      </c>
      <c r="Y557" s="287" t="s">
        <v>147</v>
      </c>
      <c r="Z557" s="295"/>
      <c r="AA557" s="295"/>
      <c r="AB557" s="295"/>
      <c r="AC557" s="295"/>
    </row>
    <row r="558" spans="1:29" x14ac:dyDescent="0.35">
      <c r="A558" s="295" t="s">
        <v>192</v>
      </c>
      <c r="B558" s="295" t="s">
        <v>193</v>
      </c>
      <c r="C558" s="295" t="s">
        <v>605</v>
      </c>
      <c r="D558" s="295" t="s">
        <v>666</v>
      </c>
      <c r="E558" s="288">
        <v>319.2</v>
      </c>
      <c r="F558" s="288">
        <v>319.2</v>
      </c>
      <c r="G558" s="295" t="s">
        <v>196</v>
      </c>
      <c r="H558" s="343">
        <v>1</v>
      </c>
      <c r="I558" s="296">
        <v>43251</v>
      </c>
      <c r="J558" s="295">
        <v>22587</v>
      </c>
      <c r="K558" s="295">
        <v>174</v>
      </c>
      <c r="L558" s="295" t="s">
        <v>520</v>
      </c>
      <c r="M558" s="295" t="s">
        <v>303</v>
      </c>
      <c r="N558" s="295" t="s">
        <v>662</v>
      </c>
      <c r="O558" s="295" t="s">
        <v>544</v>
      </c>
      <c r="P558" s="295" t="s">
        <v>201</v>
      </c>
      <c r="Q558" s="303" t="s">
        <v>308</v>
      </c>
      <c r="R558" s="295" t="s">
        <v>306</v>
      </c>
      <c r="S558" s="295" t="s">
        <v>204</v>
      </c>
      <c r="T558" s="295" t="s">
        <v>201</v>
      </c>
      <c r="U558" s="295" t="s">
        <v>50</v>
      </c>
      <c r="V558" s="295" t="s">
        <v>205</v>
      </c>
      <c r="W558" s="295" t="s">
        <v>201</v>
      </c>
      <c r="X558" s="295" t="s">
        <v>46</v>
      </c>
      <c r="Y558" s="287" t="s">
        <v>147</v>
      </c>
      <c r="Z558" s="295"/>
      <c r="AA558" s="295"/>
      <c r="AB558" s="295"/>
      <c r="AC558" s="295"/>
    </row>
    <row r="559" spans="1:29" x14ac:dyDescent="0.35">
      <c r="A559" s="295" t="s">
        <v>192</v>
      </c>
      <c r="B559" s="295" t="s">
        <v>193</v>
      </c>
      <c r="C559" s="295" t="s">
        <v>605</v>
      </c>
      <c r="D559" s="295" t="s">
        <v>667</v>
      </c>
      <c r="E559" s="288">
        <v>247.45</v>
      </c>
      <c r="F559" s="288">
        <v>247.45</v>
      </c>
      <c r="G559" s="295" t="s">
        <v>196</v>
      </c>
      <c r="H559" s="343">
        <v>1</v>
      </c>
      <c r="I559" s="296">
        <v>43251</v>
      </c>
      <c r="J559" s="295">
        <v>22587</v>
      </c>
      <c r="K559" s="295">
        <v>194</v>
      </c>
      <c r="L559" s="295" t="s">
        <v>520</v>
      </c>
      <c r="M559" s="295" t="s">
        <v>303</v>
      </c>
      <c r="N559" s="295" t="s">
        <v>662</v>
      </c>
      <c r="O559" s="295" t="s">
        <v>544</v>
      </c>
      <c r="P559" s="295" t="s">
        <v>201</v>
      </c>
      <c r="Q559" s="303" t="s">
        <v>308</v>
      </c>
      <c r="R559" s="295" t="s">
        <v>408</v>
      </c>
      <c r="S559" s="295" t="s">
        <v>204</v>
      </c>
      <c r="T559" s="295" t="s">
        <v>201</v>
      </c>
      <c r="U559" s="295" t="s">
        <v>50</v>
      </c>
      <c r="V559" s="295" t="s">
        <v>205</v>
      </c>
      <c r="W559" s="295" t="s">
        <v>201</v>
      </c>
      <c r="X559" s="295" t="s">
        <v>46</v>
      </c>
      <c r="Y559" s="287" t="s">
        <v>147</v>
      </c>
      <c r="Z559" s="295"/>
      <c r="AA559" s="295"/>
      <c r="AB559" s="295"/>
      <c r="AC559" s="295"/>
    </row>
    <row r="560" spans="1:29" x14ac:dyDescent="0.35">
      <c r="A560" s="295" t="s">
        <v>192</v>
      </c>
      <c r="B560" s="295" t="s">
        <v>193</v>
      </c>
      <c r="C560" s="295" t="s">
        <v>605</v>
      </c>
      <c r="D560" s="295" t="s">
        <v>668</v>
      </c>
      <c r="E560" s="288">
        <v>250</v>
      </c>
      <c r="F560" s="288">
        <v>250</v>
      </c>
      <c r="G560" s="295" t="s">
        <v>196</v>
      </c>
      <c r="H560" s="343">
        <v>1</v>
      </c>
      <c r="I560" s="296">
        <v>43251</v>
      </c>
      <c r="J560" s="295">
        <v>22587</v>
      </c>
      <c r="K560" s="295">
        <v>226</v>
      </c>
      <c r="L560" s="295" t="s">
        <v>520</v>
      </c>
      <c r="M560" s="295" t="s">
        <v>303</v>
      </c>
      <c r="N560" s="295" t="s">
        <v>662</v>
      </c>
      <c r="O560" s="295" t="s">
        <v>522</v>
      </c>
      <c r="P560" s="295" t="s">
        <v>201</v>
      </c>
      <c r="Q560" s="303" t="s">
        <v>310</v>
      </c>
      <c r="R560" s="295" t="s">
        <v>301</v>
      </c>
      <c r="S560" s="295" t="s">
        <v>204</v>
      </c>
      <c r="T560" s="295" t="s">
        <v>201</v>
      </c>
      <c r="U560" s="295" t="s">
        <v>50</v>
      </c>
      <c r="V560" s="295" t="s">
        <v>205</v>
      </c>
      <c r="W560" s="295" t="s">
        <v>201</v>
      </c>
      <c r="X560" s="295" t="s">
        <v>46</v>
      </c>
      <c r="Y560" s="287" t="s">
        <v>147</v>
      </c>
      <c r="Z560" s="295"/>
      <c r="AA560" s="295"/>
      <c r="AB560" s="295"/>
      <c r="AC560" s="295"/>
    </row>
    <row r="561" spans="1:29" x14ac:dyDescent="0.35">
      <c r="A561" s="295" t="s">
        <v>192</v>
      </c>
      <c r="B561" s="295" t="s">
        <v>193</v>
      </c>
      <c r="C561" s="295" t="s">
        <v>605</v>
      </c>
      <c r="D561" s="295" t="s">
        <v>669</v>
      </c>
      <c r="E561" s="288">
        <v>312.5</v>
      </c>
      <c r="F561" s="288">
        <v>312.5</v>
      </c>
      <c r="G561" s="295" t="s">
        <v>196</v>
      </c>
      <c r="H561" s="343">
        <v>1</v>
      </c>
      <c r="I561" s="296">
        <v>43251</v>
      </c>
      <c r="J561" s="295">
        <v>22587</v>
      </c>
      <c r="K561" s="295">
        <v>272</v>
      </c>
      <c r="L561" s="295" t="s">
        <v>520</v>
      </c>
      <c r="M561" s="295" t="s">
        <v>303</v>
      </c>
      <c r="N561" s="295" t="s">
        <v>662</v>
      </c>
      <c r="O561" s="295" t="s">
        <v>544</v>
      </c>
      <c r="P561" s="295" t="s">
        <v>201</v>
      </c>
      <c r="Q561" s="303" t="s">
        <v>310</v>
      </c>
      <c r="R561" s="295" t="s">
        <v>306</v>
      </c>
      <c r="S561" s="295" t="s">
        <v>204</v>
      </c>
      <c r="T561" s="295" t="s">
        <v>201</v>
      </c>
      <c r="U561" s="295" t="s">
        <v>50</v>
      </c>
      <c r="V561" s="295" t="s">
        <v>205</v>
      </c>
      <c r="W561" s="295" t="s">
        <v>201</v>
      </c>
      <c r="X561" s="295" t="s">
        <v>46</v>
      </c>
      <c r="Y561" s="287" t="s">
        <v>147</v>
      </c>
      <c r="Z561" s="295"/>
      <c r="AA561" s="295"/>
      <c r="AB561" s="295"/>
      <c r="AC561" s="295"/>
    </row>
    <row r="562" spans="1:29" x14ac:dyDescent="0.35">
      <c r="A562" s="295" t="s">
        <v>192</v>
      </c>
      <c r="B562" s="295" t="s">
        <v>193</v>
      </c>
      <c r="C562" s="295" t="s">
        <v>605</v>
      </c>
      <c r="D562" s="295" t="s">
        <v>670</v>
      </c>
      <c r="E562" s="288">
        <v>250</v>
      </c>
      <c r="F562" s="288">
        <v>250</v>
      </c>
      <c r="G562" s="295" t="s">
        <v>196</v>
      </c>
      <c r="H562" s="343">
        <v>1</v>
      </c>
      <c r="I562" s="296">
        <v>43251</v>
      </c>
      <c r="J562" s="295">
        <v>22587</v>
      </c>
      <c r="K562" s="295">
        <v>290</v>
      </c>
      <c r="L562" s="295" t="s">
        <v>520</v>
      </c>
      <c r="M562" s="295" t="s">
        <v>303</v>
      </c>
      <c r="N562" s="295" t="s">
        <v>662</v>
      </c>
      <c r="O562" s="295" t="s">
        <v>544</v>
      </c>
      <c r="P562" s="295" t="s">
        <v>201</v>
      </c>
      <c r="Q562" s="303" t="s">
        <v>310</v>
      </c>
      <c r="R562" s="295" t="s">
        <v>408</v>
      </c>
      <c r="S562" s="295" t="s">
        <v>204</v>
      </c>
      <c r="T562" s="295" t="s">
        <v>201</v>
      </c>
      <c r="U562" s="295" t="s">
        <v>50</v>
      </c>
      <c r="V562" s="295" t="s">
        <v>205</v>
      </c>
      <c r="W562" s="295" t="s">
        <v>201</v>
      </c>
      <c r="X562" s="295" t="s">
        <v>46</v>
      </c>
      <c r="Y562" s="287" t="s">
        <v>147</v>
      </c>
      <c r="Z562" s="295"/>
      <c r="AA562" s="295"/>
      <c r="AB562" s="295"/>
      <c r="AC562" s="295"/>
    </row>
    <row r="563" spans="1:29" x14ac:dyDescent="0.35">
      <c r="A563" s="295" t="s">
        <v>192</v>
      </c>
      <c r="B563" s="295" t="s">
        <v>193</v>
      </c>
      <c r="C563" s="295" t="s">
        <v>605</v>
      </c>
      <c r="D563" s="295" t="s">
        <v>671</v>
      </c>
      <c r="E563" s="288">
        <v>6</v>
      </c>
      <c r="F563" s="288">
        <v>6</v>
      </c>
      <c r="G563" s="295" t="s">
        <v>196</v>
      </c>
      <c r="H563" s="343">
        <v>1</v>
      </c>
      <c r="I563" s="296">
        <v>43251</v>
      </c>
      <c r="J563" s="295">
        <v>22587</v>
      </c>
      <c r="K563" s="295">
        <v>318</v>
      </c>
      <c r="L563" s="295" t="s">
        <v>520</v>
      </c>
      <c r="M563" s="295" t="s">
        <v>303</v>
      </c>
      <c r="N563" s="295" t="s">
        <v>662</v>
      </c>
      <c r="O563" s="295" t="s">
        <v>544</v>
      </c>
      <c r="P563" s="295" t="s">
        <v>201</v>
      </c>
      <c r="Q563" s="303" t="s">
        <v>310</v>
      </c>
      <c r="R563" s="295" t="s">
        <v>301</v>
      </c>
      <c r="S563" s="295" t="s">
        <v>204</v>
      </c>
      <c r="T563" s="295" t="s">
        <v>201</v>
      </c>
      <c r="U563" s="295" t="s">
        <v>50</v>
      </c>
      <c r="V563" s="295" t="s">
        <v>205</v>
      </c>
      <c r="W563" s="295" t="s">
        <v>201</v>
      </c>
      <c r="X563" s="295" t="s">
        <v>46</v>
      </c>
      <c r="Y563" s="287" t="s">
        <v>147</v>
      </c>
      <c r="Z563" s="295"/>
      <c r="AA563" s="295"/>
      <c r="AB563" s="295"/>
      <c r="AC563" s="295"/>
    </row>
    <row r="564" spans="1:29" x14ac:dyDescent="0.35">
      <c r="A564" s="295" t="s">
        <v>192</v>
      </c>
      <c r="B564" s="295" t="s">
        <v>193</v>
      </c>
      <c r="C564" s="295" t="s">
        <v>605</v>
      </c>
      <c r="D564" s="295" t="s">
        <v>672</v>
      </c>
      <c r="E564" s="288">
        <v>12.5</v>
      </c>
      <c r="F564" s="288">
        <v>12.5</v>
      </c>
      <c r="G564" s="295" t="s">
        <v>196</v>
      </c>
      <c r="H564" s="343">
        <v>1</v>
      </c>
      <c r="I564" s="296">
        <v>43251</v>
      </c>
      <c r="J564" s="295">
        <v>22587</v>
      </c>
      <c r="K564" s="295">
        <v>338</v>
      </c>
      <c r="L564" s="295" t="s">
        <v>520</v>
      </c>
      <c r="M564" s="295" t="s">
        <v>303</v>
      </c>
      <c r="N564" s="295" t="s">
        <v>662</v>
      </c>
      <c r="O564" s="295" t="s">
        <v>544</v>
      </c>
      <c r="P564" s="295" t="s">
        <v>201</v>
      </c>
      <c r="Q564" s="303" t="s">
        <v>310</v>
      </c>
      <c r="R564" s="295" t="s">
        <v>306</v>
      </c>
      <c r="S564" s="295" t="s">
        <v>204</v>
      </c>
      <c r="T564" s="295" t="s">
        <v>201</v>
      </c>
      <c r="U564" s="295" t="s">
        <v>50</v>
      </c>
      <c r="V564" s="295" t="s">
        <v>205</v>
      </c>
      <c r="W564" s="295" t="s">
        <v>201</v>
      </c>
      <c r="X564" s="295" t="s">
        <v>46</v>
      </c>
      <c r="Y564" s="287" t="s">
        <v>147</v>
      </c>
      <c r="Z564" s="295"/>
      <c r="AA564" s="295"/>
      <c r="AB564" s="295"/>
      <c r="AC564" s="295"/>
    </row>
    <row r="565" spans="1:29" x14ac:dyDescent="0.35">
      <c r="A565" s="295" t="s">
        <v>192</v>
      </c>
      <c r="B565" s="295" t="s">
        <v>193</v>
      </c>
      <c r="C565" s="295" t="s">
        <v>605</v>
      </c>
      <c r="D565" s="295" t="s">
        <v>673</v>
      </c>
      <c r="E565" s="288">
        <v>-24</v>
      </c>
      <c r="F565" s="288">
        <v>-24</v>
      </c>
      <c r="G565" s="295" t="s">
        <v>196</v>
      </c>
      <c r="H565" s="343">
        <v>1</v>
      </c>
      <c r="I565" s="296">
        <v>43251</v>
      </c>
      <c r="J565" s="295">
        <v>22587</v>
      </c>
      <c r="K565" s="295">
        <v>364</v>
      </c>
      <c r="L565" s="295" t="s">
        <v>520</v>
      </c>
      <c r="M565" s="295" t="s">
        <v>303</v>
      </c>
      <c r="N565" s="295" t="s">
        <v>662</v>
      </c>
      <c r="O565" s="295" t="s">
        <v>544</v>
      </c>
      <c r="P565" s="295" t="s">
        <v>201</v>
      </c>
      <c r="Q565" s="303" t="s">
        <v>595</v>
      </c>
      <c r="R565" s="295" t="s">
        <v>301</v>
      </c>
      <c r="S565" s="295" t="s">
        <v>204</v>
      </c>
      <c r="T565" s="295" t="s">
        <v>201</v>
      </c>
      <c r="U565" s="295" t="s">
        <v>50</v>
      </c>
      <c r="V565" s="295" t="s">
        <v>205</v>
      </c>
      <c r="W565" s="295" t="s">
        <v>201</v>
      </c>
      <c r="X565" s="295" t="s">
        <v>46</v>
      </c>
      <c r="Y565" s="287" t="s">
        <v>147</v>
      </c>
      <c r="Z565" s="295"/>
      <c r="AA565" s="295"/>
      <c r="AB565" s="295"/>
      <c r="AC565" s="295"/>
    </row>
    <row r="566" spans="1:29" x14ac:dyDescent="0.35">
      <c r="A566" s="295" t="s">
        <v>192</v>
      </c>
      <c r="B566" s="295" t="s">
        <v>193</v>
      </c>
      <c r="C566" s="295" t="s">
        <v>605</v>
      </c>
      <c r="D566" s="295" t="s">
        <v>674</v>
      </c>
      <c r="E566" s="288">
        <v>-30</v>
      </c>
      <c r="F566" s="288">
        <v>-30</v>
      </c>
      <c r="G566" s="295" t="s">
        <v>196</v>
      </c>
      <c r="H566" s="343">
        <v>1</v>
      </c>
      <c r="I566" s="296">
        <v>43251</v>
      </c>
      <c r="J566" s="295">
        <v>22587</v>
      </c>
      <c r="K566" s="295">
        <v>416</v>
      </c>
      <c r="L566" s="295" t="s">
        <v>520</v>
      </c>
      <c r="M566" s="295" t="s">
        <v>303</v>
      </c>
      <c r="N566" s="295" t="s">
        <v>662</v>
      </c>
      <c r="O566" s="295" t="s">
        <v>544</v>
      </c>
      <c r="P566" s="295" t="s">
        <v>201</v>
      </c>
      <c r="Q566" s="303" t="s">
        <v>595</v>
      </c>
      <c r="R566" s="295" t="s">
        <v>306</v>
      </c>
      <c r="S566" s="295" t="s">
        <v>204</v>
      </c>
      <c r="T566" s="295" t="s">
        <v>201</v>
      </c>
      <c r="U566" s="295" t="s">
        <v>50</v>
      </c>
      <c r="V566" s="295" t="s">
        <v>205</v>
      </c>
      <c r="W566" s="295" t="s">
        <v>201</v>
      </c>
      <c r="X566" s="295" t="s">
        <v>46</v>
      </c>
      <c r="Y566" s="287" t="s">
        <v>147</v>
      </c>
      <c r="Z566" s="295"/>
      <c r="AA566" s="295"/>
      <c r="AB566" s="295"/>
      <c r="AC566" s="295"/>
    </row>
    <row r="567" spans="1:29" x14ac:dyDescent="0.35">
      <c r="A567" s="295" t="s">
        <v>192</v>
      </c>
      <c r="B567" s="295" t="s">
        <v>193</v>
      </c>
      <c r="C567" s="295" t="s">
        <v>605</v>
      </c>
      <c r="D567" s="295" t="s">
        <v>675</v>
      </c>
      <c r="E567" s="288">
        <v>-24</v>
      </c>
      <c r="F567" s="288">
        <v>-24</v>
      </c>
      <c r="G567" s="295" t="s">
        <v>196</v>
      </c>
      <c r="H567" s="343">
        <v>1</v>
      </c>
      <c r="I567" s="296">
        <v>43251</v>
      </c>
      <c r="J567" s="295">
        <v>22587</v>
      </c>
      <c r="K567" s="295">
        <v>436</v>
      </c>
      <c r="L567" s="295" t="s">
        <v>520</v>
      </c>
      <c r="M567" s="295" t="s">
        <v>303</v>
      </c>
      <c r="N567" s="295" t="s">
        <v>662</v>
      </c>
      <c r="O567" s="295" t="s">
        <v>544</v>
      </c>
      <c r="P567" s="295" t="s">
        <v>201</v>
      </c>
      <c r="Q567" s="303" t="s">
        <v>595</v>
      </c>
      <c r="R567" s="295" t="s">
        <v>408</v>
      </c>
      <c r="S567" s="295" t="s">
        <v>204</v>
      </c>
      <c r="T567" s="295" t="s">
        <v>201</v>
      </c>
      <c r="U567" s="295" t="s">
        <v>50</v>
      </c>
      <c r="V567" s="295" t="s">
        <v>205</v>
      </c>
      <c r="W567" s="295" t="s">
        <v>201</v>
      </c>
      <c r="X567" s="295" t="s">
        <v>46</v>
      </c>
      <c r="Y567" s="287" t="s">
        <v>147</v>
      </c>
      <c r="Z567" s="295"/>
      <c r="AA567" s="295"/>
      <c r="AB567" s="295"/>
      <c r="AC567" s="295"/>
    </row>
    <row r="568" spans="1:29" x14ac:dyDescent="0.35">
      <c r="A568" s="295" t="s">
        <v>192</v>
      </c>
      <c r="B568" s="295" t="s">
        <v>193</v>
      </c>
      <c r="C568" s="295" t="s">
        <v>605</v>
      </c>
      <c r="D568" s="295" t="s">
        <v>676</v>
      </c>
      <c r="E568" s="288">
        <v>209</v>
      </c>
      <c r="F568" s="288">
        <v>209</v>
      </c>
      <c r="G568" s="295" t="s">
        <v>196</v>
      </c>
      <c r="H568" s="343">
        <v>1</v>
      </c>
      <c r="I568" s="296">
        <v>43251</v>
      </c>
      <c r="J568" s="295">
        <v>22587</v>
      </c>
      <c r="K568" s="295">
        <v>472</v>
      </c>
      <c r="L568" s="295" t="s">
        <v>520</v>
      </c>
      <c r="M568" s="295" t="s">
        <v>303</v>
      </c>
      <c r="N568" s="295" t="s">
        <v>662</v>
      </c>
      <c r="O568" s="295" t="s">
        <v>544</v>
      </c>
      <c r="P568" s="295" t="s">
        <v>201</v>
      </c>
      <c r="Q568" s="303" t="s">
        <v>313</v>
      </c>
      <c r="R568" s="295" t="s">
        <v>301</v>
      </c>
      <c r="S568" s="295" t="s">
        <v>204</v>
      </c>
      <c r="T568" s="295" t="s">
        <v>201</v>
      </c>
      <c r="U568" s="295" t="s">
        <v>50</v>
      </c>
      <c r="V568" s="295" t="s">
        <v>205</v>
      </c>
      <c r="W568" s="295" t="s">
        <v>201</v>
      </c>
      <c r="X568" s="295" t="s">
        <v>46</v>
      </c>
      <c r="Y568" s="287" t="s">
        <v>147</v>
      </c>
      <c r="Z568" s="295"/>
      <c r="AA568" s="295"/>
      <c r="AB568" s="295"/>
      <c r="AC568" s="295"/>
    </row>
    <row r="569" spans="1:29" x14ac:dyDescent="0.35">
      <c r="A569" s="295" t="s">
        <v>192</v>
      </c>
      <c r="B569" s="295" t="s">
        <v>193</v>
      </c>
      <c r="C569" s="295" t="s">
        <v>605</v>
      </c>
      <c r="D569" s="295" t="s">
        <v>677</v>
      </c>
      <c r="E569" s="288">
        <v>227</v>
      </c>
      <c r="F569" s="288">
        <v>227</v>
      </c>
      <c r="G569" s="295" t="s">
        <v>196</v>
      </c>
      <c r="H569" s="343">
        <v>1</v>
      </c>
      <c r="I569" s="296">
        <v>43251</v>
      </c>
      <c r="J569" s="295">
        <v>22587</v>
      </c>
      <c r="K569" s="295">
        <v>526</v>
      </c>
      <c r="L569" s="295" t="s">
        <v>520</v>
      </c>
      <c r="M569" s="295" t="s">
        <v>303</v>
      </c>
      <c r="N569" s="295" t="s">
        <v>662</v>
      </c>
      <c r="O569" s="295" t="s">
        <v>544</v>
      </c>
      <c r="P569" s="295" t="s">
        <v>201</v>
      </c>
      <c r="Q569" s="303" t="s">
        <v>313</v>
      </c>
      <c r="R569" s="295" t="s">
        <v>306</v>
      </c>
      <c r="S569" s="295" t="s">
        <v>204</v>
      </c>
      <c r="T569" s="295" t="s">
        <v>201</v>
      </c>
      <c r="U569" s="295" t="s">
        <v>50</v>
      </c>
      <c r="V569" s="295" t="s">
        <v>205</v>
      </c>
      <c r="W569" s="295" t="s">
        <v>201</v>
      </c>
      <c r="X569" s="295" t="s">
        <v>46</v>
      </c>
      <c r="Y569" s="287" t="s">
        <v>147</v>
      </c>
      <c r="Z569" s="295"/>
      <c r="AA569" s="295"/>
      <c r="AB569" s="295"/>
      <c r="AC569" s="295"/>
    </row>
    <row r="570" spans="1:29" x14ac:dyDescent="0.35">
      <c r="A570" s="295" t="s">
        <v>192</v>
      </c>
      <c r="B570" s="295" t="s">
        <v>193</v>
      </c>
      <c r="C570" s="295" t="s">
        <v>605</v>
      </c>
      <c r="D570" s="295" t="s">
        <v>678</v>
      </c>
      <c r="E570" s="288">
        <v>174</v>
      </c>
      <c r="F570" s="288">
        <v>174</v>
      </c>
      <c r="G570" s="295" t="s">
        <v>196</v>
      </c>
      <c r="H570" s="343">
        <v>1</v>
      </c>
      <c r="I570" s="296">
        <v>43251</v>
      </c>
      <c r="J570" s="295">
        <v>22587</v>
      </c>
      <c r="K570" s="295">
        <v>546</v>
      </c>
      <c r="L570" s="295" t="s">
        <v>520</v>
      </c>
      <c r="M570" s="295" t="s">
        <v>303</v>
      </c>
      <c r="N570" s="295" t="s">
        <v>662</v>
      </c>
      <c r="O570" s="295" t="s">
        <v>544</v>
      </c>
      <c r="P570" s="295" t="s">
        <v>201</v>
      </c>
      <c r="Q570" s="303" t="s">
        <v>313</v>
      </c>
      <c r="R570" s="295" t="s">
        <v>408</v>
      </c>
      <c r="S570" s="295" t="s">
        <v>204</v>
      </c>
      <c r="T570" s="295" t="s">
        <v>201</v>
      </c>
      <c r="U570" s="295" t="s">
        <v>50</v>
      </c>
      <c r="V570" s="295" t="s">
        <v>205</v>
      </c>
      <c r="W570" s="295" t="s">
        <v>201</v>
      </c>
      <c r="X570" s="295" t="s">
        <v>46</v>
      </c>
      <c r="Y570" s="287" t="s">
        <v>147</v>
      </c>
      <c r="Z570" s="295"/>
      <c r="AA570" s="295"/>
      <c r="AB570" s="295"/>
      <c r="AC570" s="295"/>
    </row>
    <row r="571" spans="1:29" x14ac:dyDescent="0.35">
      <c r="A571" s="295" t="s">
        <v>192</v>
      </c>
      <c r="B571" s="295" t="s">
        <v>193</v>
      </c>
      <c r="C571" s="295" t="s">
        <v>605</v>
      </c>
      <c r="D571" s="295" t="s">
        <v>679</v>
      </c>
      <c r="E571" s="288">
        <v>1350.64</v>
      </c>
      <c r="F571" s="288">
        <v>1350.64</v>
      </c>
      <c r="G571" s="295" t="s">
        <v>196</v>
      </c>
      <c r="H571" s="343">
        <v>1</v>
      </c>
      <c r="I571" s="296">
        <v>43251</v>
      </c>
      <c r="J571" s="295">
        <v>22599</v>
      </c>
      <c r="K571" s="295">
        <v>383</v>
      </c>
      <c r="L571" s="295" t="s">
        <v>520</v>
      </c>
      <c r="M571" s="295" t="s">
        <v>680</v>
      </c>
      <c r="N571" s="295" t="s">
        <v>679</v>
      </c>
      <c r="O571" s="295" t="s">
        <v>544</v>
      </c>
      <c r="P571" s="295" t="s">
        <v>283</v>
      </c>
      <c r="Q571" s="295" t="s">
        <v>316</v>
      </c>
      <c r="R571" s="295" t="s">
        <v>201</v>
      </c>
      <c r="S571" s="295" t="s">
        <v>204</v>
      </c>
      <c r="T571" s="295" t="s">
        <v>201</v>
      </c>
      <c r="U571" s="295" t="s">
        <v>317</v>
      </c>
      <c r="V571" s="295" t="s">
        <v>318</v>
      </c>
      <c r="W571" s="295" t="s">
        <v>201</v>
      </c>
      <c r="X571" s="295" t="s">
        <v>94</v>
      </c>
      <c r="Y571" s="287" t="s">
        <v>164</v>
      </c>
      <c r="Z571" s="295"/>
      <c r="AA571" s="295"/>
      <c r="AB571" s="295"/>
      <c r="AC571" s="295"/>
    </row>
    <row r="572" spans="1:29" x14ac:dyDescent="0.35">
      <c r="A572" s="295" t="s">
        <v>192</v>
      </c>
      <c r="B572" s="295" t="s">
        <v>193</v>
      </c>
      <c r="C572" s="295" t="s">
        <v>605</v>
      </c>
      <c r="D572" s="295" t="s">
        <v>679</v>
      </c>
      <c r="E572" s="288">
        <v>249.5</v>
      </c>
      <c r="F572" s="288">
        <v>249.5</v>
      </c>
      <c r="G572" s="295" t="s">
        <v>196</v>
      </c>
      <c r="H572" s="343">
        <v>1</v>
      </c>
      <c r="I572" s="296">
        <v>43251</v>
      </c>
      <c r="J572" s="295">
        <v>22599</v>
      </c>
      <c r="K572" s="295">
        <v>384</v>
      </c>
      <c r="L572" s="295" t="s">
        <v>520</v>
      </c>
      <c r="M572" s="295" t="s">
        <v>680</v>
      </c>
      <c r="N572" s="295" t="s">
        <v>679</v>
      </c>
      <c r="O572" s="295" t="s">
        <v>544</v>
      </c>
      <c r="P572" s="295" t="s">
        <v>283</v>
      </c>
      <c r="Q572" s="295" t="s">
        <v>319</v>
      </c>
      <c r="R572" s="295" t="s">
        <v>201</v>
      </c>
      <c r="S572" s="295" t="s">
        <v>204</v>
      </c>
      <c r="T572" s="295" t="s">
        <v>201</v>
      </c>
      <c r="U572" s="295" t="s">
        <v>317</v>
      </c>
      <c r="V572" s="295" t="s">
        <v>318</v>
      </c>
      <c r="W572" s="295" t="s">
        <v>201</v>
      </c>
      <c r="X572" s="295" t="s">
        <v>94</v>
      </c>
      <c r="Y572" s="287" t="s">
        <v>164</v>
      </c>
      <c r="Z572" s="295"/>
      <c r="AA572" s="295"/>
      <c r="AB572" s="295"/>
      <c r="AC572" s="295"/>
    </row>
    <row r="573" spans="1:29" x14ac:dyDescent="0.35">
      <c r="A573" s="295" t="s">
        <v>192</v>
      </c>
      <c r="B573" s="295" t="s">
        <v>193</v>
      </c>
      <c r="C573" s="295" t="s">
        <v>605</v>
      </c>
      <c r="D573" s="295" t="s">
        <v>679</v>
      </c>
      <c r="E573" s="288">
        <v>85.47</v>
      </c>
      <c r="F573" s="288">
        <v>85.47</v>
      </c>
      <c r="G573" s="295" t="s">
        <v>196</v>
      </c>
      <c r="H573" s="343">
        <v>1</v>
      </c>
      <c r="I573" s="296">
        <v>43251</v>
      </c>
      <c r="J573" s="295">
        <v>22599</v>
      </c>
      <c r="K573" s="295">
        <v>385</v>
      </c>
      <c r="L573" s="295" t="s">
        <v>520</v>
      </c>
      <c r="M573" s="295" t="s">
        <v>680</v>
      </c>
      <c r="N573" s="295" t="s">
        <v>679</v>
      </c>
      <c r="O573" s="295" t="s">
        <v>544</v>
      </c>
      <c r="P573" s="295" t="s">
        <v>283</v>
      </c>
      <c r="Q573" s="295" t="s">
        <v>320</v>
      </c>
      <c r="R573" s="295" t="s">
        <v>201</v>
      </c>
      <c r="S573" s="295" t="s">
        <v>204</v>
      </c>
      <c r="T573" s="295" t="s">
        <v>201</v>
      </c>
      <c r="U573" s="295" t="s">
        <v>317</v>
      </c>
      <c r="V573" s="295" t="s">
        <v>318</v>
      </c>
      <c r="W573" s="295" t="s">
        <v>201</v>
      </c>
      <c r="X573" s="295" t="s">
        <v>94</v>
      </c>
      <c r="Y573" s="287" t="s">
        <v>164</v>
      </c>
      <c r="Z573" s="295"/>
      <c r="AA573" s="295"/>
      <c r="AB573" s="295"/>
      <c r="AC573" s="295"/>
    </row>
    <row r="574" spans="1:29" x14ac:dyDescent="0.35">
      <c r="A574" s="295" t="s">
        <v>192</v>
      </c>
      <c r="B574" s="295" t="s">
        <v>193</v>
      </c>
      <c r="C574" s="295" t="s">
        <v>605</v>
      </c>
      <c r="D574" s="295" t="s">
        <v>679</v>
      </c>
      <c r="E574" s="288">
        <v>3146.62</v>
      </c>
      <c r="F574" s="288">
        <v>3146.62</v>
      </c>
      <c r="G574" s="295" t="s">
        <v>196</v>
      </c>
      <c r="H574" s="343">
        <v>1</v>
      </c>
      <c r="I574" s="296">
        <v>43251</v>
      </c>
      <c r="J574" s="295">
        <v>22599</v>
      </c>
      <c r="K574" s="295">
        <v>386</v>
      </c>
      <c r="L574" s="295" t="s">
        <v>520</v>
      </c>
      <c r="M574" s="295" t="s">
        <v>680</v>
      </c>
      <c r="N574" s="295" t="s">
        <v>679</v>
      </c>
      <c r="O574" s="295" t="s">
        <v>544</v>
      </c>
      <c r="P574" s="295" t="s">
        <v>283</v>
      </c>
      <c r="Q574" s="295" t="s">
        <v>321</v>
      </c>
      <c r="R574" s="295" t="s">
        <v>201</v>
      </c>
      <c r="S574" s="295" t="s">
        <v>204</v>
      </c>
      <c r="T574" s="295" t="s">
        <v>201</v>
      </c>
      <c r="U574" s="295" t="s">
        <v>317</v>
      </c>
      <c r="V574" s="295" t="s">
        <v>318</v>
      </c>
      <c r="W574" s="295" t="s">
        <v>201</v>
      </c>
      <c r="X574" s="295" t="s">
        <v>94</v>
      </c>
      <c r="Y574" s="287" t="s">
        <v>164</v>
      </c>
      <c r="Z574" s="295"/>
      <c r="AA574" s="295"/>
      <c r="AB574" s="295"/>
      <c r="AC574" s="295"/>
    </row>
    <row r="575" spans="1:29" x14ac:dyDescent="0.35">
      <c r="A575" s="295" t="s">
        <v>192</v>
      </c>
      <c r="B575" s="295" t="s">
        <v>193</v>
      </c>
      <c r="C575" s="295" t="s">
        <v>605</v>
      </c>
      <c r="D575" s="295" t="s">
        <v>679</v>
      </c>
      <c r="E575" s="288">
        <v>1047.1199999999999</v>
      </c>
      <c r="F575" s="288">
        <v>1047.1199999999999</v>
      </c>
      <c r="G575" s="295" t="s">
        <v>196</v>
      </c>
      <c r="H575" s="343">
        <v>1</v>
      </c>
      <c r="I575" s="296">
        <v>43251</v>
      </c>
      <c r="J575" s="295">
        <v>22599</v>
      </c>
      <c r="K575" s="295">
        <v>387</v>
      </c>
      <c r="L575" s="295" t="s">
        <v>520</v>
      </c>
      <c r="M575" s="295" t="s">
        <v>680</v>
      </c>
      <c r="N575" s="295" t="s">
        <v>679</v>
      </c>
      <c r="O575" s="295" t="s">
        <v>544</v>
      </c>
      <c r="P575" s="295" t="s">
        <v>283</v>
      </c>
      <c r="Q575" s="295" t="s">
        <v>324</v>
      </c>
      <c r="R575" s="295" t="s">
        <v>201</v>
      </c>
      <c r="S575" s="295" t="s">
        <v>204</v>
      </c>
      <c r="T575" s="295" t="s">
        <v>201</v>
      </c>
      <c r="U575" s="295" t="s">
        <v>317</v>
      </c>
      <c r="V575" s="295" t="s">
        <v>318</v>
      </c>
      <c r="W575" s="295" t="s">
        <v>201</v>
      </c>
      <c r="X575" s="295" t="s">
        <v>94</v>
      </c>
      <c r="Y575" s="287" t="s">
        <v>164</v>
      </c>
      <c r="Z575" s="295"/>
      <c r="AA575" s="295"/>
      <c r="AB575" s="295"/>
      <c r="AC575" s="295"/>
    </row>
    <row r="576" spans="1:29" x14ac:dyDescent="0.35">
      <c r="A576" s="295" t="s">
        <v>192</v>
      </c>
      <c r="B576" s="295" t="s">
        <v>193</v>
      </c>
      <c r="C576" s="295" t="s">
        <v>605</v>
      </c>
      <c r="D576" s="295" t="s">
        <v>679</v>
      </c>
      <c r="E576" s="288">
        <v>949</v>
      </c>
      <c r="F576" s="288">
        <v>949</v>
      </c>
      <c r="G576" s="295" t="s">
        <v>196</v>
      </c>
      <c r="H576" s="343">
        <v>1</v>
      </c>
      <c r="I576" s="296">
        <v>43251</v>
      </c>
      <c r="J576" s="295">
        <v>22599</v>
      </c>
      <c r="K576" s="295">
        <v>388</v>
      </c>
      <c r="L576" s="295" t="s">
        <v>520</v>
      </c>
      <c r="M576" s="295" t="s">
        <v>680</v>
      </c>
      <c r="N576" s="295" t="s">
        <v>679</v>
      </c>
      <c r="O576" s="295" t="s">
        <v>544</v>
      </c>
      <c r="P576" s="295" t="s">
        <v>283</v>
      </c>
      <c r="Q576" s="295" t="s">
        <v>325</v>
      </c>
      <c r="R576" s="295" t="s">
        <v>201</v>
      </c>
      <c r="S576" s="295" t="s">
        <v>204</v>
      </c>
      <c r="T576" s="295" t="s">
        <v>201</v>
      </c>
      <c r="U576" s="295" t="s">
        <v>317</v>
      </c>
      <c r="V576" s="295" t="s">
        <v>318</v>
      </c>
      <c r="W576" s="295" t="s">
        <v>201</v>
      </c>
      <c r="X576" s="295" t="s">
        <v>94</v>
      </c>
      <c r="Y576" s="287" t="s">
        <v>164</v>
      </c>
      <c r="Z576" s="295"/>
      <c r="AA576" s="295"/>
      <c r="AB576" s="295"/>
      <c r="AC576" s="295"/>
    </row>
    <row r="577" spans="1:29" x14ac:dyDescent="0.35">
      <c r="A577" s="295" t="s">
        <v>192</v>
      </c>
      <c r="B577" s="295" t="s">
        <v>193</v>
      </c>
      <c r="C577" s="295" t="s">
        <v>605</v>
      </c>
      <c r="D577" s="295" t="s">
        <v>679</v>
      </c>
      <c r="E577" s="288">
        <v>2.89</v>
      </c>
      <c r="F577" s="288">
        <v>2.89</v>
      </c>
      <c r="G577" s="295" t="s">
        <v>196</v>
      </c>
      <c r="H577" s="343">
        <v>1</v>
      </c>
      <c r="I577" s="296">
        <v>43251</v>
      </c>
      <c r="J577" s="295">
        <v>22599</v>
      </c>
      <c r="K577" s="295">
        <v>389</v>
      </c>
      <c r="L577" s="295" t="s">
        <v>520</v>
      </c>
      <c r="M577" s="295" t="s">
        <v>680</v>
      </c>
      <c r="N577" s="295" t="s">
        <v>679</v>
      </c>
      <c r="O577" s="295" t="s">
        <v>544</v>
      </c>
      <c r="P577" s="295" t="s">
        <v>283</v>
      </c>
      <c r="Q577" s="295" t="s">
        <v>351</v>
      </c>
      <c r="R577" s="295" t="s">
        <v>201</v>
      </c>
      <c r="S577" s="295" t="s">
        <v>204</v>
      </c>
      <c r="T577" s="295" t="s">
        <v>201</v>
      </c>
      <c r="U577" s="295" t="s">
        <v>317</v>
      </c>
      <c r="V577" s="295" t="s">
        <v>318</v>
      </c>
      <c r="W577" s="295" t="s">
        <v>201</v>
      </c>
      <c r="X577" s="295" t="s">
        <v>94</v>
      </c>
      <c r="Y577" s="287" t="s">
        <v>164</v>
      </c>
      <c r="Z577" s="295"/>
      <c r="AA577" s="295"/>
      <c r="AB577" s="295"/>
      <c r="AC577" s="295"/>
    </row>
    <row r="578" spans="1:29" x14ac:dyDescent="0.35">
      <c r="A578" s="295" t="s">
        <v>192</v>
      </c>
      <c r="B578" s="295" t="s">
        <v>193</v>
      </c>
      <c r="C578" s="295" t="s">
        <v>605</v>
      </c>
      <c r="D578" s="295" t="s">
        <v>679</v>
      </c>
      <c r="E578" s="288">
        <v>18.739999999999998</v>
      </c>
      <c r="F578" s="288">
        <v>18.739999999999998</v>
      </c>
      <c r="G578" s="295" t="s">
        <v>196</v>
      </c>
      <c r="H578" s="343">
        <v>1</v>
      </c>
      <c r="I578" s="296">
        <v>43251</v>
      </c>
      <c r="J578" s="295">
        <v>22599</v>
      </c>
      <c r="K578" s="295">
        <v>390</v>
      </c>
      <c r="L578" s="295" t="s">
        <v>520</v>
      </c>
      <c r="M578" s="295" t="s">
        <v>680</v>
      </c>
      <c r="N578" s="295" t="s">
        <v>679</v>
      </c>
      <c r="O578" s="295" t="s">
        <v>544</v>
      </c>
      <c r="P578" s="295" t="s">
        <v>283</v>
      </c>
      <c r="Q578" s="295" t="s">
        <v>352</v>
      </c>
      <c r="R578" s="295" t="s">
        <v>201</v>
      </c>
      <c r="S578" s="295" t="s">
        <v>204</v>
      </c>
      <c r="T578" s="295" t="s">
        <v>201</v>
      </c>
      <c r="U578" s="295" t="s">
        <v>317</v>
      </c>
      <c r="V578" s="295" t="s">
        <v>318</v>
      </c>
      <c r="W578" s="295" t="s">
        <v>201</v>
      </c>
      <c r="X578" s="295" t="s">
        <v>94</v>
      </c>
      <c r="Y578" s="287" t="s">
        <v>164</v>
      </c>
      <c r="Z578" s="295"/>
      <c r="AA578" s="295"/>
      <c r="AB578" s="295"/>
      <c r="AC578" s="295"/>
    </row>
    <row r="579" spans="1:29" x14ac:dyDescent="0.35">
      <c r="A579" s="295" t="s">
        <v>192</v>
      </c>
      <c r="B579" s="295" t="s">
        <v>193</v>
      </c>
      <c r="C579" s="295" t="s">
        <v>605</v>
      </c>
      <c r="D579" s="295" t="s">
        <v>679</v>
      </c>
      <c r="E579" s="288">
        <v>363.98</v>
      </c>
      <c r="F579" s="288">
        <v>363.98</v>
      </c>
      <c r="G579" s="295" t="s">
        <v>196</v>
      </c>
      <c r="H579" s="343">
        <v>1</v>
      </c>
      <c r="I579" s="296">
        <v>43251</v>
      </c>
      <c r="J579" s="295">
        <v>22599</v>
      </c>
      <c r="K579" s="295">
        <v>391</v>
      </c>
      <c r="L579" s="295" t="s">
        <v>520</v>
      </c>
      <c r="M579" s="295" t="s">
        <v>680</v>
      </c>
      <c r="N579" s="295" t="s">
        <v>679</v>
      </c>
      <c r="O579" s="295" t="s">
        <v>544</v>
      </c>
      <c r="P579" s="295" t="s">
        <v>283</v>
      </c>
      <c r="Q579" s="295" t="s">
        <v>326</v>
      </c>
      <c r="R579" s="295" t="s">
        <v>201</v>
      </c>
      <c r="S579" s="295" t="s">
        <v>204</v>
      </c>
      <c r="T579" s="295" t="s">
        <v>201</v>
      </c>
      <c r="U579" s="295" t="s">
        <v>317</v>
      </c>
      <c r="V579" s="295" t="s">
        <v>318</v>
      </c>
      <c r="W579" s="295" t="s">
        <v>201</v>
      </c>
      <c r="X579" s="295" t="s">
        <v>94</v>
      </c>
      <c r="Y579" s="287" t="s">
        <v>164</v>
      </c>
      <c r="Z579" s="295"/>
      <c r="AA579" s="295"/>
      <c r="AB579" s="295"/>
      <c r="AC579" s="295"/>
    </row>
    <row r="580" spans="1:29" x14ac:dyDescent="0.35">
      <c r="A580" s="295" t="s">
        <v>192</v>
      </c>
      <c r="B580" s="295" t="s">
        <v>193</v>
      </c>
      <c r="C580" s="295" t="s">
        <v>605</v>
      </c>
      <c r="D580" s="295" t="s">
        <v>679</v>
      </c>
      <c r="E580" s="288">
        <v>104.05</v>
      </c>
      <c r="F580" s="288">
        <v>104.05</v>
      </c>
      <c r="G580" s="295" t="s">
        <v>196</v>
      </c>
      <c r="H580" s="343">
        <v>1</v>
      </c>
      <c r="I580" s="296">
        <v>43251</v>
      </c>
      <c r="J580" s="295">
        <v>22599</v>
      </c>
      <c r="K580" s="295">
        <v>892</v>
      </c>
      <c r="L580" s="295" t="s">
        <v>520</v>
      </c>
      <c r="M580" s="295" t="s">
        <v>680</v>
      </c>
      <c r="N580" s="295" t="s">
        <v>679</v>
      </c>
      <c r="O580" s="295" t="s">
        <v>522</v>
      </c>
      <c r="P580" s="295" t="s">
        <v>417</v>
      </c>
      <c r="Q580" s="295" t="s">
        <v>316</v>
      </c>
      <c r="R580" s="295" t="s">
        <v>201</v>
      </c>
      <c r="S580" s="295" t="s">
        <v>204</v>
      </c>
      <c r="T580" s="295" t="s">
        <v>201</v>
      </c>
      <c r="U580" s="295" t="s">
        <v>317</v>
      </c>
      <c r="V580" s="295" t="s">
        <v>318</v>
      </c>
      <c r="W580" s="295" t="s">
        <v>201</v>
      </c>
      <c r="X580" s="295" t="s">
        <v>94</v>
      </c>
      <c r="Y580" s="287" t="s">
        <v>164</v>
      </c>
      <c r="Z580" s="295"/>
      <c r="AA580" s="295"/>
      <c r="AB580" s="295"/>
      <c r="AC580" s="295"/>
    </row>
    <row r="581" spans="1:29" x14ac:dyDescent="0.35">
      <c r="A581" s="295" t="s">
        <v>192</v>
      </c>
      <c r="B581" s="295" t="s">
        <v>193</v>
      </c>
      <c r="C581" s="295" t="s">
        <v>605</v>
      </c>
      <c r="D581" s="295" t="s">
        <v>679</v>
      </c>
      <c r="E581" s="288">
        <v>15.14</v>
      </c>
      <c r="F581" s="288">
        <v>15.14</v>
      </c>
      <c r="G581" s="295" t="s">
        <v>196</v>
      </c>
      <c r="H581" s="343">
        <v>1</v>
      </c>
      <c r="I581" s="296">
        <v>43251</v>
      </c>
      <c r="J581" s="295">
        <v>22599</v>
      </c>
      <c r="K581" s="295">
        <v>893</v>
      </c>
      <c r="L581" s="295" t="s">
        <v>520</v>
      </c>
      <c r="M581" s="295" t="s">
        <v>680</v>
      </c>
      <c r="N581" s="295" t="s">
        <v>679</v>
      </c>
      <c r="O581" s="295" t="s">
        <v>522</v>
      </c>
      <c r="P581" s="295" t="s">
        <v>417</v>
      </c>
      <c r="Q581" s="295" t="s">
        <v>319</v>
      </c>
      <c r="R581" s="295" t="s">
        <v>201</v>
      </c>
      <c r="S581" s="295" t="s">
        <v>204</v>
      </c>
      <c r="T581" s="295" t="s">
        <v>201</v>
      </c>
      <c r="U581" s="295" t="s">
        <v>317</v>
      </c>
      <c r="V581" s="295" t="s">
        <v>318</v>
      </c>
      <c r="W581" s="295" t="s">
        <v>201</v>
      </c>
      <c r="X581" s="295" t="s">
        <v>94</v>
      </c>
      <c r="Y581" s="287" t="s">
        <v>164</v>
      </c>
      <c r="Z581" s="295"/>
      <c r="AA581" s="295"/>
      <c r="AB581" s="295"/>
      <c r="AC581" s="295"/>
    </row>
    <row r="582" spans="1:29" x14ac:dyDescent="0.35">
      <c r="A582" s="295" t="s">
        <v>192</v>
      </c>
      <c r="B582" s="295" t="s">
        <v>193</v>
      </c>
      <c r="C582" s="295" t="s">
        <v>605</v>
      </c>
      <c r="D582" s="295" t="s">
        <v>679</v>
      </c>
      <c r="E582" s="288">
        <v>0.91</v>
      </c>
      <c r="F582" s="288">
        <v>0.91</v>
      </c>
      <c r="G582" s="295" t="s">
        <v>196</v>
      </c>
      <c r="H582" s="343">
        <v>1</v>
      </c>
      <c r="I582" s="296">
        <v>43251</v>
      </c>
      <c r="J582" s="295">
        <v>22599</v>
      </c>
      <c r="K582" s="295">
        <v>894</v>
      </c>
      <c r="L582" s="295" t="s">
        <v>520</v>
      </c>
      <c r="M582" s="295" t="s">
        <v>680</v>
      </c>
      <c r="N582" s="295" t="s">
        <v>679</v>
      </c>
      <c r="O582" s="295" t="s">
        <v>522</v>
      </c>
      <c r="P582" s="295" t="s">
        <v>417</v>
      </c>
      <c r="Q582" s="295" t="s">
        <v>347</v>
      </c>
      <c r="R582" s="295" t="s">
        <v>201</v>
      </c>
      <c r="S582" s="295" t="s">
        <v>204</v>
      </c>
      <c r="T582" s="295" t="s">
        <v>201</v>
      </c>
      <c r="U582" s="295" t="s">
        <v>317</v>
      </c>
      <c r="V582" s="295" t="s">
        <v>318</v>
      </c>
      <c r="W582" s="295" t="s">
        <v>201</v>
      </c>
      <c r="X582" s="295" t="s">
        <v>94</v>
      </c>
      <c r="Y582" s="287" t="s">
        <v>164</v>
      </c>
      <c r="Z582" s="295"/>
      <c r="AA582" s="295"/>
      <c r="AB582" s="295"/>
      <c r="AC582" s="295"/>
    </row>
    <row r="583" spans="1:29" x14ac:dyDescent="0.35">
      <c r="A583" s="295" t="s">
        <v>192</v>
      </c>
      <c r="B583" s="295" t="s">
        <v>193</v>
      </c>
      <c r="C583" s="295" t="s">
        <v>605</v>
      </c>
      <c r="D583" s="295" t="s">
        <v>679</v>
      </c>
      <c r="E583" s="288">
        <v>25.35</v>
      </c>
      <c r="F583" s="288">
        <v>25.35</v>
      </c>
      <c r="G583" s="295" t="s">
        <v>196</v>
      </c>
      <c r="H583" s="343">
        <v>1</v>
      </c>
      <c r="I583" s="296">
        <v>43251</v>
      </c>
      <c r="J583" s="295">
        <v>22599</v>
      </c>
      <c r="K583" s="295">
        <v>895</v>
      </c>
      <c r="L583" s="295" t="s">
        <v>520</v>
      </c>
      <c r="M583" s="295" t="s">
        <v>680</v>
      </c>
      <c r="N583" s="295" t="s">
        <v>679</v>
      </c>
      <c r="O583" s="295" t="s">
        <v>522</v>
      </c>
      <c r="P583" s="295" t="s">
        <v>417</v>
      </c>
      <c r="Q583" s="295" t="s">
        <v>321</v>
      </c>
      <c r="R583" s="295" t="s">
        <v>201</v>
      </c>
      <c r="S583" s="295" t="s">
        <v>204</v>
      </c>
      <c r="T583" s="295" t="s">
        <v>201</v>
      </c>
      <c r="U583" s="295" t="s">
        <v>317</v>
      </c>
      <c r="V583" s="295" t="s">
        <v>318</v>
      </c>
      <c r="W583" s="295" t="s">
        <v>201</v>
      </c>
      <c r="X583" s="295" t="s">
        <v>94</v>
      </c>
      <c r="Y583" s="287" t="s">
        <v>164</v>
      </c>
      <c r="Z583" s="295"/>
      <c r="AA583" s="295"/>
      <c r="AB583" s="295"/>
      <c r="AC583" s="295"/>
    </row>
    <row r="584" spans="1:29" x14ac:dyDescent="0.35">
      <c r="A584" s="295" t="s">
        <v>192</v>
      </c>
      <c r="B584" s="295" t="s">
        <v>193</v>
      </c>
      <c r="C584" s="295" t="s">
        <v>605</v>
      </c>
      <c r="D584" s="295" t="s">
        <v>679</v>
      </c>
      <c r="E584" s="288">
        <v>32.76</v>
      </c>
      <c r="F584" s="288">
        <v>32.76</v>
      </c>
      <c r="G584" s="295" t="s">
        <v>196</v>
      </c>
      <c r="H584" s="343">
        <v>1</v>
      </c>
      <c r="I584" s="296">
        <v>43251</v>
      </c>
      <c r="J584" s="295">
        <v>22599</v>
      </c>
      <c r="K584" s="295">
        <v>896</v>
      </c>
      <c r="L584" s="295" t="s">
        <v>520</v>
      </c>
      <c r="M584" s="295" t="s">
        <v>680</v>
      </c>
      <c r="N584" s="295" t="s">
        <v>679</v>
      </c>
      <c r="O584" s="295" t="s">
        <v>522</v>
      </c>
      <c r="P584" s="295" t="s">
        <v>417</v>
      </c>
      <c r="Q584" s="295" t="s">
        <v>322</v>
      </c>
      <c r="R584" s="295" t="s">
        <v>201</v>
      </c>
      <c r="S584" s="295" t="s">
        <v>204</v>
      </c>
      <c r="T584" s="295" t="s">
        <v>201</v>
      </c>
      <c r="U584" s="295" t="s">
        <v>317</v>
      </c>
      <c r="V584" s="295" t="s">
        <v>318</v>
      </c>
      <c r="W584" s="295" t="s">
        <v>201</v>
      </c>
      <c r="X584" s="295" t="s">
        <v>94</v>
      </c>
      <c r="Y584" s="287" t="s">
        <v>164</v>
      </c>
      <c r="Z584" s="295"/>
      <c r="AA584" s="295"/>
      <c r="AB584" s="295"/>
      <c r="AC584" s="295"/>
    </row>
    <row r="585" spans="1:29" x14ac:dyDescent="0.35">
      <c r="A585" s="295" t="s">
        <v>192</v>
      </c>
      <c r="B585" s="295" t="s">
        <v>193</v>
      </c>
      <c r="C585" s="295" t="s">
        <v>605</v>
      </c>
      <c r="D585" s="295" t="s">
        <v>679</v>
      </c>
      <c r="E585" s="288">
        <v>21.51</v>
      </c>
      <c r="F585" s="288">
        <v>21.51</v>
      </c>
      <c r="G585" s="295" t="s">
        <v>196</v>
      </c>
      <c r="H585" s="343">
        <v>1</v>
      </c>
      <c r="I585" s="296">
        <v>43251</v>
      </c>
      <c r="J585" s="295">
        <v>22599</v>
      </c>
      <c r="K585" s="295">
        <v>897</v>
      </c>
      <c r="L585" s="295" t="s">
        <v>520</v>
      </c>
      <c r="M585" s="295" t="s">
        <v>680</v>
      </c>
      <c r="N585" s="295" t="s">
        <v>679</v>
      </c>
      <c r="O585" s="295" t="s">
        <v>522</v>
      </c>
      <c r="P585" s="295" t="s">
        <v>417</v>
      </c>
      <c r="Q585" s="295" t="s">
        <v>324</v>
      </c>
      <c r="R585" s="295" t="s">
        <v>201</v>
      </c>
      <c r="S585" s="295" t="s">
        <v>204</v>
      </c>
      <c r="T585" s="295" t="s">
        <v>201</v>
      </c>
      <c r="U585" s="295" t="s">
        <v>317</v>
      </c>
      <c r="V585" s="295" t="s">
        <v>318</v>
      </c>
      <c r="W585" s="295" t="s">
        <v>201</v>
      </c>
      <c r="X585" s="295" t="s">
        <v>94</v>
      </c>
      <c r="Y585" s="287" t="s">
        <v>164</v>
      </c>
      <c r="Z585" s="295"/>
      <c r="AA585" s="295"/>
      <c r="AB585" s="295"/>
      <c r="AC585" s="295"/>
    </row>
    <row r="586" spans="1:29" x14ac:dyDescent="0.35">
      <c r="A586" s="295" t="s">
        <v>192</v>
      </c>
      <c r="B586" s="295" t="s">
        <v>193</v>
      </c>
      <c r="C586" s="295" t="s">
        <v>605</v>
      </c>
      <c r="D586" s="295" t="s">
        <v>679</v>
      </c>
      <c r="E586" s="288">
        <v>15.49</v>
      </c>
      <c r="F586" s="288">
        <v>15.49</v>
      </c>
      <c r="G586" s="295" t="s">
        <v>196</v>
      </c>
      <c r="H586" s="343">
        <v>1</v>
      </c>
      <c r="I586" s="296">
        <v>43251</v>
      </c>
      <c r="J586" s="295">
        <v>22599</v>
      </c>
      <c r="K586" s="295">
        <v>898</v>
      </c>
      <c r="L586" s="295" t="s">
        <v>520</v>
      </c>
      <c r="M586" s="295" t="s">
        <v>680</v>
      </c>
      <c r="N586" s="295" t="s">
        <v>679</v>
      </c>
      <c r="O586" s="295" t="s">
        <v>522</v>
      </c>
      <c r="P586" s="295" t="s">
        <v>417</v>
      </c>
      <c r="Q586" s="295" t="s">
        <v>325</v>
      </c>
      <c r="R586" s="295" t="s">
        <v>201</v>
      </c>
      <c r="S586" s="295" t="s">
        <v>204</v>
      </c>
      <c r="T586" s="295" t="s">
        <v>201</v>
      </c>
      <c r="U586" s="295" t="s">
        <v>317</v>
      </c>
      <c r="V586" s="295" t="s">
        <v>318</v>
      </c>
      <c r="W586" s="295" t="s">
        <v>201</v>
      </c>
      <c r="X586" s="295" t="s">
        <v>94</v>
      </c>
      <c r="Y586" s="287" t="s">
        <v>164</v>
      </c>
      <c r="Z586" s="295"/>
      <c r="AA586" s="295"/>
      <c r="AB586" s="295"/>
      <c r="AC586" s="295"/>
    </row>
    <row r="587" spans="1:29" x14ac:dyDescent="0.35">
      <c r="A587" s="295" t="s">
        <v>192</v>
      </c>
      <c r="B587" s="295" t="s">
        <v>193</v>
      </c>
      <c r="C587" s="295" t="s">
        <v>605</v>
      </c>
      <c r="D587" s="295" t="s">
        <v>679</v>
      </c>
      <c r="E587" s="288">
        <v>0.09</v>
      </c>
      <c r="F587" s="288">
        <v>0.09</v>
      </c>
      <c r="G587" s="295" t="s">
        <v>196</v>
      </c>
      <c r="H587" s="343">
        <v>1</v>
      </c>
      <c r="I587" s="296">
        <v>43251</v>
      </c>
      <c r="J587" s="295">
        <v>22599</v>
      </c>
      <c r="K587" s="295">
        <v>899</v>
      </c>
      <c r="L587" s="295" t="s">
        <v>520</v>
      </c>
      <c r="M587" s="295" t="s">
        <v>680</v>
      </c>
      <c r="N587" s="295" t="s">
        <v>679</v>
      </c>
      <c r="O587" s="295" t="s">
        <v>522</v>
      </c>
      <c r="P587" s="295" t="s">
        <v>417</v>
      </c>
      <c r="Q587" s="295" t="s">
        <v>352</v>
      </c>
      <c r="R587" s="295" t="s">
        <v>201</v>
      </c>
      <c r="S587" s="295" t="s">
        <v>204</v>
      </c>
      <c r="T587" s="295" t="s">
        <v>201</v>
      </c>
      <c r="U587" s="295" t="s">
        <v>317</v>
      </c>
      <c r="V587" s="295" t="s">
        <v>318</v>
      </c>
      <c r="W587" s="295" t="s">
        <v>201</v>
      </c>
      <c r="X587" s="295" t="s">
        <v>94</v>
      </c>
      <c r="Y587" s="287" t="s">
        <v>164</v>
      </c>
      <c r="Z587" s="295"/>
      <c r="AA587" s="295"/>
      <c r="AB587" s="295"/>
      <c r="AC587" s="295"/>
    </row>
    <row r="588" spans="1:29" x14ac:dyDescent="0.35">
      <c r="A588" s="295" t="s">
        <v>192</v>
      </c>
      <c r="B588" s="295" t="s">
        <v>193</v>
      </c>
      <c r="C588" s="295" t="s">
        <v>605</v>
      </c>
      <c r="D588" s="295" t="s">
        <v>679</v>
      </c>
      <c r="E588" s="288">
        <v>2.82</v>
      </c>
      <c r="F588" s="288">
        <v>2.82</v>
      </c>
      <c r="G588" s="295" t="s">
        <v>196</v>
      </c>
      <c r="H588" s="343">
        <v>1</v>
      </c>
      <c r="I588" s="296">
        <v>43251</v>
      </c>
      <c r="J588" s="295">
        <v>22599</v>
      </c>
      <c r="K588" s="295">
        <v>900</v>
      </c>
      <c r="L588" s="295" t="s">
        <v>520</v>
      </c>
      <c r="M588" s="295" t="s">
        <v>680</v>
      </c>
      <c r="N588" s="295" t="s">
        <v>679</v>
      </c>
      <c r="O588" s="295" t="s">
        <v>522</v>
      </c>
      <c r="P588" s="295" t="s">
        <v>417</v>
      </c>
      <c r="Q588" s="295" t="s">
        <v>326</v>
      </c>
      <c r="R588" s="295" t="s">
        <v>201</v>
      </c>
      <c r="S588" s="295" t="s">
        <v>204</v>
      </c>
      <c r="T588" s="295" t="s">
        <v>201</v>
      </c>
      <c r="U588" s="295" t="s">
        <v>317</v>
      </c>
      <c r="V588" s="295" t="s">
        <v>318</v>
      </c>
      <c r="W588" s="295" t="s">
        <v>201</v>
      </c>
      <c r="X588" s="295" t="s">
        <v>94</v>
      </c>
      <c r="Y588" s="287" t="s">
        <v>164</v>
      </c>
      <c r="Z588" s="295"/>
      <c r="AA588" s="295"/>
      <c r="AB588" s="295"/>
      <c r="AC588" s="295"/>
    </row>
    <row r="589" spans="1:29" x14ac:dyDescent="0.35">
      <c r="A589" s="295" t="s">
        <v>192</v>
      </c>
      <c r="B589" s="295" t="s">
        <v>193</v>
      </c>
      <c r="C589" s="295" t="s">
        <v>605</v>
      </c>
      <c r="D589" s="295" t="s">
        <v>681</v>
      </c>
      <c r="E589" s="288">
        <v>590.82000000000005</v>
      </c>
      <c r="F589" s="288">
        <v>590.82000000000005</v>
      </c>
      <c r="G589" s="295" t="s">
        <v>196</v>
      </c>
      <c r="H589" s="343">
        <v>1</v>
      </c>
      <c r="I589" s="296">
        <v>43251</v>
      </c>
      <c r="J589" s="295">
        <v>22600</v>
      </c>
      <c r="K589" s="295">
        <v>41</v>
      </c>
      <c r="L589" s="295" t="s">
        <v>520</v>
      </c>
      <c r="M589" s="295" t="s">
        <v>682</v>
      </c>
      <c r="N589" s="295" t="s">
        <v>681</v>
      </c>
      <c r="O589" s="295" t="s">
        <v>544</v>
      </c>
      <c r="P589" s="295" t="s">
        <v>329</v>
      </c>
      <c r="Q589" s="295" t="s">
        <v>316</v>
      </c>
      <c r="R589" s="295" t="s">
        <v>201</v>
      </c>
      <c r="S589" s="295" t="s">
        <v>204</v>
      </c>
      <c r="T589" s="295" t="s">
        <v>201</v>
      </c>
      <c r="U589" s="295" t="s">
        <v>330</v>
      </c>
      <c r="V589" s="295" t="s">
        <v>318</v>
      </c>
      <c r="W589" s="295" t="s">
        <v>201</v>
      </c>
      <c r="X589" s="295" t="s">
        <v>331</v>
      </c>
      <c r="Y589" s="287" t="s">
        <v>164</v>
      </c>
      <c r="Z589" s="295"/>
      <c r="AA589" s="295"/>
      <c r="AB589" s="295"/>
      <c r="AC589" s="295"/>
    </row>
    <row r="590" spans="1:29" x14ac:dyDescent="0.35">
      <c r="A590" s="295" t="s">
        <v>192</v>
      </c>
      <c r="B590" s="295" t="s">
        <v>193</v>
      </c>
      <c r="C590" s="295" t="s">
        <v>605</v>
      </c>
      <c r="D590" s="295" t="s">
        <v>681</v>
      </c>
      <c r="E590" s="288">
        <v>8.0299999999999994</v>
      </c>
      <c r="F590" s="288">
        <v>8.0299999999999994</v>
      </c>
      <c r="G590" s="295" t="s">
        <v>196</v>
      </c>
      <c r="H590" s="343">
        <v>1</v>
      </c>
      <c r="I590" s="296">
        <v>43251</v>
      </c>
      <c r="J590" s="295">
        <v>22600</v>
      </c>
      <c r="K590" s="295">
        <v>145</v>
      </c>
      <c r="L590" s="295" t="s">
        <v>520</v>
      </c>
      <c r="M590" s="295" t="s">
        <v>682</v>
      </c>
      <c r="N590" s="295" t="s">
        <v>681</v>
      </c>
      <c r="O590" s="295" t="s">
        <v>522</v>
      </c>
      <c r="P590" s="295" t="s">
        <v>329</v>
      </c>
      <c r="Q590" s="295" t="s">
        <v>316</v>
      </c>
      <c r="R590" s="295" t="s">
        <v>201</v>
      </c>
      <c r="S590" s="295" t="s">
        <v>204</v>
      </c>
      <c r="T590" s="295" t="s">
        <v>201</v>
      </c>
      <c r="U590" s="295" t="s">
        <v>330</v>
      </c>
      <c r="V590" s="295" t="s">
        <v>318</v>
      </c>
      <c r="W590" s="295" t="s">
        <v>201</v>
      </c>
      <c r="X590" s="295" t="s">
        <v>331</v>
      </c>
      <c r="Y590" s="287" t="s">
        <v>164</v>
      </c>
      <c r="Z590" s="295"/>
      <c r="AA590" s="295"/>
      <c r="AB590" s="295"/>
      <c r="AC590" s="295"/>
    </row>
    <row r="591" spans="1:29" x14ac:dyDescent="0.35">
      <c r="A591" s="295" t="s">
        <v>192</v>
      </c>
      <c r="B591" s="295" t="s">
        <v>193</v>
      </c>
      <c r="C591" s="295" t="s">
        <v>605</v>
      </c>
      <c r="D591" s="295" t="s">
        <v>681</v>
      </c>
      <c r="E591" s="288">
        <v>286.35000000000002</v>
      </c>
      <c r="F591" s="288">
        <v>286.35000000000002</v>
      </c>
      <c r="G591" s="295" t="s">
        <v>196</v>
      </c>
      <c r="H591" s="343">
        <v>1</v>
      </c>
      <c r="I591" s="296">
        <v>43251</v>
      </c>
      <c r="J591" s="295">
        <v>22600</v>
      </c>
      <c r="K591" s="295">
        <v>186</v>
      </c>
      <c r="L591" s="295" t="s">
        <v>520</v>
      </c>
      <c r="M591" s="295" t="s">
        <v>682</v>
      </c>
      <c r="N591" s="295" t="s">
        <v>681</v>
      </c>
      <c r="O591" s="295" t="s">
        <v>544</v>
      </c>
      <c r="P591" s="295" t="s">
        <v>332</v>
      </c>
      <c r="Q591" s="295" t="s">
        <v>316</v>
      </c>
      <c r="R591" s="295" t="s">
        <v>201</v>
      </c>
      <c r="S591" s="295" t="s">
        <v>204</v>
      </c>
      <c r="T591" s="295" t="s">
        <v>201</v>
      </c>
      <c r="U591" s="295" t="s">
        <v>330</v>
      </c>
      <c r="V591" s="295" t="s">
        <v>318</v>
      </c>
      <c r="W591" s="295" t="s">
        <v>201</v>
      </c>
      <c r="X591" s="295" t="s">
        <v>331</v>
      </c>
      <c r="Y591" s="287" t="s">
        <v>164</v>
      </c>
      <c r="Z591" s="295"/>
      <c r="AA591" s="295"/>
      <c r="AB591" s="295"/>
      <c r="AC591" s="295"/>
    </row>
    <row r="592" spans="1:29" x14ac:dyDescent="0.35">
      <c r="A592" s="295" t="s">
        <v>192</v>
      </c>
      <c r="B592" s="295" t="s">
        <v>193</v>
      </c>
      <c r="C592" s="295" t="s">
        <v>605</v>
      </c>
      <c r="D592" s="295" t="s">
        <v>681</v>
      </c>
      <c r="E592" s="288">
        <v>3.89</v>
      </c>
      <c r="F592" s="288">
        <v>3.89</v>
      </c>
      <c r="G592" s="295" t="s">
        <v>196</v>
      </c>
      <c r="H592" s="343">
        <v>1</v>
      </c>
      <c r="I592" s="296">
        <v>43251</v>
      </c>
      <c r="J592" s="295">
        <v>22600</v>
      </c>
      <c r="K592" s="295">
        <v>289</v>
      </c>
      <c r="L592" s="295" t="s">
        <v>520</v>
      </c>
      <c r="M592" s="295" t="s">
        <v>682</v>
      </c>
      <c r="N592" s="295" t="s">
        <v>681</v>
      </c>
      <c r="O592" s="295" t="s">
        <v>522</v>
      </c>
      <c r="P592" s="295" t="s">
        <v>332</v>
      </c>
      <c r="Q592" s="295" t="s">
        <v>316</v>
      </c>
      <c r="R592" s="295" t="s">
        <v>201</v>
      </c>
      <c r="S592" s="295" t="s">
        <v>204</v>
      </c>
      <c r="T592" s="295" t="s">
        <v>201</v>
      </c>
      <c r="U592" s="295" t="s">
        <v>330</v>
      </c>
      <c r="V592" s="295" t="s">
        <v>318</v>
      </c>
      <c r="W592" s="295" t="s">
        <v>201</v>
      </c>
      <c r="X592" s="295" t="s">
        <v>331</v>
      </c>
      <c r="Y592" s="287" t="s">
        <v>164</v>
      </c>
      <c r="Z592" s="295"/>
      <c r="AA592" s="295"/>
      <c r="AB592" s="295"/>
      <c r="AC592" s="295"/>
    </row>
    <row r="593" spans="1:29" x14ac:dyDescent="0.35">
      <c r="A593" s="295" t="s">
        <v>192</v>
      </c>
      <c r="B593" s="295" t="s">
        <v>193</v>
      </c>
      <c r="C593" s="295" t="s">
        <v>605</v>
      </c>
      <c r="D593" s="295" t="s">
        <v>681</v>
      </c>
      <c r="E593" s="288">
        <v>113.79</v>
      </c>
      <c r="F593" s="288">
        <v>113.79</v>
      </c>
      <c r="G593" s="295" t="s">
        <v>196</v>
      </c>
      <c r="H593" s="343">
        <v>1</v>
      </c>
      <c r="I593" s="296">
        <v>43251</v>
      </c>
      <c r="J593" s="295">
        <v>22600</v>
      </c>
      <c r="K593" s="295">
        <v>330</v>
      </c>
      <c r="L593" s="295" t="s">
        <v>520</v>
      </c>
      <c r="M593" s="295" t="s">
        <v>682</v>
      </c>
      <c r="N593" s="295" t="s">
        <v>681</v>
      </c>
      <c r="O593" s="295" t="s">
        <v>544</v>
      </c>
      <c r="P593" s="295" t="s">
        <v>333</v>
      </c>
      <c r="Q593" s="295" t="s">
        <v>316</v>
      </c>
      <c r="R593" s="295" t="s">
        <v>201</v>
      </c>
      <c r="S593" s="295" t="s">
        <v>204</v>
      </c>
      <c r="T593" s="295" t="s">
        <v>201</v>
      </c>
      <c r="U593" s="295" t="s">
        <v>330</v>
      </c>
      <c r="V593" s="295" t="s">
        <v>318</v>
      </c>
      <c r="W593" s="295" t="s">
        <v>201</v>
      </c>
      <c r="X593" s="295" t="s">
        <v>331</v>
      </c>
      <c r="Y593" s="287" t="s">
        <v>164</v>
      </c>
      <c r="Z593" s="295"/>
      <c r="AA593" s="295"/>
      <c r="AB593" s="295"/>
      <c r="AC593" s="295"/>
    </row>
    <row r="594" spans="1:29" x14ac:dyDescent="0.35">
      <c r="A594" s="295" t="s">
        <v>192</v>
      </c>
      <c r="B594" s="295" t="s">
        <v>193</v>
      </c>
      <c r="C594" s="295" t="s">
        <v>605</v>
      </c>
      <c r="D594" s="295" t="s">
        <v>681</v>
      </c>
      <c r="E594" s="288">
        <v>1.55</v>
      </c>
      <c r="F594" s="288">
        <v>1.55</v>
      </c>
      <c r="G594" s="295" t="s">
        <v>196</v>
      </c>
      <c r="H594" s="343">
        <v>1</v>
      </c>
      <c r="I594" s="296">
        <v>43251</v>
      </c>
      <c r="J594" s="295">
        <v>22600</v>
      </c>
      <c r="K594" s="295">
        <v>433</v>
      </c>
      <c r="L594" s="295" t="s">
        <v>520</v>
      </c>
      <c r="M594" s="295" t="s">
        <v>682</v>
      </c>
      <c r="N594" s="295" t="s">
        <v>681</v>
      </c>
      <c r="O594" s="295" t="s">
        <v>522</v>
      </c>
      <c r="P594" s="295" t="s">
        <v>333</v>
      </c>
      <c r="Q594" s="295" t="s">
        <v>316</v>
      </c>
      <c r="R594" s="295" t="s">
        <v>201</v>
      </c>
      <c r="S594" s="295" t="s">
        <v>204</v>
      </c>
      <c r="T594" s="295" t="s">
        <v>201</v>
      </c>
      <c r="U594" s="295" t="s">
        <v>330</v>
      </c>
      <c r="V594" s="295" t="s">
        <v>318</v>
      </c>
      <c r="W594" s="295" t="s">
        <v>201</v>
      </c>
      <c r="X594" s="295" t="s">
        <v>331</v>
      </c>
      <c r="Y594" s="287" t="s">
        <v>164</v>
      </c>
      <c r="Z594" s="295"/>
      <c r="AA594" s="295"/>
      <c r="AB594" s="295"/>
      <c r="AC594" s="295"/>
    </row>
    <row r="595" spans="1:29" x14ac:dyDescent="0.35">
      <c r="A595" s="295" t="s">
        <v>192</v>
      </c>
      <c r="B595" s="295" t="s">
        <v>193</v>
      </c>
      <c r="C595" s="295" t="s">
        <v>605</v>
      </c>
      <c r="D595" s="295" t="s">
        <v>681</v>
      </c>
      <c r="E595" s="288">
        <v>186.2</v>
      </c>
      <c r="F595" s="288">
        <v>186.2</v>
      </c>
      <c r="G595" s="295" t="s">
        <v>196</v>
      </c>
      <c r="H595" s="343">
        <v>1</v>
      </c>
      <c r="I595" s="296">
        <v>43251</v>
      </c>
      <c r="J595" s="295">
        <v>22600</v>
      </c>
      <c r="K595" s="295">
        <v>474</v>
      </c>
      <c r="L595" s="295" t="s">
        <v>520</v>
      </c>
      <c r="M595" s="295" t="s">
        <v>682</v>
      </c>
      <c r="N595" s="295" t="s">
        <v>681</v>
      </c>
      <c r="O595" s="295" t="s">
        <v>544</v>
      </c>
      <c r="P595" s="295" t="s">
        <v>334</v>
      </c>
      <c r="Q595" s="295" t="s">
        <v>316</v>
      </c>
      <c r="R595" s="295" t="s">
        <v>201</v>
      </c>
      <c r="S595" s="295" t="s">
        <v>204</v>
      </c>
      <c r="T595" s="295" t="s">
        <v>201</v>
      </c>
      <c r="U595" s="295" t="s">
        <v>330</v>
      </c>
      <c r="V595" s="295" t="s">
        <v>318</v>
      </c>
      <c r="W595" s="295" t="s">
        <v>201</v>
      </c>
      <c r="X595" s="295" t="s">
        <v>331</v>
      </c>
      <c r="Y595" s="287" t="s">
        <v>164</v>
      </c>
      <c r="Z595" s="295"/>
      <c r="AA595" s="295"/>
      <c r="AB595" s="295"/>
      <c r="AC595" s="295"/>
    </row>
    <row r="596" spans="1:29" x14ac:dyDescent="0.35">
      <c r="A596" s="295" t="s">
        <v>192</v>
      </c>
      <c r="B596" s="295" t="s">
        <v>193</v>
      </c>
      <c r="C596" s="295" t="s">
        <v>605</v>
      </c>
      <c r="D596" s="295" t="s">
        <v>681</v>
      </c>
      <c r="E596" s="288">
        <v>2.5299999999999998</v>
      </c>
      <c r="F596" s="288">
        <v>2.5299999999999998</v>
      </c>
      <c r="G596" s="295" t="s">
        <v>196</v>
      </c>
      <c r="H596" s="343">
        <v>1</v>
      </c>
      <c r="I596" s="296">
        <v>43251</v>
      </c>
      <c r="J596" s="295">
        <v>22600</v>
      </c>
      <c r="K596" s="295">
        <v>577</v>
      </c>
      <c r="L596" s="295" t="s">
        <v>520</v>
      </c>
      <c r="M596" s="295" t="s">
        <v>682</v>
      </c>
      <c r="N596" s="295" t="s">
        <v>681</v>
      </c>
      <c r="O596" s="295" t="s">
        <v>522</v>
      </c>
      <c r="P596" s="295" t="s">
        <v>334</v>
      </c>
      <c r="Q596" s="295" t="s">
        <v>316</v>
      </c>
      <c r="R596" s="295" t="s">
        <v>201</v>
      </c>
      <c r="S596" s="295" t="s">
        <v>204</v>
      </c>
      <c r="T596" s="295" t="s">
        <v>201</v>
      </c>
      <c r="U596" s="295" t="s">
        <v>330</v>
      </c>
      <c r="V596" s="295" t="s">
        <v>318</v>
      </c>
      <c r="W596" s="295" t="s">
        <v>201</v>
      </c>
      <c r="X596" s="295" t="s">
        <v>331</v>
      </c>
      <c r="Y596" s="287" t="s">
        <v>164</v>
      </c>
      <c r="Z596" s="295"/>
      <c r="AA596" s="295"/>
      <c r="AB596" s="295"/>
      <c r="AC596" s="295"/>
    </row>
    <row r="597" spans="1:29" x14ac:dyDescent="0.35">
      <c r="A597" s="295" t="s">
        <v>192</v>
      </c>
      <c r="B597" s="295" t="s">
        <v>193</v>
      </c>
      <c r="C597" s="295" t="s">
        <v>605</v>
      </c>
      <c r="D597" s="295" t="s">
        <v>681</v>
      </c>
      <c r="E597" s="288">
        <v>500.26</v>
      </c>
      <c r="F597" s="288">
        <v>500.26</v>
      </c>
      <c r="G597" s="295" t="s">
        <v>196</v>
      </c>
      <c r="H597" s="343">
        <v>1</v>
      </c>
      <c r="I597" s="296">
        <v>43251</v>
      </c>
      <c r="J597" s="295">
        <v>22600</v>
      </c>
      <c r="K597" s="295">
        <v>619</v>
      </c>
      <c r="L597" s="295" t="s">
        <v>520</v>
      </c>
      <c r="M597" s="295" t="s">
        <v>682</v>
      </c>
      <c r="N597" s="295" t="s">
        <v>681</v>
      </c>
      <c r="O597" s="295" t="s">
        <v>544</v>
      </c>
      <c r="P597" s="295" t="s">
        <v>335</v>
      </c>
      <c r="Q597" s="295" t="s">
        <v>316</v>
      </c>
      <c r="R597" s="295" t="s">
        <v>201</v>
      </c>
      <c r="S597" s="295" t="s">
        <v>204</v>
      </c>
      <c r="T597" s="295" t="s">
        <v>201</v>
      </c>
      <c r="U597" s="295" t="s">
        <v>330</v>
      </c>
      <c r="V597" s="295" t="s">
        <v>318</v>
      </c>
      <c r="W597" s="295" t="s">
        <v>201</v>
      </c>
      <c r="X597" s="295" t="s">
        <v>331</v>
      </c>
      <c r="Y597" s="287" t="s">
        <v>164</v>
      </c>
      <c r="Z597" s="295"/>
      <c r="AA597" s="295"/>
      <c r="AB597" s="295"/>
      <c r="AC597" s="295"/>
    </row>
    <row r="598" spans="1:29" x14ac:dyDescent="0.35">
      <c r="A598" s="295" t="s">
        <v>192</v>
      </c>
      <c r="B598" s="295" t="s">
        <v>193</v>
      </c>
      <c r="C598" s="295" t="s">
        <v>605</v>
      </c>
      <c r="D598" s="295" t="s">
        <v>681</v>
      </c>
      <c r="E598" s="288">
        <v>6.8</v>
      </c>
      <c r="F598" s="288">
        <v>6.8</v>
      </c>
      <c r="G598" s="295" t="s">
        <v>196</v>
      </c>
      <c r="H598" s="343">
        <v>1</v>
      </c>
      <c r="I598" s="296">
        <v>43251</v>
      </c>
      <c r="J598" s="295">
        <v>22600</v>
      </c>
      <c r="K598" s="295">
        <v>723</v>
      </c>
      <c r="L598" s="295" t="s">
        <v>520</v>
      </c>
      <c r="M598" s="295" t="s">
        <v>682</v>
      </c>
      <c r="N598" s="295" t="s">
        <v>681</v>
      </c>
      <c r="O598" s="295" t="s">
        <v>522</v>
      </c>
      <c r="P598" s="295" t="s">
        <v>335</v>
      </c>
      <c r="Q598" s="295" t="s">
        <v>316</v>
      </c>
      <c r="R598" s="295" t="s">
        <v>201</v>
      </c>
      <c r="S598" s="295" t="s">
        <v>204</v>
      </c>
      <c r="T598" s="295" t="s">
        <v>201</v>
      </c>
      <c r="U598" s="295" t="s">
        <v>330</v>
      </c>
      <c r="V598" s="295" t="s">
        <v>318</v>
      </c>
      <c r="W598" s="295" t="s">
        <v>201</v>
      </c>
      <c r="X598" s="295" t="s">
        <v>331</v>
      </c>
      <c r="Y598" s="287" t="s">
        <v>164</v>
      </c>
      <c r="Z598" s="295"/>
      <c r="AA598" s="295"/>
      <c r="AB598" s="295"/>
      <c r="AC598" s="295"/>
    </row>
    <row r="599" spans="1:29" x14ac:dyDescent="0.35">
      <c r="A599" s="295" t="s">
        <v>192</v>
      </c>
      <c r="B599" s="295" t="s">
        <v>193</v>
      </c>
      <c r="C599" s="295" t="s">
        <v>605</v>
      </c>
      <c r="D599" s="295" t="s">
        <v>681</v>
      </c>
      <c r="E599" s="288">
        <v>481.74</v>
      </c>
      <c r="F599" s="288">
        <v>481.74</v>
      </c>
      <c r="G599" s="295" t="s">
        <v>196</v>
      </c>
      <c r="H599" s="343">
        <v>1</v>
      </c>
      <c r="I599" s="296">
        <v>43251</v>
      </c>
      <c r="J599" s="295">
        <v>22600</v>
      </c>
      <c r="K599" s="295">
        <v>765</v>
      </c>
      <c r="L599" s="295" t="s">
        <v>520</v>
      </c>
      <c r="M599" s="295" t="s">
        <v>682</v>
      </c>
      <c r="N599" s="295" t="s">
        <v>681</v>
      </c>
      <c r="O599" s="295" t="s">
        <v>544</v>
      </c>
      <c r="P599" s="295" t="s">
        <v>336</v>
      </c>
      <c r="Q599" s="295" t="s">
        <v>316</v>
      </c>
      <c r="R599" s="295" t="s">
        <v>201</v>
      </c>
      <c r="S599" s="295" t="s">
        <v>204</v>
      </c>
      <c r="T599" s="295" t="s">
        <v>201</v>
      </c>
      <c r="U599" s="295" t="s">
        <v>330</v>
      </c>
      <c r="V599" s="295" t="s">
        <v>318</v>
      </c>
      <c r="W599" s="295" t="s">
        <v>201</v>
      </c>
      <c r="X599" s="295" t="s">
        <v>331</v>
      </c>
      <c r="Y599" s="287" t="s">
        <v>164</v>
      </c>
      <c r="Z599" s="295"/>
      <c r="AA599" s="295"/>
      <c r="AB599" s="295"/>
      <c r="AC599" s="295"/>
    </row>
    <row r="600" spans="1:29" x14ac:dyDescent="0.35">
      <c r="A600" s="295" t="s">
        <v>192</v>
      </c>
      <c r="B600" s="295" t="s">
        <v>193</v>
      </c>
      <c r="C600" s="295" t="s">
        <v>605</v>
      </c>
      <c r="D600" s="295" t="s">
        <v>681</v>
      </c>
      <c r="E600" s="288">
        <v>6.55</v>
      </c>
      <c r="F600" s="288">
        <v>6.55</v>
      </c>
      <c r="G600" s="295" t="s">
        <v>196</v>
      </c>
      <c r="H600" s="343">
        <v>1</v>
      </c>
      <c r="I600" s="296">
        <v>43251</v>
      </c>
      <c r="J600" s="295">
        <v>22600</v>
      </c>
      <c r="K600" s="295">
        <v>869</v>
      </c>
      <c r="L600" s="295" t="s">
        <v>520</v>
      </c>
      <c r="M600" s="295" t="s">
        <v>682</v>
      </c>
      <c r="N600" s="295" t="s">
        <v>681</v>
      </c>
      <c r="O600" s="295" t="s">
        <v>522</v>
      </c>
      <c r="P600" s="295" t="s">
        <v>336</v>
      </c>
      <c r="Q600" s="295" t="s">
        <v>316</v>
      </c>
      <c r="R600" s="295" t="s">
        <v>201</v>
      </c>
      <c r="S600" s="295" t="s">
        <v>204</v>
      </c>
      <c r="T600" s="295" t="s">
        <v>201</v>
      </c>
      <c r="U600" s="295" t="s">
        <v>330</v>
      </c>
      <c r="V600" s="295" t="s">
        <v>318</v>
      </c>
      <c r="W600" s="295" t="s">
        <v>201</v>
      </c>
      <c r="X600" s="295" t="s">
        <v>331</v>
      </c>
      <c r="Y600" s="287" t="s">
        <v>164</v>
      </c>
      <c r="Z600" s="295"/>
      <c r="AA600" s="295"/>
      <c r="AB600" s="295"/>
      <c r="AC600" s="295"/>
    </row>
    <row r="601" spans="1:29" x14ac:dyDescent="0.35">
      <c r="A601" s="295" t="s">
        <v>192</v>
      </c>
      <c r="B601" s="295" t="s">
        <v>193</v>
      </c>
      <c r="C601" s="295" t="s">
        <v>605</v>
      </c>
      <c r="D601" s="295" t="s">
        <v>681</v>
      </c>
      <c r="E601" s="288">
        <v>599.96</v>
      </c>
      <c r="F601" s="288">
        <v>599.96</v>
      </c>
      <c r="G601" s="295" t="s">
        <v>196</v>
      </c>
      <c r="H601" s="343">
        <v>1</v>
      </c>
      <c r="I601" s="296">
        <v>43251</v>
      </c>
      <c r="J601" s="295">
        <v>22600</v>
      </c>
      <c r="K601" s="295">
        <v>912</v>
      </c>
      <c r="L601" s="295" t="s">
        <v>520</v>
      </c>
      <c r="M601" s="295" t="s">
        <v>682</v>
      </c>
      <c r="N601" s="295" t="s">
        <v>681</v>
      </c>
      <c r="O601" s="295" t="s">
        <v>544</v>
      </c>
      <c r="P601" s="295" t="s">
        <v>338</v>
      </c>
      <c r="Q601" s="295" t="s">
        <v>316</v>
      </c>
      <c r="R601" s="295" t="s">
        <v>201</v>
      </c>
      <c r="S601" s="295" t="s">
        <v>204</v>
      </c>
      <c r="T601" s="295" t="s">
        <v>201</v>
      </c>
      <c r="U601" s="295" t="s">
        <v>330</v>
      </c>
      <c r="V601" s="295" t="s">
        <v>318</v>
      </c>
      <c r="W601" s="295" t="s">
        <v>201</v>
      </c>
      <c r="X601" s="295" t="s">
        <v>331</v>
      </c>
      <c r="Y601" s="287" t="s">
        <v>164</v>
      </c>
      <c r="Z601" s="295"/>
      <c r="AA601" s="295"/>
      <c r="AB601" s="295"/>
      <c r="AC601" s="295"/>
    </row>
    <row r="602" spans="1:29" x14ac:dyDescent="0.35">
      <c r="A602" s="295" t="s">
        <v>192</v>
      </c>
      <c r="B602" s="295" t="s">
        <v>193</v>
      </c>
      <c r="C602" s="295" t="s">
        <v>605</v>
      </c>
      <c r="D602" s="295" t="s">
        <v>681</v>
      </c>
      <c r="E602" s="288">
        <v>8.16</v>
      </c>
      <c r="F602" s="288">
        <v>8.16</v>
      </c>
      <c r="G602" s="295" t="s">
        <v>196</v>
      </c>
      <c r="H602" s="343">
        <v>1</v>
      </c>
      <c r="I602" s="296">
        <v>43251</v>
      </c>
      <c r="J602" s="295">
        <v>22600</v>
      </c>
      <c r="K602" s="295">
        <v>1016</v>
      </c>
      <c r="L602" s="295" t="s">
        <v>520</v>
      </c>
      <c r="M602" s="295" t="s">
        <v>682</v>
      </c>
      <c r="N602" s="295" t="s">
        <v>681</v>
      </c>
      <c r="O602" s="295" t="s">
        <v>522</v>
      </c>
      <c r="P602" s="295" t="s">
        <v>338</v>
      </c>
      <c r="Q602" s="295" t="s">
        <v>316</v>
      </c>
      <c r="R602" s="295" t="s">
        <v>201</v>
      </c>
      <c r="S602" s="295" t="s">
        <v>204</v>
      </c>
      <c r="T602" s="295" t="s">
        <v>201</v>
      </c>
      <c r="U602" s="295" t="s">
        <v>330</v>
      </c>
      <c r="V602" s="295" t="s">
        <v>318</v>
      </c>
      <c r="W602" s="295" t="s">
        <v>201</v>
      </c>
      <c r="X602" s="295" t="s">
        <v>331</v>
      </c>
      <c r="Y602" s="287" t="s">
        <v>164</v>
      </c>
      <c r="Z602" s="295"/>
      <c r="AA602" s="295"/>
      <c r="AB602" s="295"/>
      <c r="AC602" s="295"/>
    </row>
    <row r="603" spans="1:29" x14ac:dyDescent="0.35">
      <c r="A603" s="295" t="s">
        <v>192</v>
      </c>
      <c r="B603" s="295" t="s">
        <v>193</v>
      </c>
      <c r="C603" s="295" t="s">
        <v>605</v>
      </c>
      <c r="D603" s="295" t="s">
        <v>681</v>
      </c>
      <c r="E603" s="288">
        <v>321.35000000000002</v>
      </c>
      <c r="F603" s="288">
        <v>321.35000000000002</v>
      </c>
      <c r="G603" s="295" t="s">
        <v>196</v>
      </c>
      <c r="H603" s="343">
        <v>1</v>
      </c>
      <c r="I603" s="296">
        <v>43251</v>
      </c>
      <c r="J603" s="295">
        <v>22600</v>
      </c>
      <c r="K603" s="295">
        <v>1058</v>
      </c>
      <c r="L603" s="295" t="s">
        <v>520</v>
      </c>
      <c r="M603" s="295" t="s">
        <v>682</v>
      </c>
      <c r="N603" s="295" t="s">
        <v>681</v>
      </c>
      <c r="O603" s="295" t="s">
        <v>544</v>
      </c>
      <c r="P603" s="295" t="s">
        <v>339</v>
      </c>
      <c r="Q603" s="295" t="s">
        <v>316</v>
      </c>
      <c r="R603" s="295" t="s">
        <v>201</v>
      </c>
      <c r="S603" s="295" t="s">
        <v>204</v>
      </c>
      <c r="T603" s="295" t="s">
        <v>201</v>
      </c>
      <c r="U603" s="295" t="s">
        <v>330</v>
      </c>
      <c r="V603" s="295" t="s">
        <v>318</v>
      </c>
      <c r="W603" s="295" t="s">
        <v>201</v>
      </c>
      <c r="X603" s="295" t="s">
        <v>331</v>
      </c>
      <c r="Y603" s="287" t="s">
        <v>164</v>
      </c>
      <c r="Z603" s="295"/>
      <c r="AA603" s="295"/>
      <c r="AB603" s="295"/>
      <c r="AC603" s="295"/>
    </row>
    <row r="604" spans="1:29" x14ac:dyDescent="0.35">
      <c r="A604" s="295" t="s">
        <v>192</v>
      </c>
      <c r="B604" s="295" t="s">
        <v>193</v>
      </c>
      <c r="C604" s="295" t="s">
        <v>605</v>
      </c>
      <c r="D604" s="295" t="s">
        <v>681</v>
      </c>
      <c r="E604" s="288">
        <v>4.37</v>
      </c>
      <c r="F604" s="288">
        <v>4.37</v>
      </c>
      <c r="G604" s="295" t="s">
        <v>196</v>
      </c>
      <c r="H604" s="343">
        <v>1</v>
      </c>
      <c r="I604" s="296">
        <v>43251</v>
      </c>
      <c r="J604" s="295">
        <v>22600</v>
      </c>
      <c r="K604" s="295">
        <v>1161</v>
      </c>
      <c r="L604" s="295" t="s">
        <v>520</v>
      </c>
      <c r="M604" s="295" t="s">
        <v>682</v>
      </c>
      <c r="N604" s="295" t="s">
        <v>681</v>
      </c>
      <c r="O604" s="295" t="s">
        <v>522</v>
      </c>
      <c r="P604" s="295" t="s">
        <v>339</v>
      </c>
      <c r="Q604" s="295" t="s">
        <v>316</v>
      </c>
      <c r="R604" s="295" t="s">
        <v>201</v>
      </c>
      <c r="S604" s="295" t="s">
        <v>204</v>
      </c>
      <c r="T604" s="295" t="s">
        <v>201</v>
      </c>
      <c r="U604" s="295" t="s">
        <v>330</v>
      </c>
      <c r="V604" s="295" t="s">
        <v>318</v>
      </c>
      <c r="W604" s="295" t="s">
        <v>201</v>
      </c>
      <c r="X604" s="295" t="s">
        <v>331</v>
      </c>
      <c r="Y604" s="287" t="s">
        <v>164</v>
      </c>
      <c r="Z604" s="295"/>
      <c r="AA604" s="295"/>
      <c r="AB604" s="295"/>
      <c r="AC604" s="295"/>
    </row>
    <row r="605" spans="1:29" x14ac:dyDescent="0.35">
      <c r="A605" s="295" t="s">
        <v>192</v>
      </c>
      <c r="B605" s="295" t="s">
        <v>193</v>
      </c>
      <c r="C605" s="295" t="s">
        <v>605</v>
      </c>
      <c r="D605" s="295" t="s">
        <v>681</v>
      </c>
      <c r="E605" s="288">
        <v>954.41</v>
      </c>
      <c r="F605" s="288">
        <v>954.41</v>
      </c>
      <c r="G605" s="295" t="s">
        <v>196</v>
      </c>
      <c r="H605" s="343">
        <v>1</v>
      </c>
      <c r="I605" s="296">
        <v>43251</v>
      </c>
      <c r="J605" s="295">
        <v>22600</v>
      </c>
      <c r="K605" s="295">
        <v>1203</v>
      </c>
      <c r="L605" s="295" t="s">
        <v>520</v>
      </c>
      <c r="M605" s="295" t="s">
        <v>682</v>
      </c>
      <c r="N605" s="295" t="s">
        <v>681</v>
      </c>
      <c r="O605" s="295" t="s">
        <v>544</v>
      </c>
      <c r="P605" s="295" t="s">
        <v>340</v>
      </c>
      <c r="Q605" s="295" t="s">
        <v>316</v>
      </c>
      <c r="R605" s="295" t="s">
        <v>201</v>
      </c>
      <c r="S605" s="295" t="s">
        <v>204</v>
      </c>
      <c r="T605" s="295" t="s">
        <v>201</v>
      </c>
      <c r="U605" s="295" t="s">
        <v>330</v>
      </c>
      <c r="V605" s="295" t="s">
        <v>318</v>
      </c>
      <c r="W605" s="295" t="s">
        <v>201</v>
      </c>
      <c r="X605" s="295" t="s">
        <v>94</v>
      </c>
      <c r="Y605" s="287" t="s">
        <v>164</v>
      </c>
      <c r="Z605" s="295"/>
      <c r="AA605" s="295"/>
      <c r="AB605" s="295"/>
      <c r="AC605" s="295"/>
    </row>
    <row r="606" spans="1:29" x14ac:dyDescent="0.35">
      <c r="A606" s="295" t="s">
        <v>192</v>
      </c>
      <c r="B606" s="295" t="s">
        <v>193</v>
      </c>
      <c r="C606" s="295" t="s">
        <v>605</v>
      </c>
      <c r="D606" s="295" t="s">
        <v>681</v>
      </c>
      <c r="E606" s="288">
        <v>12.98</v>
      </c>
      <c r="F606" s="288">
        <v>12.98</v>
      </c>
      <c r="G606" s="295" t="s">
        <v>196</v>
      </c>
      <c r="H606" s="343">
        <v>1</v>
      </c>
      <c r="I606" s="296">
        <v>43251</v>
      </c>
      <c r="J606" s="295">
        <v>22600</v>
      </c>
      <c r="K606" s="295">
        <v>1307</v>
      </c>
      <c r="L606" s="295" t="s">
        <v>520</v>
      </c>
      <c r="M606" s="295" t="s">
        <v>682</v>
      </c>
      <c r="N606" s="295" t="s">
        <v>681</v>
      </c>
      <c r="O606" s="295" t="s">
        <v>522</v>
      </c>
      <c r="P606" s="295" t="s">
        <v>340</v>
      </c>
      <c r="Q606" s="295" t="s">
        <v>316</v>
      </c>
      <c r="R606" s="295" t="s">
        <v>201</v>
      </c>
      <c r="S606" s="295" t="s">
        <v>204</v>
      </c>
      <c r="T606" s="295" t="s">
        <v>201</v>
      </c>
      <c r="U606" s="295" t="s">
        <v>330</v>
      </c>
      <c r="V606" s="295" t="s">
        <v>318</v>
      </c>
      <c r="W606" s="295" t="s">
        <v>201</v>
      </c>
      <c r="X606" s="295" t="s">
        <v>94</v>
      </c>
      <c r="Y606" s="287" t="s">
        <v>164</v>
      </c>
      <c r="Z606" s="295"/>
      <c r="AA606" s="295"/>
      <c r="AB606" s="295"/>
      <c r="AC606" s="295"/>
    </row>
    <row r="607" spans="1:29" x14ac:dyDescent="0.35">
      <c r="A607" s="295" t="s">
        <v>192</v>
      </c>
      <c r="B607" s="295" t="s">
        <v>193</v>
      </c>
      <c r="C607" s="295" t="s">
        <v>605</v>
      </c>
      <c r="D607" s="295" t="s">
        <v>681</v>
      </c>
      <c r="E607" s="288">
        <v>299.82</v>
      </c>
      <c r="F607" s="288">
        <v>299.82</v>
      </c>
      <c r="G607" s="295" t="s">
        <v>196</v>
      </c>
      <c r="H607" s="343">
        <v>1</v>
      </c>
      <c r="I607" s="296">
        <v>43251</v>
      </c>
      <c r="J607" s="295">
        <v>22600</v>
      </c>
      <c r="K607" s="295">
        <v>1348</v>
      </c>
      <c r="L607" s="295" t="s">
        <v>520</v>
      </c>
      <c r="M607" s="295" t="s">
        <v>682</v>
      </c>
      <c r="N607" s="295" t="s">
        <v>681</v>
      </c>
      <c r="O607" s="295" t="s">
        <v>544</v>
      </c>
      <c r="P607" s="295" t="s">
        <v>533</v>
      </c>
      <c r="Q607" s="295" t="s">
        <v>316</v>
      </c>
      <c r="R607" s="295" t="s">
        <v>201</v>
      </c>
      <c r="S607" s="295" t="s">
        <v>204</v>
      </c>
      <c r="T607" s="295" t="s">
        <v>201</v>
      </c>
      <c r="U607" s="295" t="s">
        <v>330</v>
      </c>
      <c r="V607" s="295" t="s">
        <v>318</v>
      </c>
      <c r="W607" s="295" t="s">
        <v>201</v>
      </c>
      <c r="X607" s="295" t="s">
        <v>94</v>
      </c>
      <c r="Y607" s="287" t="s">
        <v>164</v>
      </c>
      <c r="Z607" s="295"/>
      <c r="AA607" s="295"/>
      <c r="AB607" s="295"/>
      <c r="AC607" s="295"/>
    </row>
    <row r="608" spans="1:29" x14ac:dyDescent="0.35">
      <c r="A608" s="295" t="s">
        <v>192</v>
      </c>
      <c r="B608" s="295" t="s">
        <v>193</v>
      </c>
      <c r="C608" s="295" t="s">
        <v>605</v>
      </c>
      <c r="D608" s="295" t="s">
        <v>681</v>
      </c>
      <c r="E608" s="288">
        <v>4.08</v>
      </c>
      <c r="F608" s="288">
        <v>4.08</v>
      </c>
      <c r="G608" s="295" t="s">
        <v>196</v>
      </c>
      <c r="H608" s="343">
        <v>1</v>
      </c>
      <c r="I608" s="296">
        <v>43251</v>
      </c>
      <c r="J608" s="295">
        <v>22600</v>
      </c>
      <c r="K608" s="295">
        <v>1451</v>
      </c>
      <c r="L608" s="295" t="s">
        <v>520</v>
      </c>
      <c r="M608" s="295" t="s">
        <v>682</v>
      </c>
      <c r="N608" s="295" t="s">
        <v>681</v>
      </c>
      <c r="O608" s="295" t="s">
        <v>522</v>
      </c>
      <c r="P608" s="295" t="s">
        <v>533</v>
      </c>
      <c r="Q608" s="295" t="s">
        <v>316</v>
      </c>
      <c r="R608" s="295" t="s">
        <v>201</v>
      </c>
      <c r="S608" s="295" t="s">
        <v>204</v>
      </c>
      <c r="T608" s="295" t="s">
        <v>201</v>
      </c>
      <c r="U608" s="295" t="s">
        <v>330</v>
      </c>
      <c r="V608" s="295" t="s">
        <v>318</v>
      </c>
      <c r="W608" s="295" t="s">
        <v>201</v>
      </c>
      <c r="X608" s="295" t="s">
        <v>94</v>
      </c>
      <c r="Y608" s="287" t="s">
        <v>164</v>
      </c>
      <c r="Z608" s="295"/>
      <c r="AA608" s="295"/>
      <c r="AB608" s="295"/>
      <c r="AC608" s="295"/>
    </row>
    <row r="609" spans="1:29" x14ac:dyDescent="0.35">
      <c r="A609" s="295" t="s">
        <v>192</v>
      </c>
      <c r="B609" s="295" t="s">
        <v>193</v>
      </c>
      <c r="C609" s="295" t="s">
        <v>605</v>
      </c>
      <c r="D609" s="295" t="s">
        <v>681</v>
      </c>
      <c r="E609" s="288">
        <v>43.98</v>
      </c>
      <c r="F609" s="288">
        <v>43.98</v>
      </c>
      <c r="G609" s="295" t="s">
        <v>196</v>
      </c>
      <c r="H609" s="343">
        <v>1</v>
      </c>
      <c r="I609" s="296">
        <v>43251</v>
      </c>
      <c r="J609" s="295">
        <v>22600</v>
      </c>
      <c r="K609" s="295">
        <v>1492</v>
      </c>
      <c r="L609" s="295" t="s">
        <v>520</v>
      </c>
      <c r="M609" s="295" t="s">
        <v>682</v>
      </c>
      <c r="N609" s="295" t="s">
        <v>681</v>
      </c>
      <c r="O609" s="295" t="s">
        <v>544</v>
      </c>
      <c r="P609" s="295" t="s">
        <v>531</v>
      </c>
      <c r="Q609" s="295" t="s">
        <v>316</v>
      </c>
      <c r="R609" s="295" t="s">
        <v>201</v>
      </c>
      <c r="S609" s="295" t="s">
        <v>204</v>
      </c>
      <c r="T609" s="295" t="s">
        <v>201</v>
      </c>
      <c r="U609" s="295" t="s">
        <v>330</v>
      </c>
      <c r="V609" s="295" t="s">
        <v>318</v>
      </c>
      <c r="W609" s="295" t="s">
        <v>201</v>
      </c>
      <c r="X609" s="295" t="s">
        <v>94</v>
      </c>
      <c r="Y609" s="287" t="s">
        <v>164</v>
      </c>
      <c r="Z609" s="295"/>
      <c r="AA609" s="295"/>
      <c r="AB609" s="295"/>
      <c r="AC609" s="295"/>
    </row>
    <row r="610" spans="1:29" x14ac:dyDescent="0.35">
      <c r="A610" s="295" t="s">
        <v>192</v>
      </c>
      <c r="B610" s="295" t="s">
        <v>193</v>
      </c>
      <c r="C610" s="295" t="s">
        <v>605</v>
      </c>
      <c r="D610" s="295" t="s">
        <v>681</v>
      </c>
      <c r="E610" s="288">
        <v>0.6</v>
      </c>
      <c r="F610" s="288">
        <v>0.6</v>
      </c>
      <c r="G610" s="295" t="s">
        <v>196</v>
      </c>
      <c r="H610" s="343">
        <v>1</v>
      </c>
      <c r="I610" s="296">
        <v>43251</v>
      </c>
      <c r="J610" s="295">
        <v>22600</v>
      </c>
      <c r="K610" s="295">
        <v>1593</v>
      </c>
      <c r="L610" s="295" t="s">
        <v>520</v>
      </c>
      <c r="M610" s="295" t="s">
        <v>682</v>
      </c>
      <c r="N610" s="295" t="s">
        <v>681</v>
      </c>
      <c r="O610" s="295" t="s">
        <v>522</v>
      </c>
      <c r="P610" s="295" t="s">
        <v>531</v>
      </c>
      <c r="Q610" s="295" t="s">
        <v>316</v>
      </c>
      <c r="R610" s="295" t="s">
        <v>201</v>
      </c>
      <c r="S610" s="295" t="s">
        <v>204</v>
      </c>
      <c r="T610" s="295" t="s">
        <v>201</v>
      </c>
      <c r="U610" s="295" t="s">
        <v>330</v>
      </c>
      <c r="V610" s="295" t="s">
        <v>318</v>
      </c>
      <c r="W610" s="295" t="s">
        <v>201</v>
      </c>
      <c r="X610" s="295" t="s">
        <v>94</v>
      </c>
      <c r="Y610" s="287" t="s">
        <v>164</v>
      </c>
      <c r="Z610" s="295"/>
      <c r="AA610" s="295"/>
      <c r="AB610" s="295"/>
      <c r="AC610" s="295"/>
    </row>
    <row r="611" spans="1:29" x14ac:dyDescent="0.35">
      <c r="A611" s="295" t="s">
        <v>192</v>
      </c>
      <c r="B611" s="295" t="s">
        <v>193</v>
      </c>
      <c r="C611" s="295" t="s">
        <v>605</v>
      </c>
      <c r="D611" s="295" t="s">
        <v>681</v>
      </c>
      <c r="E611" s="288">
        <v>555.54999999999995</v>
      </c>
      <c r="F611" s="288">
        <v>555.54999999999995</v>
      </c>
      <c r="G611" s="295" t="s">
        <v>196</v>
      </c>
      <c r="H611" s="343">
        <v>1</v>
      </c>
      <c r="I611" s="296">
        <v>43251</v>
      </c>
      <c r="J611" s="295">
        <v>22600</v>
      </c>
      <c r="K611" s="295">
        <v>1635</v>
      </c>
      <c r="L611" s="295" t="s">
        <v>520</v>
      </c>
      <c r="M611" s="295" t="s">
        <v>682</v>
      </c>
      <c r="N611" s="295" t="s">
        <v>681</v>
      </c>
      <c r="O611" s="295" t="s">
        <v>544</v>
      </c>
      <c r="P611" s="295" t="s">
        <v>341</v>
      </c>
      <c r="Q611" s="295" t="s">
        <v>316</v>
      </c>
      <c r="R611" s="295" t="s">
        <v>201</v>
      </c>
      <c r="S611" s="295" t="s">
        <v>204</v>
      </c>
      <c r="T611" s="295" t="s">
        <v>201</v>
      </c>
      <c r="U611" s="295" t="s">
        <v>330</v>
      </c>
      <c r="V611" s="295" t="s">
        <v>318</v>
      </c>
      <c r="W611" s="295" t="s">
        <v>201</v>
      </c>
      <c r="X611" s="295" t="s">
        <v>342</v>
      </c>
      <c r="Y611" s="287" t="s">
        <v>164</v>
      </c>
      <c r="Z611" s="295"/>
      <c r="AA611" s="295"/>
      <c r="AB611" s="295"/>
      <c r="AC611" s="295"/>
    </row>
    <row r="612" spans="1:29" x14ac:dyDescent="0.35">
      <c r="A612" s="295" t="s">
        <v>192</v>
      </c>
      <c r="B612" s="295" t="s">
        <v>193</v>
      </c>
      <c r="C612" s="295" t="s">
        <v>605</v>
      </c>
      <c r="D612" s="295" t="s">
        <v>681</v>
      </c>
      <c r="E612" s="288">
        <v>7.56</v>
      </c>
      <c r="F612" s="288">
        <v>7.56</v>
      </c>
      <c r="G612" s="295" t="s">
        <v>196</v>
      </c>
      <c r="H612" s="343">
        <v>1</v>
      </c>
      <c r="I612" s="296">
        <v>43251</v>
      </c>
      <c r="J612" s="295">
        <v>22600</v>
      </c>
      <c r="K612" s="295">
        <v>1739</v>
      </c>
      <c r="L612" s="295" t="s">
        <v>520</v>
      </c>
      <c r="M612" s="295" t="s">
        <v>682</v>
      </c>
      <c r="N612" s="295" t="s">
        <v>681</v>
      </c>
      <c r="O612" s="295" t="s">
        <v>522</v>
      </c>
      <c r="P612" s="295" t="s">
        <v>341</v>
      </c>
      <c r="Q612" s="295" t="s">
        <v>316</v>
      </c>
      <c r="R612" s="295" t="s">
        <v>201</v>
      </c>
      <c r="S612" s="295" t="s">
        <v>204</v>
      </c>
      <c r="T612" s="295" t="s">
        <v>201</v>
      </c>
      <c r="U612" s="295" t="s">
        <v>330</v>
      </c>
      <c r="V612" s="295" t="s">
        <v>318</v>
      </c>
      <c r="W612" s="295" t="s">
        <v>201</v>
      </c>
      <c r="X612" s="295" t="s">
        <v>342</v>
      </c>
      <c r="Y612" s="287" t="s">
        <v>164</v>
      </c>
      <c r="Z612" s="295"/>
      <c r="AA612" s="295"/>
      <c r="AB612" s="295"/>
      <c r="AC612" s="295"/>
    </row>
    <row r="613" spans="1:29" x14ac:dyDescent="0.35">
      <c r="A613" s="295" t="s">
        <v>192</v>
      </c>
      <c r="B613" s="295" t="s">
        <v>193</v>
      </c>
      <c r="C613" s="295" t="s">
        <v>605</v>
      </c>
      <c r="D613" s="295" t="s">
        <v>681</v>
      </c>
      <c r="E613" s="288">
        <v>456.81</v>
      </c>
      <c r="F613" s="288">
        <v>456.81</v>
      </c>
      <c r="G613" s="295" t="s">
        <v>196</v>
      </c>
      <c r="H613" s="343">
        <v>1</v>
      </c>
      <c r="I613" s="296">
        <v>43251</v>
      </c>
      <c r="J613" s="295">
        <v>22600</v>
      </c>
      <c r="K613" s="295">
        <v>1781</v>
      </c>
      <c r="L613" s="295" t="s">
        <v>520</v>
      </c>
      <c r="M613" s="295" t="s">
        <v>682</v>
      </c>
      <c r="N613" s="295" t="s">
        <v>681</v>
      </c>
      <c r="O613" s="295" t="s">
        <v>544</v>
      </c>
      <c r="P613" s="295" t="s">
        <v>343</v>
      </c>
      <c r="Q613" s="295" t="s">
        <v>316</v>
      </c>
      <c r="R613" s="295" t="s">
        <v>201</v>
      </c>
      <c r="S613" s="295" t="s">
        <v>204</v>
      </c>
      <c r="T613" s="295" t="s">
        <v>201</v>
      </c>
      <c r="U613" s="295" t="s">
        <v>330</v>
      </c>
      <c r="V613" s="295" t="s">
        <v>318</v>
      </c>
      <c r="W613" s="295" t="s">
        <v>201</v>
      </c>
      <c r="X613" s="295" t="s">
        <v>342</v>
      </c>
      <c r="Y613" s="287" t="s">
        <v>164</v>
      </c>
      <c r="Z613" s="295"/>
      <c r="AA613" s="295"/>
      <c r="AB613" s="295"/>
      <c r="AC613" s="295"/>
    </row>
    <row r="614" spans="1:29" x14ac:dyDescent="0.35">
      <c r="A614" s="295" t="s">
        <v>192</v>
      </c>
      <c r="B614" s="295" t="s">
        <v>193</v>
      </c>
      <c r="C614" s="295" t="s">
        <v>605</v>
      </c>
      <c r="D614" s="295" t="s">
        <v>681</v>
      </c>
      <c r="E614" s="288">
        <v>6.21</v>
      </c>
      <c r="F614" s="288">
        <v>6.21</v>
      </c>
      <c r="G614" s="295" t="s">
        <v>196</v>
      </c>
      <c r="H614" s="343">
        <v>1</v>
      </c>
      <c r="I614" s="296">
        <v>43251</v>
      </c>
      <c r="J614" s="295">
        <v>22600</v>
      </c>
      <c r="K614" s="295">
        <v>1885</v>
      </c>
      <c r="L614" s="295" t="s">
        <v>520</v>
      </c>
      <c r="M614" s="295" t="s">
        <v>682</v>
      </c>
      <c r="N614" s="295" t="s">
        <v>681</v>
      </c>
      <c r="O614" s="295" t="s">
        <v>522</v>
      </c>
      <c r="P614" s="295" t="s">
        <v>343</v>
      </c>
      <c r="Q614" s="295" t="s">
        <v>316</v>
      </c>
      <c r="R614" s="295" t="s">
        <v>201</v>
      </c>
      <c r="S614" s="295" t="s">
        <v>204</v>
      </c>
      <c r="T614" s="295" t="s">
        <v>201</v>
      </c>
      <c r="U614" s="295" t="s">
        <v>330</v>
      </c>
      <c r="V614" s="295" t="s">
        <v>318</v>
      </c>
      <c r="W614" s="295" t="s">
        <v>201</v>
      </c>
      <c r="X614" s="295" t="s">
        <v>342</v>
      </c>
      <c r="Y614" s="287" t="s">
        <v>164</v>
      </c>
      <c r="Z614" s="295"/>
      <c r="AA614" s="295"/>
      <c r="AB614" s="295"/>
      <c r="AC614" s="295"/>
    </row>
    <row r="615" spans="1:29" x14ac:dyDescent="0.35">
      <c r="A615" s="295" t="s">
        <v>192</v>
      </c>
      <c r="B615" s="295" t="s">
        <v>193</v>
      </c>
      <c r="C615" s="295" t="s">
        <v>605</v>
      </c>
      <c r="D615" s="295" t="s">
        <v>681</v>
      </c>
      <c r="E615" s="288">
        <v>401.88</v>
      </c>
      <c r="F615" s="288">
        <v>401.88</v>
      </c>
      <c r="G615" s="295" t="s">
        <v>196</v>
      </c>
      <c r="H615" s="343">
        <v>1</v>
      </c>
      <c r="I615" s="296">
        <v>43251</v>
      </c>
      <c r="J615" s="295">
        <v>22600</v>
      </c>
      <c r="K615" s="295">
        <v>1927</v>
      </c>
      <c r="L615" s="295" t="s">
        <v>520</v>
      </c>
      <c r="M615" s="295" t="s">
        <v>682</v>
      </c>
      <c r="N615" s="295" t="s">
        <v>681</v>
      </c>
      <c r="O615" s="295" t="s">
        <v>544</v>
      </c>
      <c r="P615" s="295" t="s">
        <v>346</v>
      </c>
      <c r="Q615" s="295" t="s">
        <v>316</v>
      </c>
      <c r="R615" s="295" t="s">
        <v>201</v>
      </c>
      <c r="S615" s="295" t="s">
        <v>204</v>
      </c>
      <c r="T615" s="295" t="s">
        <v>201</v>
      </c>
      <c r="U615" s="295" t="s">
        <v>330</v>
      </c>
      <c r="V615" s="295" t="s">
        <v>318</v>
      </c>
      <c r="W615" s="295" t="s">
        <v>201</v>
      </c>
      <c r="X615" s="295" t="s">
        <v>331</v>
      </c>
      <c r="Y615" s="287" t="s">
        <v>164</v>
      </c>
      <c r="Z615" s="295"/>
      <c r="AA615" s="295"/>
      <c r="AB615" s="295"/>
      <c r="AC615" s="295"/>
    </row>
    <row r="616" spans="1:29" x14ac:dyDescent="0.35">
      <c r="A616" s="295" t="s">
        <v>192</v>
      </c>
      <c r="B616" s="295" t="s">
        <v>193</v>
      </c>
      <c r="C616" s="295" t="s">
        <v>605</v>
      </c>
      <c r="D616" s="295" t="s">
        <v>681</v>
      </c>
      <c r="E616" s="288">
        <v>5.47</v>
      </c>
      <c r="F616" s="288">
        <v>5.47</v>
      </c>
      <c r="G616" s="295" t="s">
        <v>196</v>
      </c>
      <c r="H616" s="343">
        <v>1</v>
      </c>
      <c r="I616" s="296">
        <v>43251</v>
      </c>
      <c r="J616" s="295">
        <v>22600</v>
      </c>
      <c r="K616" s="295">
        <v>2031</v>
      </c>
      <c r="L616" s="295" t="s">
        <v>520</v>
      </c>
      <c r="M616" s="295" t="s">
        <v>682</v>
      </c>
      <c r="N616" s="295" t="s">
        <v>681</v>
      </c>
      <c r="O616" s="295" t="s">
        <v>522</v>
      </c>
      <c r="P616" s="295" t="s">
        <v>346</v>
      </c>
      <c r="Q616" s="295" t="s">
        <v>316</v>
      </c>
      <c r="R616" s="295" t="s">
        <v>201</v>
      </c>
      <c r="S616" s="295" t="s">
        <v>204</v>
      </c>
      <c r="T616" s="295" t="s">
        <v>201</v>
      </c>
      <c r="U616" s="295" t="s">
        <v>330</v>
      </c>
      <c r="V616" s="295" t="s">
        <v>318</v>
      </c>
      <c r="W616" s="295" t="s">
        <v>201</v>
      </c>
      <c r="X616" s="295" t="s">
        <v>331</v>
      </c>
      <c r="Y616" s="287" t="s">
        <v>164</v>
      </c>
      <c r="Z616" s="295"/>
      <c r="AA616" s="295"/>
      <c r="AB616" s="295"/>
      <c r="AC616" s="295"/>
    </row>
    <row r="617" spans="1:29" x14ac:dyDescent="0.35">
      <c r="A617" s="295" t="s">
        <v>192</v>
      </c>
      <c r="B617" s="295" t="s">
        <v>193</v>
      </c>
      <c r="C617" s="295" t="s">
        <v>605</v>
      </c>
      <c r="D617" s="295" t="s">
        <v>681</v>
      </c>
      <c r="E617" s="288">
        <v>306.01</v>
      </c>
      <c r="F617" s="288">
        <v>306.01</v>
      </c>
      <c r="G617" s="295" t="s">
        <v>196</v>
      </c>
      <c r="H617" s="343">
        <v>1</v>
      </c>
      <c r="I617" s="296">
        <v>43251</v>
      </c>
      <c r="J617" s="295">
        <v>22600</v>
      </c>
      <c r="K617" s="295">
        <v>2072</v>
      </c>
      <c r="L617" s="295" t="s">
        <v>520</v>
      </c>
      <c r="M617" s="295" t="s">
        <v>682</v>
      </c>
      <c r="N617" s="295" t="s">
        <v>681</v>
      </c>
      <c r="O617" s="295" t="s">
        <v>544</v>
      </c>
      <c r="P617" s="295" t="s">
        <v>345</v>
      </c>
      <c r="Q617" s="295" t="s">
        <v>316</v>
      </c>
      <c r="R617" s="295" t="s">
        <v>201</v>
      </c>
      <c r="S617" s="295" t="s">
        <v>204</v>
      </c>
      <c r="T617" s="295" t="s">
        <v>201</v>
      </c>
      <c r="U617" s="295" t="s">
        <v>330</v>
      </c>
      <c r="V617" s="295" t="s">
        <v>318</v>
      </c>
      <c r="W617" s="295" t="s">
        <v>201</v>
      </c>
      <c r="X617" s="295" t="s">
        <v>331</v>
      </c>
      <c r="Y617" s="287" t="s">
        <v>164</v>
      </c>
      <c r="Z617" s="295"/>
      <c r="AA617" s="295"/>
      <c r="AB617" s="295"/>
      <c r="AC617" s="295"/>
    </row>
    <row r="618" spans="1:29" x14ac:dyDescent="0.35">
      <c r="A618" s="295" t="s">
        <v>192</v>
      </c>
      <c r="B618" s="295" t="s">
        <v>193</v>
      </c>
      <c r="C618" s="295" t="s">
        <v>605</v>
      </c>
      <c r="D618" s="295" t="s">
        <v>681</v>
      </c>
      <c r="E618" s="288">
        <v>4.16</v>
      </c>
      <c r="F618" s="288">
        <v>4.16</v>
      </c>
      <c r="G618" s="295" t="s">
        <v>196</v>
      </c>
      <c r="H618" s="343">
        <v>1</v>
      </c>
      <c r="I618" s="296">
        <v>43251</v>
      </c>
      <c r="J618" s="295">
        <v>22600</v>
      </c>
      <c r="K618" s="295">
        <v>2175</v>
      </c>
      <c r="L618" s="295" t="s">
        <v>520</v>
      </c>
      <c r="M618" s="295" t="s">
        <v>682</v>
      </c>
      <c r="N618" s="295" t="s">
        <v>681</v>
      </c>
      <c r="O618" s="295" t="s">
        <v>522</v>
      </c>
      <c r="P618" s="295" t="s">
        <v>345</v>
      </c>
      <c r="Q618" s="295" t="s">
        <v>316</v>
      </c>
      <c r="R618" s="295" t="s">
        <v>201</v>
      </c>
      <c r="S618" s="295" t="s">
        <v>204</v>
      </c>
      <c r="T618" s="295" t="s">
        <v>201</v>
      </c>
      <c r="U618" s="295" t="s">
        <v>330</v>
      </c>
      <c r="V618" s="295" t="s">
        <v>318</v>
      </c>
      <c r="W618" s="295" t="s">
        <v>201</v>
      </c>
      <c r="X618" s="295" t="s">
        <v>331</v>
      </c>
      <c r="Y618" s="287" t="s">
        <v>164</v>
      </c>
      <c r="Z618" s="295"/>
      <c r="AA618" s="295"/>
      <c r="AB618" s="295"/>
      <c r="AC618" s="295"/>
    </row>
    <row r="619" spans="1:29" x14ac:dyDescent="0.35">
      <c r="A619" s="295" t="s">
        <v>192</v>
      </c>
      <c r="B619" s="295" t="s">
        <v>193</v>
      </c>
      <c r="C619" s="295" t="s">
        <v>605</v>
      </c>
      <c r="D619" s="295" t="s">
        <v>681</v>
      </c>
      <c r="E619" s="288">
        <v>122.8</v>
      </c>
      <c r="F619" s="288">
        <v>122.8</v>
      </c>
      <c r="G619" s="295" t="s">
        <v>196</v>
      </c>
      <c r="H619" s="343">
        <v>1</v>
      </c>
      <c r="I619" s="296">
        <v>43251</v>
      </c>
      <c r="J619" s="295">
        <v>22600</v>
      </c>
      <c r="K619" s="295">
        <v>2216</v>
      </c>
      <c r="L619" s="295" t="s">
        <v>520</v>
      </c>
      <c r="M619" s="295" t="s">
        <v>682</v>
      </c>
      <c r="N619" s="295" t="s">
        <v>681</v>
      </c>
      <c r="O619" s="295" t="s">
        <v>544</v>
      </c>
      <c r="P619" s="295" t="s">
        <v>329</v>
      </c>
      <c r="Q619" s="295" t="s">
        <v>319</v>
      </c>
      <c r="R619" s="295" t="s">
        <v>201</v>
      </c>
      <c r="S619" s="295" t="s">
        <v>204</v>
      </c>
      <c r="T619" s="295" t="s">
        <v>201</v>
      </c>
      <c r="U619" s="295" t="s">
        <v>330</v>
      </c>
      <c r="V619" s="295" t="s">
        <v>318</v>
      </c>
      <c r="W619" s="295" t="s">
        <v>201</v>
      </c>
      <c r="X619" s="295" t="s">
        <v>331</v>
      </c>
      <c r="Y619" s="287" t="s">
        <v>164</v>
      </c>
      <c r="Z619" s="295"/>
      <c r="AA619" s="295"/>
      <c r="AB619" s="295"/>
      <c r="AC619" s="295"/>
    </row>
    <row r="620" spans="1:29" x14ac:dyDescent="0.35">
      <c r="A620" s="295" t="s">
        <v>192</v>
      </c>
      <c r="B620" s="295" t="s">
        <v>193</v>
      </c>
      <c r="C620" s="295" t="s">
        <v>605</v>
      </c>
      <c r="D620" s="295" t="s">
        <v>681</v>
      </c>
      <c r="E620" s="288">
        <v>1.67</v>
      </c>
      <c r="F620" s="288">
        <v>1.67</v>
      </c>
      <c r="G620" s="295" t="s">
        <v>196</v>
      </c>
      <c r="H620" s="343">
        <v>1</v>
      </c>
      <c r="I620" s="296">
        <v>43251</v>
      </c>
      <c r="J620" s="295">
        <v>22600</v>
      </c>
      <c r="K620" s="295">
        <v>2319</v>
      </c>
      <c r="L620" s="295" t="s">
        <v>520</v>
      </c>
      <c r="M620" s="295" t="s">
        <v>682</v>
      </c>
      <c r="N620" s="295" t="s">
        <v>681</v>
      </c>
      <c r="O620" s="295" t="s">
        <v>522</v>
      </c>
      <c r="P620" s="295" t="s">
        <v>329</v>
      </c>
      <c r="Q620" s="295" t="s">
        <v>319</v>
      </c>
      <c r="R620" s="295" t="s">
        <v>201</v>
      </c>
      <c r="S620" s="295" t="s">
        <v>204</v>
      </c>
      <c r="T620" s="295" t="s">
        <v>201</v>
      </c>
      <c r="U620" s="295" t="s">
        <v>330</v>
      </c>
      <c r="V620" s="295" t="s">
        <v>318</v>
      </c>
      <c r="W620" s="295" t="s">
        <v>201</v>
      </c>
      <c r="X620" s="295" t="s">
        <v>331</v>
      </c>
      <c r="Y620" s="287" t="s">
        <v>164</v>
      </c>
      <c r="Z620" s="295"/>
      <c r="AA620" s="295"/>
      <c r="AB620" s="295"/>
      <c r="AC620" s="295"/>
    </row>
    <row r="621" spans="1:29" x14ac:dyDescent="0.35">
      <c r="A621" s="295" t="s">
        <v>192</v>
      </c>
      <c r="B621" s="295" t="s">
        <v>193</v>
      </c>
      <c r="C621" s="295" t="s">
        <v>605</v>
      </c>
      <c r="D621" s="295" t="s">
        <v>681</v>
      </c>
      <c r="E621" s="288">
        <v>81.900000000000006</v>
      </c>
      <c r="F621" s="288">
        <v>81.900000000000006</v>
      </c>
      <c r="G621" s="295" t="s">
        <v>196</v>
      </c>
      <c r="H621" s="343">
        <v>1</v>
      </c>
      <c r="I621" s="296">
        <v>43251</v>
      </c>
      <c r="J621" s="295">
        <v>22600</v>
      </c>
      <c r="K621" s="295">
        <v>2360</v>
      </c>
      <c r="L621" s="295" t="s">
        <v>520</v>
      </c>
      <c r="M621" s="295" t="s">
        <v>682</v>
      </c>
      <c r="N621" s="295" t="s">
        <v>681</v>
      </c>
      <c r="O621" s="295" t="s">
        <v>544</v>
      </c>
      <c r="P621" s="295" t="s">
        <v>332</v>
      </c>
      <c r="Q621" s="295" t="s">
        <v>319</v>
      </c>
      <c r="R621" s="295" t="s">
        <v>201</v>
      </c>
      <c r="S621" s="295" t="s">
        <v>204</v>
      </c>
      <c r="T621" s="295" t="s">
        <v>201</v>
      </c>
      <c r="U621" s="295" t="s">
        <v>330</v>
      </c>
      <c r="V621" s="295" t="s">
        <v>318</v>
      </c>
      <c r="W621" s="295" t="s">
        <v>201</v>
      </c>
      <c r="X621" s="295" t="s">
        <v>331</v>
      </c>
      <c r="Y621" s="287" t="s">
        <v>164</v>
      </c>
      <c r="Z621" s="295"/>
      <c r="AA621" s="295"/>
      <c r="AB621" s="295"/>
      <c r="AC621" s="295"/>
    </row>
    <row r="622" spans="1:29" x14ac:dyDescent="0.35">
      <c r="A622" s="295" t="s">
        <v>192</v>
      </c>
      <c r="B622" s="295" t="s">
        <v>193</v>
      </c>
      <c r="C622" s="295" t="s">
        <v>605</v>
      </c>
      <c r="D622" s="295" t="s">
        <v>681</v>
      </c>
      <c r="E622" s="288">
        <v>1.1100000000000001</v>
      </c>
      <c r="F622" s="288">
        <v>1.1100000000000001</v>
      </c>
      <c r="G622" s="295" t="s">
        <v>196</v>
      </c>
      <c r="H622" s="343">
        <v>1</v>
      </c>
      <c r="I622" s="296">
        <v>43251</v>
      </c>
      <c r="J622" s="295">
        <v>22600</v>
      </c>
      <c r="K622" s="295">
        <v>2463</v>
      </c>
      <c r="L622" s="295" t="s">
        <v>520</v>
      </c>
      <c r="M622" s="295" t="s">
        <v>682</v>
      </c>
      <c r="N622" s="295" t="s">
        <v>681</v>
      </c>
      <c r="O622" s="295" t="s">
        <v>522</v>
      </c>
      <c r="P622" s="295" t="s">
        <v>332</v>
      </c>
      <c r="Q622" s="295" t="s">
        <v>319</v>
      </c>
      <c r="R622" s="295" t="s">
        <v>201</v>
      </c>
      <c r="S622" s="295" t="s">
        <v>204</v>
      </c>
      <c r="T622" s="295" t="s">
        <v>201</v>
      </c>
      <c r="U622" s="295" t="s">
        <v>330</v>
      </c>
      <c r="V622" s="295" t="s">
        <v>318</v>
      </c>
      <c r="W622" s="295" t="s">
        <v>201</v>
      </c>
      <c r="X622" s="295" t="s">
        <v>331</v>
      </c>
      <c r="Y622" s="287" t="s">
        <v>164</v>
      </c>
      <c r="Z622" s="295"/>
      <c r="AA622" s="295"/>
      <c r="AB622" s="295"/>
      <c r="AC622" s="295"/>
    </row>
    <row r="623" spans="1:29" x14ac:dyDescent="0.35">
      <c r="A623" s="295" t="s">
        <v>192</v>
      </c>
      <c r="B623" s="295" t="s">
        <v>193</v>
      </c>
      <c r="C623" s="295" t="s">
        <v>605</v>
      </c>
      <c r="D623" s="295" t="s">
        <v>681</v>
      </c>
      <c r="E623" s="288">
        <v>19.46</v>
      </c>
      <c r="F623" s="288">
        <v>19.46</v>
      </c>
      <c r="G623" s="295" t="s">
        <v>196</v>
      </c>
      <c r="H623" s="343">
        <v>1</v>
      </c>
      <c r="I623" s="296">
        <v>43251</v>
      </c>
      <c r="J623" s="295">
        <v>22600</v>
      </c>
      <c r="K623" s="295">
        <v>2503</v>
      </c>
      <c r="L623" s="295" t="s">
        <v>520</v>
      </c>
      <c r="M623" s="295" t="s">
        <v>682</v>
      </c>
      <c r="N623" s="295" t="s">
        <v>681</v>
      </c>
      <c r="O623" s="295" t="s">
        <v>544</v>
      </c>
      <c r="P623" s="295" t="s">
        <v>333</v>
      </c>
      <c r="Q623" s="295" t="s">
        <v>319</v>
      </c>
      <c r="R623" s="295" t="s">
        <v>201</v>
      </c>
      <c r="S623" s="295" t="s">
        <v>204</v>
      </c>
      <c r="T623" s="295" t="s">
        <v>201</v>
      </c>
      <c r="U623" s="295" t="s">
        <v>330</v>
      </c>
      <c r="V623" s="295" t="s">
        <v>318</v>
      </c>
      <c r="W623" s="295" t="s">
        <v>201</v>
      </c>
      <c r="X623" s="295" t="s">
        <v>331</v>
      </c>
      <c r="Y623" s="287" t="s">
        <v>164</v>
      </c>
      <c r="Z623" s="295"/>
      <c r="AA623" s="295"/>
      <c r="AB623" s="295"/>
      <c r="AC623" s="295"/>
    </row>
    <row r="624" spans="1:29" x14ac:dyDescent="0.35">
      <c r="A624" s="295" t="s">
        <v>192</v>
      </c>
      <c r="B624" s="295" t="s">
        <v>193</v>
      </c>
      <c r="C624" s="295" t="s">
        <v>605</v>
      </c>
      <c r="D624" s="295" t="s">
        <v>681</v>
      </c>
      <c r="E624" s="288">
        <v>0.26</v>
      </c>
      <c r="F624" s="288">
        <v>0.26</v>
      </c>
      <c r="G624" s="295" t="s">
        <v>196</v>
      </c>
      <c r="H624" s="343">
        <v>1</v>
      </c>
      <c r="I624" s="296">
        <v>43251</v>
      </c>
      <c r="J624" s="295">
        <v>22600</v>
      </c>
      <c r="K624" s="295">
        <v>2602</v>
      </c>
      <c r="L624" s="295" t="s">
        <v>520</v>
      </c>
      <c r="M624" s="295" t="s">
        <v>682</v>
      </c>
      <c r="N624" s="295" t="s">
        <v>681</v>
      </c>
      <c r="O624" s="295" t="s">
        <v>522</v>
      </c>
      <c r="P624" s="295" t="s">
        <v>333</v>
      </c>
      <c r="Q624" s="295" t="s">
        <v>319</v>
      </c>
      <c r="R624" s="295" t="s">
        <v>201</v>
      </c>
      <c r="S624" s="295" t="s">
        <v>204</v>
      </c>
      <c r="T624" s="295" t="s">
        <v>201</v>
      </c>
      <c r="U624" s="295" t="s">
        <v>330</v>
      </c>
      <c r="V624" s="295" t="s">
        <v>318</v>
      </c>
      <c r="W624" s="295" t="s">
        <v>201</v>
      </c>
      <c r="X624" s="295" t="s">
        <v>331</v>
      </c>
      <c r="Y624" s="287" t="s">
        <v>164</v>
      </c>
      <c r="Z624" s="295"/>
      <c r="AA624" s="295"/>
      <c r="AB624" s="295"/>
      <c r="AC624" s="295"/>
    </row>
    <row r="625" spans="1:29" x14ac:dyDescent="0.35">
      <c r="A625" s="295" t="s">
        <v>192</v>
      </c>
      <c r="B625" s="295" t="s">
        <v>193</v>
      </c>
      <c r="C625" s="295" t="s">
        <v>605</v>
      </c>
      <c r="D625" s="295" t="s">
        <v>681</v>
      </c>
      <c r="E625" s="288">
        <v>49.5</v>
      </c>
      <c r="F625" s="288">
        <v>49.5</v>
      </c>
      <c r="G625" s="295" t="s">
        <v>196</v>
      </c>
      <c r="H625" s="343">
        <v>1</v>
      </c>
      <c r="I625" s="296">
        <v>43251</v>
      </c>
      <c r="J625" s="295">
        <v>22600</v>
      </c>
      <c r="K625" s="295">
        <v>2643</v>
      </c>
      <c r="L625" s="295" t="s">
        <v>520</v>
      </c>
      <c r="M625" s="295" t="s">
        <v>682</v>
      </c>
      <c r="N625" s="295" t="s">
        <v>681</v>
      </c>
      <c r="O625" s="295" t="s">
        <v>544</v>
      </c>
      <c r="P625" s="295" t="s">
        <v>334</v>
      </c>
      <c r="Q625" s="295" t="s">
        <v>319</v>
      </c>
      <c r="R625" s="295" t="s">
        <v>201</v>
      </c>
      <c r="S625" s="295" t="s">
        <v>204</v>
      </c>
      <c r="T625" s="295" t="s">
        <v>201</v>
      </c>
      <c r="U625" s="295" t="s">
        <v>330</v>
      </c>
      <c r="V625" s="295" t="s">
        <v>318</v>
      </c>
      <c r="W625" s="295" t="s">
        <v>201</v>
      </c>
      <c r="X625" s="295" t="s">
        <v>331</v>
      </c>
      <c r="Y625" s="287" t="s">
        <v>164</v>
      </c>
      <c r="Z625" s="295"/>
      <c r="AA625" s="295"/>
      <c r="AB625" s="295"/>
      <c r="AC625" s="295"/>
    </row>
    <row r="626" spans="1:29" x14ac:dyDescent="0.35">
      <c r="A626" s="295" t="s">
        <v>192</v>
      </c>
      <c r="B626" s="295" t="s">
        <v>193</v>
      </c>
      <c r="C626" s="295" t="s">
        <v>605</v>
      </c>
      <c r="D626" s="295" t="s">
        <v>681</v>
      </c>
      <c r="E626" s="288">
        <v>0.67</v>
      </c>
      <c r="F626" s="288">
        <v>0.67</v>
      </c>
      <c r="G626" s="295" t="s">
        <v>196</v>
      </c>
      <c r="H626" s="343">
        <v>1</v>
      </c>
      <c r="I626" s="296">
        <v>43251</v>
      </c>
      <c r="J626" s="295">
        <v>22600</v>
      </c>
      <c r="K626" s="295">
        <v>2745</v>
      </c>
      <c r="L626" s="295" t="s">
        <v>520</v>
      </c>
      <c r="M626" s="295" t="s">
        <v>682</v>
      </c>
      <c r="N626" s="295" t="s">
        <v>681</v>
      </c>
      <c r="O626" s="295" t="s">
        <v>522</v>
      </c>
      <c r="P626" s="295" t="s">
        <v>334</v>
      </c>
      <c r="Q626" s="295" t="s">
        <v>319</v>
      </c>
      <c r="R626" s="295" t="s">
        <v>201</v>
      </c>
      <c r="S626" s="295" t="s">
        <v>204</v>
      </c>
      <c r="T626" s="295" t="s">
        <v>201</v>
      </c>
      <c r="U626" s="295" t="s">
        <v>330</v>
      </c>
      <c r="V626" s="295" t="s">
        <v>318</v>
      </c>
      <c r="W626" s="295" t="s">
        <v>201</v>
      </c>
      <c r="X626" s="295" t="s">
        <v>331</v>
      </c>
      <c r="Y626" s="287" t="s">
        <v>164</v>
      </c>
      <c r="Z626" s="295"/>
      <c r="AA626" s="295"/>
      <c r="AB626" s="295"/>
      <c r="AC626" s="295"/>
    </row>
    <row r="627" spans="1:29" x14ac:dyDescent="0.35">
      <c r="A627" s="295" t="s">
        <v>192</v>
      </c>
      <c r="B627" s="295" t="s">
        <v>193</v>
      </c>
      <c r="C627" s="295" t="s">
        <v>605</v>
      </c>
      <c r="D627" s="295" t="s">
        <v>681</v>
      </c>
      <c r="E627" s="288">
        <v>139.82</v>
      </c>
      <c r="F627" s="288">
        <v>139.82</v>
      </c>
      <c r="G627" s="295" t="s">
        <v>196</v>
      </c>
      <c r="H627" s="343">
        <v>1</v>
      </c>
      <c r="I627" s="296">
        <v>43251</v>
      </c>
      <c r="J627" s="295">
        <v>22600</v>
      </c>
      <c r="K627" s="295">
        <v>2786</v>
      </c>
      <c r="L627" s="295" t="s">
        <v>520</v>
      </c>
      <c r="M627" s="295" t="s">
        <v>682</v>
      </c>
      <c r="N627" s="295" t="s">
        <v>681</v>
      </c>
      <c r="O627" s="295" t="s">
        <v>544</v>
      </c>
      <c r="P627" s="295" t="s">
        <v>335</v>
      </c>
      <c r="Q627" s="295" t="s">
        <v>319</v>
      </c>
      <c r="R627" s="295" t="s">
        <v>201</v>
      </c>
      <c r="S627" s="295" t="s">
        <v>204</v>
      </c>
      <c r="T627" s="295" t="s">
        <v>201</v>
      </c>
      <c r="U627" s="295" t="s">
        <v>330</v>
      </c>
      <c r="V627" s="295" t="s">
        <v>318</v>
      </c>
      <c r="W627" s="295" t="s">
        <v>201</v>
      </c>
      <c r="X627" s="295" t="s">
        <v>331</v>
      </c>
      <c r="Y627" s="287" t="s">
        <v>164</v>
      </c>
      <c r="Z627" s="295"/>
      <c r="AA627" s="295"/>
      <c r="AB627" s="295"/>
      <c r="AC627" s="295"/>
    </row>
    <row r="628" spans="1:29" x14ac:dyDescent="0.35">
      <c r="A628" s="295" t="s">
        <v>192</v>
      </c>
      <c r="B628" s="295" t="s">
        <v>193</v>
      </c>
      <c r="C628" s="295" t="s">
        <v>605</v>
      </c>
      <c r="D628" s="295" t="s">
        <v>681</v>
      </c>
      <c r="E628" s="288">
        <v>1.9</v>
      </c>
      <c r="F628" s="288">
        <v>1.9</v>
      </c>
      <c r="G628" s="295" t="s">
        <v>196</v>
      </c>
      <c r="H628" s="343">
        <v>1</v>
      </c>
      <c r="I628" s="296">
        <v>43251</v>
      </c>
      <c r="J628" s="295">
        <v>22600</v>
      </c>
      <c r="K628" s="295">
        <v>2889</v>
      </c>
      <c r="L628" s="295" t="s">
        <v>520</v>
      </c>
      <c r="M628" s="295" t="s">
        <v>682</v>
      </c>
      <c r="N628" s="295" t="s">
        <v>681</v>
      </c>
      <c r="O628" s="295" t="s">
        <v>522</v>
      </c>
      <c r="P628" s="295" t="s">
        <v>335</v>
      </c>
      <c r="Q628" s="295" t="s">
        <v>319</v>
      </c>
      <c r="R628" s="295" t="s">
        <v>201</v>
      </c>
      <c r="S628" s="295" t="s">
        <v>204</v>
      </c>
      <c r="T628" s="295" t="s">
        <v>201</v>
      </c>
      <c r="U628" s="295" t="s">
        <v>330</v>
      </c>
      <c r="V628" s="295" t="s">
        <v>318</v>
      </c>
      <c r="W628" s="295" t="s">
        <v>201</v>
      </c>
      <c r="X628" s="295" t="s">
        <v>331</v>
      </c>
      <c r="Y628" s="287" t="s">
        <v>164</v>
      </c>
      <c r="Z628" s="295"/>
      <c r="AA628" s="295"/>
      <c r="AB628" s="295"/>
      <c r="AC628" s="295"/>
    </row>
    <row r="629" spans="1:29" x14ac:dyDescent="0.35">
      <c r="A629" s="295" t="s">
        <v>192</v>
      </c>
      <c r="B629" s="295" t="s">
        <v>193</v>
      </c>
      <c r="C629" s="295" t="s">
        <v>605</v>
      </c>
      <c r="D629" s="295" t="s">
        <v>681</v>
      </c>
      <c r="E629" s="288">
        <v>118.02</v>
      </c>
      <c r="F629" s="288">
        <v>118.02</v>
      </c>
      <c r="G629" s="295" t="s">
        <v>196</v>
      </c>
      <c r="H629" s="343">
        <v>1</v>
      </c>
      <c r="I629" s="296">
        <v>43251</v>
      </c>
      <c r="J629" s="295">
        <v>22600</v>
      </c>
      <c r="K629" s="295">
        <v>2930</v>
      </c>
      <c r="L629" s="295" t="s">
        <v>520</v>
      </c>
      <c r="M629" s="295" t="s">
        <v>682</v>
      </c>
      <c r="N629" s="295" t="s">
        <v>681</v>
      </c>
      <c r="O629" s="295" t="s">
        <v>544</v>
      </c>
      <c r="P629" s="295" t="s">
        <v>336</v>
      </c>
      <c r="Q629" s="295" t="s">
        <v>319</v>
      </c>
      <c r="R629" s="295" t="s">
        <v>201</v>
      </c>
      <c r="S629" s="295" t="s">
        <v>204</v>
      </c>
      <c r="T629" s="295" t="s">
        <v>201</v>
      </c>
      <c r="U629" s="295" t="s">
        <v>330</v>
      </c>
      <c r="V629" s="295" t="s">
        <v>318</v>
      </c>
      <c r="W629" s="295" t="s">
        <v>201</v>
      </c>
      <c r="X629" s="295" t="s">
        <v>331</v>
      </c>
      <c r="Y629" s="287" t="s">
        <v>164</v>
      </c>
      <c r="Z629" s="295"/>
      <c r="AA629" s="295"/>
      <c r="AB629" s="295"/>
      <c r="AC629" s="295"/>
    </row>
    <row r="630" spans="1:29" x14ac:dyDescent="0.35">
      <c r="A630" s="295" t="s">
        <v>192</v>
      </c>
      <c r="B630" s="295" t="s">
        <v>193</v>
      </c>
      <c r="C630" s="295" t="s">
        <v>605</v>
      </c>
      <c r="D630" s="295" t="s">
        <v>681</v>
      </c>
      <c r="E630" s="288">
        <v>1.6</v>
      </c>
      <c r="F630" s="288">
        <v>1.6</v>
      </c>
      <c r="G630" s="295" t="s">
        <v>196</v>
      </c>
      <c r="H630" s="343">
        <v>1</v>
      </c>
      <c r="I630" s="296">
        <v>43251</v>
      </c>
      <c r="J630" s="295">
        <v>22600</v>
      </c>
      <c r="K630" s="295">
        <v>3033</v>
      </c>
      <c r="L630" s="295" t="s">
        <v>520</v>
      </c>
      <c r="M630" s="295" t="s">
        <v>682</v>
      </c>
      <c r="N630" s="295" t="s">
        <v>681</v>
      </c>
      <c r="O630" s="295" t="s">
        <v>522</v>
      </c>
      <c r="P630" s="295" t="s">
        <v>336</v>
      </c>
      <c r="Q630" s="295" t="s">
        <v>319</v>
      </c>
      <c r="R630" s="295" t="s">
        <v>201</v>
      </c>
      <c r="S630" s="295" t="s">
        <v>204</v>
      </c>
      <c r="T630" s="295" t="s">
        <v>201</v>
      </c>
      <c r="U630" s="295" t="s">
        <v>330</v>
      </c>
      <c r="V630" s="295" t="s">
        <v>318</v>
      </c>
      <c r="W630" s="295" t="s">
        <v>201</v>
      </c>
      <c r="X630" s="295" t="s">
        <v>331</v>
      </c>
      <c r="Y630" s="287" t="s">
        <v>164</v>
      </c>
      <c r="Z630" s="295"/>
      <c r="AA630" s="295"/>
      <c r="AB630" s="295"/>
      <c r="AC630" s="295"/>
    </row>
    <row r="631" spans="1:29" x14ac:dyDescent="0.35">
      <c r="A631" s="295" t="s">
        <v>192</v>
      </c>
      <c r="B631" s="295" t="s">
        <v>193</v>
      </c>
      <c r="C631" s="295" t="s">
        <v>605</v>
      </c>
      <c r="D631" s="295" t="s">
        <v>681</v>
      </c>
      <c r="E631" s="288">
        <v>10.15</v>
      </c>
      <c r="F631" s="288">
        <v>10.15</v>
      </c>
      <c r="G631" s="295" t="s">
        <v>196</v>
      </c>
      <c r="H631" s="343">
        <v>1</v>
      </c>
      <c r="I631" s="296">
        <v>43251</v>
      </c>
      <c r="J631" s="295">
        <v>22600</v>
      </c>
      <c r="K631" s="295">
        <v>3073</v>
      </c>
      <c r="L631" s="295" t="s">
        <v>520</v>
      </c>
      <c r="M631" s="295" t="s">
        <v>682</v>
      </c>
      <c r="N631" s="295" t="s">
        <v>681</v>
      </c>
      <c r="O631" s="295" t="s">
        <v>544</v>
      </c>
      <c r="P631" s="295" t="s">
        <v>337</v>
      </c>
      <c r="Q631" s="295" t="s">
        <v>319</v>
      </c>
      <c r="R631" s="295" t="s">
        <v>201</v>
      </c>
      <c r="S631" s="295" t="s">
        <v>204</v>
      </c>
      <c r="T631" s="295" t="s">
        <v>201</v>
      </c>
      <c r="U631" s="295" t="s">
        <v>330</v>
      </c>
      <c r="V631" s="295" t="s">
        <v>318</v>
      </c>
      <c r="W631" s="295" t="s">
        <v>201</v>
      </c>
      <c r="X631" s="295" t="s">
        <v>331</v>
      </c>
      <c r="Y631" s="287" t="s">
        <v>164</v>
      </c>
      <c r="Z631" s="295"/>
      <c r="AA631" s="295"/>
      <c r="AB631" s="295"/>
      <c r="AC631" s="295"/>
    </row>
    <row r="632" spans="1:29" x14ac:dyDescent="0.35">
      <c r="A632" s="295" t="s">
        <v>192</v>
      </c>
      <c r="B632" s="295" t="s">
        <v>193</v>
      </c>
      <c r="C632" s="295" t="s">
        <v>605</v>
      </c>
      <c r="D632" s="295" t="s">
        <v>681</v>
      </c>
      <c r="E632" s="288">
        <v>0.14000000000000001</v>
      </c>
      <c r="F632" s="288">
        <v>0.14000000000000001</v>
      </c>
      <c r="G632" s="295" t="s">
        <v>196</v>
      </c>
      <c r="H632" s="343">
        <v>1</v>
      </c>
      <c r="I632" s="296">
        <v>43251</v>
      </c>
      <c r="J632" s="295">
        <v>22600</v>
      </c>
      <c r="K632" s="295">
        <v>3170</v>
      </c>
      <c r="L632" s="295" t="s">
        <v>520</v>
      </c>
      <c r="M632" s="295" t="s">
        <v>682</v>
      </c>
      <c r="N632" s="295" t="s">
        <v>681</v>
      </c>
      <c r="O632" s="295" t="s">
        <v>522</v>
      </c>
      <c r="P632" s="295" t="s">
        <v>337</v>
      </c>
      <c r="Q632" s="295" t="s">
        <v>319</v>
      </c>
      <c r="R632" s="295" t="s">
        <v>201</v>
      </c>
      <c r="S632" s="295" t="s">
        <v>204</v>
      </c>
      <c r="T632" s="295" t="s">
        <v>201</v>
      </c>
      <c r="U632" s="295" t="s">
        <v>330</v>
      </c>
      <c r="V632" s="295" t="s">
        <v>318</v>
      </c>
      <c r="W632" s="295" t="s">
        <v>201</v>
      </c>
      <c r="X632" s="295" t="s">
        <v>331</v>
      </c>
      <c r="Y632" s="287" t="s">
        <v>164</v>
      </c>
      <c r="Z632" s="295"/>
      <c r="AA632" s="295"/>
      <c r="AB632" s="295"/>
      <c r="AC632" s="295"/>
    </row>
    <row r="633" spans="1:29" x14ac:dyDescent="0.35">
      <c r="A633" s="295" t="s">
        <v>192</v>
      </c>
      <c r="B633" s="295" t="s">
        <v>193</v>
      </c>
      <c r="C633" s="295" t="s">
        <v>605</v>
      </c>
      <c r="D633" s="295" t="s">
        <v>681</v>
      </c>
      <c r="E633" s="288">
        <v>191.32</v>
      </c>
      <c r="F633" s="288">
        <v>191.32</v>
      </c>
      <c r="G633" s="295" t="s">
        <v>196</v>
      </c>
      <c r="H633" s="343">
        <v>1</v>
      </c>
      <c r="I633" s="296">
        <v>43251</v>
      </c>
      <c r="J633" s="295">
        <v>22600</v>
      </c>
      <c r="K633" s="295">
        <v>3211</v>
      </c>
      <c r="L633" s="295" t="s">
        <v>520</v>
      </c>
      <c r="M633" s="295" t="s">
        <v>682</v>
      </c>
      <c r="N633" s="295" t="s">
        <v>681</v>
      </c>
      <c r="O633" s="295" t="s">
        <v>544</v>
      </c>
      <c r="P633" s="295" t="s">
        <v>338</v>
      </c>
      <c r="Q633" s="295" t="s">
        <v>319</v>
      </c>
      <c r="R633" s="295" t="s">
        <v>201</v>
      </c>
      <c r="S633" s="295" t="s">
        <v>204</v>
      </c>
      <c r="T633" s="295" t="s">
        <v>201</v>
      </c>
      <c r="U633" s="295" t="s">
        <v>330</v>
      </c>
      <c r="V633" s="295" t="s">
        <v>318</v>
      </c>
      <c r="W633" s="295" t="s">
        <v>201</v>
      </c>
      <c r="X633" s="295" t="s">
        <v>331</v>
      </c>
      <c r="Y633" s="287" t="s">
        <v>164</v>
      </c>
      <c r="Z633" s="295"/>
      <c r="AA633" s="295"/>
      <c r="AB633" s="295"/>
      <c r="AC633" s="295"/>
    </row>
    <row r="634" spans="1:29" x14ac:dyDescent="0.35">
      <c r="A634" s="295" t="s">
        <v>192</v>
      </c>
      <c r="B634" s="295" t="s">
        <v>193</v>
      </c>
      <c r="C634" s="295" t="s">
        <v>605</v>
      </c>
      <c r="D634" s="295" t="s">
        <v>681</v>
      </c>
      <c r="E634" s="288">
        <v>2.6</v>
      </c>
      <c r="F634" s="288">
        <v>2.6</v>
      </c>
      <c r="G634" s="295" t="s">
        <v>196</v>
      </c>
      <c r="H634" s="343">
        <v>1</v>
      </c>
      <c r="I634" s="296">
        <v>43251</v>
      </c>
      <c r="J634" s="295">
        <v>22600</v>
      </c>
      <c r="K634" s="295">
        <v>3314</v>
      </c>
      <c r="L634" s="295" t="s">
        <v>520</v>
      </c>
      <c r="M634" s="295" t="s">
        <v>682</v>
      </c>
      <c r="N634" s="295" t="s">
        <v>681</v>
      </c>
      <c r="O634" s="295" t="s">
        <v>522</v>
      </c>
      <c r="P634" s="295" t="s">
        <v>338</v>
      </c>
      <c r="Q634" s="295" t="s">
        <v>319</v>
      </c>
      <c r="R634" s="295" t="s">
        <v>201</v>
      </c>
      <c r="S634" s="295" t="s">
        <v>204</v>
      </c>
      <c r="T634" s="295" t="s">
        <v>201</v>
      </c>
      <c r="U634" s="295" t="s">
        <v>330</v>
      </c>
      <c r="V634" s="295" t="s">
        <v>318</v>
      </c>
      <c r="W634" s="295" t="s">
        <v>201</v>
      </c>
      <c r="X634" s="295" t="s">
        <v>331</v>
      </c>
      <c r="Y634" s="287" t="s">
        <v>164</v>
      </c>
      <c r="Z634" s="295"/>
      <c r="AA634" s="295"/>
      <c r="AB634" s="295"/>
      <c r="AC634" s="295"/>
    </row>
    <row r="635" spans="1:29" x14ac:dyDescent="0.35">
      <c r="A635" s="295" t="s">
        <v>192</v>
      </c>
      <c r="B635" s="295" t="s">
        <v>193</v>
      </c>
      <c r="C635" s="295" t="s">
        <v>605</v>
      </c>
      <c r="D635" s="295" t="s">
        <v>681</v>
      </c>
      <c r="E635" s="288">
        <v>72.680000000000007</v>
      </c>
      <c r="F635" s="288">
        <v>72.680000000000007</v>
      </c>
      <c r="G635" s="295" t="s">
        <v>196</v>
      </c>
      <c r="H635" s="343">
        <v>1</v>
      </c>
      <c r="I635" s="296">
        <v>43251</v>
      </c>
      <c r="J635" s="295">
        <v>22600</v>
      </c>
      <c r="K635" s="295">
        <v>3355</v>
      </c>
      <c r="L635" s="295" t="s">
        <v>520</v>
      </c>
      <c r="M635" s="295" t="s">
        <v>682</v>
      </c>
      <c r="N635" s="295" t="s">
        <v>681</v>
      </c>
      <c r="O635" s="295" t="s">
        <v>544</v>
      </c>
      <c r="P635" s="295" t="s">
        <v>339</v>
      </c>
      <c r="Q635" s="295" t="s">
        <v>319</v>
      </c>
      <c r="R635" s="295" t="s">
        <v>201</v>
      </c>
      <c r="S635" s="295" t="s">
        <v>204</v>
      </c>
      <c r="T635" s="295" t="s">
        <v>201</v>
      </c>
      <c r="U635" s="295" t="s">
        <v>330</v>
      </c>
      <c r="V635" s="295" t="s">
        <v>318</v>
      </c>
      <c r="W635" s="295" t="s">
        <v>201</v>
      </c>
      <c r="X635" s="295" t="s">
        <v>331</v>
      </c>
      <c r="Y635" s="287" t="s">
        <v>164</v>
      </c>
      <c r="Z635" s="295"/>
      <c r="AA635" s="295"/>
      <c r="AB635" s="295"/>
      <c r="AC635" s="295"/>
    </row>
    <row r="636" spans="1:29" x14ac:dyDescent="0.35">
      <c r="A636" s="295" t="s">
        <v>192</v>
      </c>
      <c r="B636" s="295" t="s">
        <v>193</v>
      </c>
      <c r="C636" s="295" t="s">
        <v>605</v>
      </c>
      <c r="D636" s="295" t="s">
        <v>681</v>
      </c>
      <c r="E636" s="288">
        <v>0.99</v>
      </c>
      <c r="F636" s="288">
        <v>0.99</v>
      </c>
      <c r="G636" s="295" t="s">
        <v>196</v>
      </c>
      <c r="H636" s="343">
        <v>1</v>
      </c>
      <c r="I636" s="296">
        <v>43251</v>
      </c>
      <c r="J636" s="295">
        <v>22600</v>
      </c>
      <c r="K636" s="295">
        <v>3458</v>
      </c>
      <c r="L636" s="295" t="s">
        <v>520</v>
      </c>
      <c r="M636" s="295" t="s">
        <v>682</v>
      </c>
      <c r="N636" s="295" t="s">
        <v>681</v>
      </c>
      <c r="O636" s="295" t="s">
        <v>522</v>
      </c>
      <c r="P636" s="295" t="s">
        <v>339</v>
      </c>
      <c r="Q636" s="295" t="s">
        <v>319</v>
      </c>
      <c r="R636" s="295" t="s">
        <v>201</v>
      </c>
      <c r="S636" s="295" t="s">
        <v>204</v>
      </c>
      <c r="T636" s="295" t="s">
        <v>201</v>
      </c>
      <c r="U636" s="295" t="s">
        <v>330</v>
      </c>
      <c r="V636" s="295" t="s">
        <v>318</v>
      </c>
      <c r="W636" s="295" t="s">
        <v>201</v>
      </c>
      <c r="X636" s="295" t="s">
        <v>331</v>
      </c>
      <c r="Y636" s="287" t="s">
        <v>164</v>
      </c>
      <c r="Z636" s="295"/>
      <c r="AA636" s="295"/>
      <c r="AB636" s="295"/>
      <c r="AC636" s="295"/>
    </row>
    <row r="637" spans="1:29" x14ac:dyDescent="0.35">
      <c r="A637" s="295" t="s">
        <v>192</v>
      </c>
      <c r="B637" s="295" t="s">
        <v>193</v>
      </c>
      <c r="C637" s="295" t="s">
        <v>605</v>
      </c>
      <c r="D637" s="295" t="s">
        <v>681</v>
      </c>
      <c r="E637" s="288">
        <v>166.09</v>
      </c>
      <c r="F637" s="288">
        <v>166.09</v>
      </c>
      <c r="G637" s="295" t="s">
        <v>196</v>
      </c>
      <c r="H637" s="343">
        <v>1</v>
      </c>
      <c r="I637" s="296">
        <v>43251</v>
      </c>
      <c r="J637" s="295">
        <v>22600</v>
      </c>
      <c r="K637" s="295">
        <v>3499</v>
      </c>
      <c r="L637" s="295" t="s">
        <v>520</v>
      </c>
      <c r="M637" s="295" t="s">
        <v>682</v>
      </c>
      <c r="N637" s="295" t="s">
        <v>681</v>
      </c>
      <c r="O637" s="295" t="s">
        <v>544</v>
      </c>
      <c r="P637" s="295" t="s">
        <v>340</v>
      </c>
      <c r="Q637" s="295" t="s">
        <v>319</v>
      </c>
      <c r="R637" s="295" t="s">
        <v>201</v>
      </c>
      <c r="S637" s="295" t="s">
        <v>204</v>
      </c>
      <c r="T637" s="295" t="s">
        <v>201</v>
      </c>
      <c r="U637" s="295" t="s">
        <v>330</v>
      </c>
      <c r="V637" s="295" t="s">
        <v>318</v>
      </c>
      <c r="W637" s="295" t="s">
        <v>201</v>
      </c>
      <c r="X637" s="295" t="s">
        <v>94</v>
      </c>
      <c r="Y637" s="287" t="s">
        <v>164</v>
      </c>
      <c r="Z637" s="295"/>
      <c r="AA637" s="295"/>
      <c r="AB637" s="295"/>
      <c r="AC637" s="295"/>
    </row>
    <row r="638" spans="1:29" x14ac:dyDescent="0.35">
      <c r="A638" s="295" t="s">
        <v>192</v>
      </c>
      <c r="B638" s="295" t="s">
        <v>193</v>
      </c>
      <c r="C638" s="295" t="s">
        <v>605</v>
      </c>
      <c r="D638" s="295" t="s">
        <v>681</v>
      </c>
      <c r="E638" s="288">
        <v>2.2599999999999998</v>
      </c>
      <c r="F638" s="288">
        <v>2.2599999999999998</v>
      </c>
      <c r="G638" s="295" t="s">
        <v>196</v>
      </c>
      <c r="H638" s="343">
        <v>1</v>
      </c>
      <c r="I638" s="296">
        <v>43251</v>
      </c>
      <c r="J638" s="295">
        <v>22600</v>
      </c>
      <c r="K638" s="295">
        <v>3602</v>
      </c>
      <c r="L638" s="295" t="s">
        <v>520</v>
      </c>
      <c r="M638" s="295" t="s">
        <v>682</v>
      </c>
      <c r="N638" s="295" t="s">
        <v>681</v>
      </c>
      <c r="O638" s="295" t="s">
        <v>522</v>
      </c>
      <c r="P638" s="295" t="s">
        <v>340</v>
      </c>
      <c r="Q638" s="295" t="s">
        <v>319</v>
      </c>
      <c r="R638" s="295" t="s">
        <v>201</v>
      </c>
      <c r="S638" s="295" t="s">
        <v>204</v>
      </c>
      <c r="T638" s="295" t="s">
        <v>201</v>
      </c>
      <c r="U638" s="295" t="s">
        <v>330</v>
      </c>
      <c r="V638" s="295" t="s">
        <v>318</v>
      </c>
      <c r="W638" s="295" t="s">
        <v>201</v>
      </c>
      <c r="X638" s="295" t="s">
        <v>94</v>
      </c>
      <c r="Y638" s="287" t="s">
        <v>164</v>
      </c>
      <c r="Z638" s="295"/>
      <c r="AA638" s="295"/>
      <c r="AB638" s="295"/>
      <c r="AC638" s="295"/>
    </row>
    <row r="639" spans="1:29" x14ac:dyDescent="0.35">
      <c r="A639" s="295" t="s">
        <v>192</v>
      </c>
      <c r="B639" s="295" t="s">
        <v>193</v>
      </c>
      <c r="C639" s="295" t="s">
        <v>605</v>
      </c>
      <c r="D639" s="295" t="s">
        <v>681</v>
      </c>
      <c r="E639" s="288">
        <v>137.82</v>
      </c>
      <c r="F639" s="288">
        <v>137.82</v>
      </c>
      <c r="G639" s="295" t="s">
        <v>196</v>
      </c>
      <c r="H639" s="343">
        <v>1</v>
      </c>
      <c r="I639" s="296">
        <v>43251</v>
      </c>
      <c r="J639" s="295">
        <v>22600</v>
      </c>
      <c r="K639" s="295">
        <v>3643</v>
      </c>
      <c r="L639" s="295" t="s">
        <v>520</v>
      </c>
      <c r="M639" s="295" t="s">
        <v>682</v>
      </c>
      <c r="N639" s="295" t="s">
        <v>681</v>
      </c>
      <c r="O639" s="295" t="s">
        <v>544</v>
      </c>
      <c r="P639" s="295" t="s">
        <v>533</v>
      </c>
      <c r="Q639" s="295" t="s">
        <v>319</v>
      </c>
      <c r="R639" s="295" t="s">
        <v>201</v>
      </c>
      <c r="S639" s="295" t="s">
        <v>204</v>
      </c>
      <c r="T639" s="295" t="s">
        <v>201</v>
      </c>
      <c r="U639" s="295" t="s">
        <v>330</v>
      </c>
      <c r="V639" s="295" t="s">
        <v>318</v>
      </c>
      <c r="W639" s="295" t="s">
        <v>201</v>
      </c>
      <c r="X639" s="295" t="s">
        <v>94</v>
      </c>
      <c r="Y639" s="287" t="s">
        <v>164</v>
      </c>
      <c r="Z639" s="295"/>
      <c r="AA639" s="295"/>
      <c r="AB639" s="295"/>
      <c r="AC639" s="295"/>
    </row>
    <row r="640" spans="1:29" x14ac:dyDescent="0.35">
      <c r="A640" s="295" t="s">
        <v>192</v>
      </c>
      <c r="B640" s="295" t="s">
        <v>193</v>
      </c>
      <c r="C640" s="295" t="s">
        <v>605</v>
      </c>
      <c r="D640" s="295" t="s">
        <v>681</v>
      </c>
      <c r="E640" s="288">
        <v>1.87</v>
      </c>
      <c r="F640" s="288">
        <v>1.87</v>
      </c>
      <c r="G640" s="295" t="s">
        <v>196</v>
      </c>
      <c r="H640" s="343">
        <v>1</v>
      </c>
      <c r="I640" s="296">
        <v>43251</v>
      </c>
      <c r="J640" s="295">
        <v>22600</v>
      </c>
      <c r="K640" s="295">
        <v>3746</v>
      </c>
      <c r="L640" s="295" t="s">
        <v>520</v>
      </c>
      <c r="M640" s="295" t="s">
        <v>682</v>
      </c>
      <c r="N640" s="295" t="s">
        <v>681</v>
      </c>
      <c r="O640" s="295" t="s">
        <v>522</v>
      </c>
      <c r="P640" s="295" t="s">
        <v>533</v>
      </c>
      <c r="Q640" s="295" t="s">
        <v>319</v>
      </c>
      <c r="R640" s="295" t="s">
        <v>201</v>
      </c>
      <c r="S640" s="295" t="s">
        <v>204</v>
      </c>
      <c r="T640" s="295" t="s">
        <v>201</v>
      </c>
      <c r="U640" s="295" t="s">
        <v>330</v>
      </c>
      <c r="V640" s="295" t="s">
        <v>318</v>
      </c>
      <c r="W640" s="295" t="s">
        <v>201</v>
      </c>
      <c r="X640" s="295" t="s">
        <v>94</v>
      </c>
      <c r="Y640" s="287" t="s">
        <v>164</v>
      </c>
      <c r="Z640" s="295"/>
      <c r="AA640" s="295"/>
      <c r="AB640" s="295"/>
      <c r="AC640" s="295"/>
    </row>
    <row r="641" spans="1:29" x14ac:dyDescent="0.35">
      <c r="A641" s="295" t="s">
        <v>192</v>
      </c>
      <c r="B641" s="295" t="s">
        <v>193</v>
      </c>
      <c r="C641" s="295" t="s">
        <v>605</v>
      </c>
      <c r="D641" s="295" t="s">
        <v>681</v>
      </c>
      <c r="E641" s="288">
        <v>60.53</v>
      </c>
      <c r="F641" s="288">
        <v>60.53</v>
      </c>
      <c r="G641" s="295" t="s">
        <v>196</v>
      </c>
      <c r="H641" s="343">
        <v>1</v>
      </c>
      <c r="I641" s="296">
        <v>43251</v>
      </c>
      <c r="J641" s="295">
        <v>22600</v>
      </c>
      <c r="K641" s="295">
        <v>3787</v>
      </c>
      <c r="L641" s="295" t="s">
        <v>520</v>
      </c>
      <c r="M641" s="295" t="s">
        <v>682</v>
      </c>
      <c r="N641" s="295" t="s">
        <v>681</v>
      </c>
      <c r="O641" s="295" t="s">
        <v>544</v>
      </c>
      <c r="P641" s="295" t="s">
        <v>531</v>
      </c>
      <c r="Q641" s="295" t="s">
        <v>319</v>
      </c>
      <c r="R641" s="295" t="s">
        <v>201</v>
      </c>
      <c r="S641" s="295" t="s">
        <v>204</v>
      </c>
      <c r="T641" s="295" t="s">
        <v>201</v>
      </c>
      <c r="U641" s="295" t="s">
        <v>330</v>
      </c>
      <c r="V641" s="295" t="s">
        <v>318</v>
      </c>
      <c r="W641" s="295" t="s">
        <v>201</v>
      </c>
      <c r="X641" s="295" t="s">
        <v>94</v>
      </c>
      <c r="Y641" s="287" t="s">
        <v>164</v>
      </c>
      <c r="Z641" s="295"/>
      <c r="AA641" s="295"/>
      <c r="AB641" s="295"/>
      <c r="AC641" s="295"/>
    </row>
    <row r="642" spans="1:29" x14ac:dyDescent="0.35">
      <c r="A642" s="295" t="s">
        <v>192</v>
      </c>
      <c r="B642" s="295" t="s">
        <v>193</v>
      </c>
      <c r="C642" s="295" t="s">
        <v>605</v>
      </c>
      <c r="D642" s="295" t="s">
        <v>681</v>
      </c>
      <c r="E642" s="288">
        <v>0.82</v>
      </c>
      <c r="F642" s="288">
        <v>0.82</v>
      </c>
      <c r="G642" s="295" t="s">
        <v>196</v>
      </c>
      <c r="H642" s="343">
        <v>1</v>
      </c>
      <c r="I642" s="296">
        <v>43251</v>
      </c>
      <c r="J642" s="295">
        <v>22600</v>
      </c>
      <c r="K642" s="295">
        <v>3889</v>
      </c>
      <c r="L642" s="295" t="s">
        <v>520</v>
      </c>
      <c r="M642" s="295" t="s">
        <v>682</v>
      </c>
      <c r="N642" s="295" t="s">
        <v>681</v>
      </c>
      <c r="O642" s="295" t="s">
        <v>522</v>
      </c>
      <c r="P642" s="295" t="s">
        <v>531</v>
      </c>
      <c r="Q642" s="295" t="s">
        <v>319</v>
      </c>
      <c r="R642" s="295" t="s">
        <v>201</v>
      </c>
      <c r="S642" s="295" t="s">
        <v>204</v>
      </c>
      <c r="T642" s="295" t="s">
        <v>201</v>
      </c>
      <c r="U642" s="295" t="s">
        <v>330</v>
      </c>
      <c r="V642" s="295" t="s">
        <v>318</v>
      </c>
      <c r="W642" s="295" t="s">
        <v>201</v>
      </c>
      <c r="X642" s="295" t="s">
        <v>94</v>
      </c>
      <c r="Y642" s="287" t="s">
        <v>164</v>
      </c>
      <c r="Z642" s="295"/>
      <c r="AA642" s="295"/>
      <c r="AB642" s="295"/>
      <c r="AC642" s="295"/>
    </row>
    <row r="643" spans="1:29" x14ac:dyDescent="0.35">
      <c r="A643" s="295" t="s">
        <v>192</v>
      </c>
      <c r="B643" s="295" t="s">
        <v>193</v>
      </c>
      <c r="C643" s="295" t="s">
        <v>605</v>
      </c>
      <c r="D643" s="295" t="s">
        <v>681</v>
      </c>
      <c r="E643" s="288">
        <v>752.68</v>
      </c>
      <c r="F643" s="288">
        <v>752.68</v>
      </c>
      <c r="G643" s="295" t="s">
        <v>196</v>
      </c>
      <c r="H643" s="343">
        <v>1</v>
      </c>
      <c r="I643" s="296">
        <v>43251</v>
      </c>
      <c r="J643" s="295">
        <v>22600</v>
      </c>
      <c r="K643" s="295">
        <v>3931</v>
      </c>
      <c r="L643" s="295" t="s">
        <v>520</v>
      </c>
      <c r="M643" s="295" t="s">
        <v>682</v>
      </c>
      <c r="N643" s="295" t="s">
        <v>681</v>
      </c>
      <c r="O643" s="295" t="s">
        <v>544</v>
      </c>
      <c r="P643" s="295" t="s">
        <v>341</v>
      </c>
      <c r="Q643" s="295" t="s">
        <v>319</v>
      </c>
      <c r="R643" s="295" t="s">
        <v>201</v>
      </c>
      <c r="S643" s="295" t="s">
        <v>204</v>
      </c>
      <c r="T643" s="295" t="s">
        <v>201</v>
      </c>
      <c r="U643" s="295" t="s">
        <v>330</v>
      </c>
      <c r="V643" s="295" t="s">
        <v>318</v>
      </c>
      <c r="W643" s="295" t="s">
        <v>201</v>
      </c>
      <c r="X643" s="295" t="s">
        <v>342</v>
      </c>
      <c r="Y643" s="287" t="s">
        <v>164</v>
      </c>
      <c r="Z643" s="295"/>
      <c r="AA643" s="295"/>
      <c r="AB643" s="295"/>
      <c r="AC643" s="295"/>
    </row>
    <row r="644" spans="1:29" x14ac:dyDescent="0.35">
      <c r="A644" s="295" t="s">
        <v>192</v>
      </c>
      <c r="B644" s="295" t="s">
        <v>193</v>
      </c>
      <c r="C644" s="295" t="s">
        <v>605</v>
      </c>
      <c r="D644" s="295" t="s">
        <v>681</v>
      </c>
      <c r="E644" s="288">
        <v>10.24</v>
      </c>
      <c r="F644" s="288">
        <v>10.24</v>
      </c>
      <c r="G644" s="295" t="s">
        <v>196</v>
      </c>
      <c r="H644" s="343">
        <v>1</v>
      </c>
      <c r="I644" s="296">
        <v>43251</v>
      </c>
      <c r="J644" s="295">
        <v>22600</v>
      </c>
      <c r="K644" s="295">
        <v>4035</v>
      </c>
      <c r="L644" s="295" t="s">
        <v>520</v>
      </c>
      <c r="M644" s="295" t="s">
        <v>682</v>
      </c>
      <c r="N644" s="295" t="s">
        <v>681</v>
      </c>
      <c r="O644" s="295" t="s">
        <v>522</v>
      </c>
      <c r="P644" s="295" t="s">
        <v>341</v>
      </c>
      <c r="Q644" s="295" t="s">
        <v>319</v>
      </c>
      <c r="R644" s="295" t="s">
        <v>201</v>
      </c>
      <c r="S644" s="295" t="s">
        <v>204</v>
      </c>
      <c r="T644" s="295" t="s">
        <v>201</v>
      </c>
      <c r="U644" s="295" t="s">
        <v>330</v>
      </c>
      <c r="V644" s="295" t="s">
        <v>318</v>
      </c>
      <c r="W644" s="295" t="s">
        <v>201</v>
      </c>
      <c r="X644" s="295" t="s">
        <v>342</v>
      </c>
      <c r="Y644" s="287" t="s">
        <v>164</v>
      </c>
      <c r="Z644" s="295"/>
      <c r="AA644" s="295"/>
      <c r="AB644" s="295"/>
      <c r="AC644" s="295"/>
    </row>
    <row r="645" spans="1:29" x14ac:dyDescent="0.35">
      <c r="A645" s="295" t="s">
        <v>192</v>
      </c>
      <c r="B645" s="295" t="s">
        <v>193</v>
      </c>
      <c r="C645" s="295" t="s">
        <v>605</v>
      </c>
      <c r="D645" s="295" t="s">
        <v>681</v>
      </c>
      <c r="E645" s="288">
        <v>213.29</v>
      </c>
      <c r="F645" s="288">
        <v>213.29</v>
      </c>
      <c r="G645" s="295" t="s">
        <v>196</v>
      </c>
      <c r="H645" s="343">
        <v>1</v>
      </c>
      <c r="I645" s="296">
        <v>43251</v>
      </c>
      <c r="J645" s="295">
        <v>22600</v>
      </c>
      <c r="K645" s="295">
        <v>4076</v>
      </c>
      <c r="L645" s="295" t="s">
        <v>520</v>
      </c>
      <c r="M645" s="295" t="s">
        <v>682</v>
      </c>
      <c r="N645" s="295" t="s">
        <v>681</v>
      </c>
      <c r="O645" s="295" t="s">
        <v>544</v>
      </c>
      <c r="P645" s="295" t="s">
        <v>343</v>
      </c>
      <c r="Q645" s="295" t="s">
        <v>319</v>
      </c>
      <c r="R645" s="295" t="s">
        <v>201</v>
      </c>
      <c r="S645" s="295" t="s">
        <v>204</v>
      </c>
      <c r="T645" s="295" t="s">
        <v>201</v>
      </c>
      <c r="U645" s="295" t="s">
        <v>330</v>
      </c>
      <c r="V645" s="295" t="s">
        <v>318</v>
      </c>
      <c r="W645" s="295" t="s">
        <v>201</v>
      </c>
      <c r="X645" s="295" t="s">
        <v>342</v>
      </c>
      <c r="Y645" s="287" t="s">
        <v>164</v>
      </c>
      <c r="Z645" s="295"/>
      <c r="AA645" s="295"/>
      <c r="AB645" s="295"/>
      <c r="AC645" s="295"/>
    </row>
    <row r="646" spans="1:29" x14ac:dyDescent="0.35">
      <c r="A646" s="295" t="s">
        <v>192</v>
      </c>
      <c r="B646" s="295" t="s">
        <v>193</v>
      </c>
      <c r="C646" s="295" t="s">
        <v>605</v>
      </c>
      <c r="D646" s="295" t="s">
        <v>681</v>
      </c>
      <c r="E646" s="288">
        <v>2.9</v>
      </c>
      <c r="F646" s="288">
        <v>2.9</v>
      </c>
      <c r="G646" s="295" t="s">
        <v>196</v>
      </c>
      <c r="H646" s="343">
        <v>1</v>
      </c>
      <c r="I646" s="296">
        <v>43251</v>
      </c>
      <c r="J646" s="295">
        <v>22600</v>
      </c>
      <c r="K646" s="295">
        <v>4179</v>
      </c>
      <c r="L646" s="295" t="s">
        <v>520</v>
      </c>
      <c r="M646" s="295" t="s">
        <v>682</v>
      </c>
      <c r="N646" s="295" t="s">
        <v>681</v>
      </c>
      <c r="O646" s="295" t="s">
        <v>522</v>
      </c>
      <c r="P646" s="295" t="s">
        <v>343</v>
      </c>
      <c r="Q646" s="295" t="s">
        <v>319</v>
      </c>
      <c r="R646" s="295" t="s">
        <v>201</v>
      </c>
      <c r="S646" s="295" t="s">
        <v>204</v>
      </c>
      <c r="T646" s="295" t="s">
        <v>201</v>
      </c>
      <c r="U646" s="295" t="s">
        <v>330</v>
      </c>
      <c r="V646" s="295" t="s">
        <v>318</v>
      </c>
      <c r="W646" s="295" t="s">
        <v>201</v>
      </c>
      <c r="X646" s="295" t="s">
        <v>342</v>
      </c>
      <c r="Y646" s="287" t="s">
        <v>164</v>
      </c>
      <c r="Z646" s="295"/>
      <c r="AA646" s="295"/>
      <c r="AB646" s="295"/>
      <c r="AC646" s="295"/>
    </row>
    <row r="647" spans="1:29" x14ac:dyDescent="0.35">
      <c r="A647" s="295" t="s">
        <v>192</v>
      </c>
      <c r="B647" s="295" t="s">
        <v>193</v>
      </c>
      <c r="C647" s="295" t="s">
        <v>605</v>
      </c>
      <c r="D647" s="295" t="s">
        <v>681</v>
      </c>
      <c r="E647" s="288">
        <v>59.51</v>
      </c>
      <c r="F647" s="288">
        <v>59.51</v>
      </c>
      <c r="G647" s="295" t="s">
        <v>196</v>
      </c>
      <c r="H647" s="343">
        <v>1</v>
      </c>
      <c r="I647" s="296">
        <v>43251</v>
      </c>
      <c r="J647" s="295">
        <v>22600</v>
      </c>
      <c r="K647" s="295">
        <v>4220</v>
      </c>
      <c r="L647" s="295" t="s">
        <v>520</v>
      </c>
      <c r="M647" s="295" t="s">
        <v>682</v>
      </c>
      <c r="N647" s="295" t="s">
        <v>681</v>
      </c>
      <c r="O647" s="295" t="s">
        <v>544</v>
      </c>
      <c r="P647" s="295" t="s">
        <v>346</v>
      </c>
      <c r="Q647" s="295" t="s">
        <v>319</v>
      </c>
      <c r="R647" s="295" t="s">
        <v>201</v>
      </c>
      <c r="S647" s="295" t="s">
        <v>204</v>
      </c>
      <c r="T647" s="295" t="s">
        <v>201</v>
      </c>
      <c r="U647" s="295" t="s">
        <v>330</v>
      </c>
      <c r="V647" s="295" t="s">
        <v>318</v>
      </c>
      <c r="W647" s="295" t="s">
        <v>201</v>
      </c>
      <c r="X647" s="295" t="s">
        <v>331</v>
      </c>
      <c r="Y647" s="287" t="s">
        <v>164</v>
      </c>
      <c r="Z647" s="295"/>
      <c r="AA647" s="295"/>
      <c r="AB647" s="295"/>
      <c r="AC647" s="295"/>
    </row>
    <row r="648" spans="1:29" x14ac:dyDescent="0.35">
      <c r="A648" s="295" t="s">
        <v>192</v>
      </c>
      <c r="B648" s="295" t="s">
        <v>193</v>
      </c>
      <c r="C648" s="295" t="s">
        <v>605</v>
      </c>
      <c r="D648" s="295" t="s">
        <v>681</v>
      </c>
      <c r="E648" s="288">
        <v>0.81</v>
      </c>
      <c r="F648" s="288">
        <v>0.81</v>
      </c>
      <c r="G648" s="295" t="s">
        <v>196</v>
      </c>
      <c r="H648" s="343">
        <v>1</v>
      </c>
      <c r="I648" s="296">
        <v>43251</v>
      </c>
      <c r="J648" s="295">
        <v>22600</v>
      </c>
      <c r="K648" s="295">
        <v>4322</v>
      </c>
      <c r="L648" s="295" t="s">
        <v>520</v>
      </c>
      <c r="M648" s="295" t="s">
        <v>682</v>
      </c>
      <c r="N648" s="295" t="s">
        <v>681</v>
      </c>
      <c r="O648" s="295" t="s">
        <v>522</v>
      </c>
      <c r="P648" s="295" t="s">
        <v>346</v>
      </c>
      <c r="Q648" s="295" t="s">
        <v>319</v>
      </c>
      <c r="R648" s="295" t="s">
        <v>201</v>
      </c>
      <c r="S648" s="295" t="s">
        <v>204</v>
      </c>
      <c r="T648" s="295" t="s">
        <v>201</v>
      </c>
      <c r="U648" s="295" t="s">
        <v>330</v>
      </c>
      <c r="V648" s="295" t="s">
        <v>318</v>
      </c>
      <c r="W648" s="295" t="s">
        <v>201</v>
      </c>
      <c r="X648" s="295" t="s">
        <v>331</v>
      </c>
      <c r="Y648" s="287" t="s">
        <v>164</v>
      </c>
      <c r="Z648" s="295"/>
      <c r="AA648" s="295"/>
      <c r="AB648" s="295"/>
      <c r="AC648" s="295"/>
    </row>
    <row r="649" spans="1:29" x14ac:dyDescent="0.35">
      <c r="A649" s="295" t="s">
        <v>192</v>
      </c>
      <c r="B649" s="295" t="s">
        <v>193</v>
      </c>
      <c r="C649" s="295" t="s">
        <v>605</v>
      </c>
      <c r="D649" s="295" t="s">
        <v>681</v>
      </c>
      <c r="E649" s="288">
        <v>157.19999999999999</v>
      </c>
      <c r="F649" s="288">
        <v>157.19999999999999</v>
      </c>
      <c r="G649" s="295" t="s">
        <v>196</v>
      </c>
      <c r="H649" s="343">
        <v>1</v>
      </c>
      <c r="I649" s="296">
        <v>43251</v>
      </c>
      <c r="J649" s="295">
        <v>22600</v>
      </c>
      <c r="K649" s="295">
        <v>4363</v>
      </c>
      <c r="L649" s="295" t="s">
        <v>520</v>
      </c>
      <c r="M649" s="295" t="s">
        <v>682</v>
      </c>
      <c r="N649" s="295" t="s">
        <v>681</v>
      </c>
      <c r="O649" s="295" t="s">
        <v>544</v>
      </c>
      <c r="P649" s="295" t="s">
        <v>345</v>
      </c>
      <c r="Q649" s="295" t="s">
        <v>319</v>
      </c>
      <c r="R649" s="295" t="s">
        <v>201</v>
      </c>
      <c r="S649" s="295" t="s">
        <v>204</v>
      </c>
      <c r="T649" s="295" t="s">
        <v>201</v>
      </c>
      <c r="U649" s="295" t="s">
        <v>330</v>
      </c>
      <c r="V649" s="295" t="s">
        <v>318</v>
      </c>
      <c r="W649" s="295" t="s">
        <v>201</v>
      </c>
      <c r="X649" s="295" t="s">
        <v>331</v>
      </c>
      <c r="Y649" s="287" t="s">
        <v>164</v>
      </c>
      <c r="Z649" s="295"/>
      <c r="AA649" s="295"/>
      <c r="AB649" s="295"/>
      <c r="AC649" s="295"/>
    </row>
    <row r="650" spans="1:29" x14ac:dyDescent="0.35">
      <c r="A650" s="295" t="s">
        <v>192</v>
      </c>
      <c r="B650" s="295" t="s">
        <v>193</v>
      </c>
      <c r="C650" s="295" t="s">
        <v>605</v>
      </c>
      <c r="D650" s="295" t="s">
        <v>681</v>
      </c>
      <c r="E650" s="288">
        <v>2.14</v>
      </c>
      <c r="F650" s="288">
        <v>2.14</v>
      </c>
      <c r="G650" s="295" t="s">
        <v>196</v>
      </c>
      <c r="H650" s="343">
        <v>1</v>
      </c>
      <c r="I650" s="296">
        <v>43251</v>
      </c>
      <c r="J650" s="295">
        <v>22600</v>
      </c>
      <c r="K650" s="295">
        <v>4466</v>
      </c>
      <c r="L650" s="295" t="s">
        <v>520</v>
      </c>
      <c r="M650" s="295" t="s">
        <v>682</v>
      </c>
      <c r="N650" s="295" t="s">
        <v>681</v>
      </c>
      <c r="O650" s="295" t="s">
        <v>522</v>
      </c>
      <c r="P650" s="295" t="s">
        <v>345</v>
      </c>
      <c r="Q650" s="295" t="s">
        <v>319</v>
      </c>
      <c r="R650" s="295" t="s">
        <v>201</v>
      </c>
      <c r="S650" s="295" t="s">
        <v>204</v>
      </c>
      <c r="T650" s="295" t="s">
        <v>201</v>
      </c>
      <c r="U650" s="295" t="s">
        <v>330</v>
      </c>
      <c r="V650" s="295" t="s">
        <v>318</v>
      </c>
      <c r="W650" s="295" t="s">
        <v>201</v>
      </c>
      <c r="X650" s="295" t="s">
        <v>331</v>
      </c>
      <c r="Y650" s="287" t="s">
        <v>164</v>
      </c>
      <c r="Z650" s="295"/>
      <c r="AA650" s="295"/>
      <c r="AB650" s="295"/>
      <c r="AC650" s="295"/>
    </row>
    <row r="651" spans="1:29" x14ac:dyDescent="0.35">
      <c r="A651" s="295" t="s">
        <v>192</v>
      </c>
      <c r="B651" s="295" t="s">
        <v>193</v>
      </c>
      <c r="C651" s="295" t="s">
        <v>605</v>
      </c>
      <c r="D651" s="295" t="s">
        <v>681</v>
      </c>
      <c r="E651" s="288">
        <v>-97.94</v>
      </c>
      <c r="F651" s="288">
        <v>-97.94</v>
      </c>
      <c r="G651" s="295" t="s">
        <v>196</v>
      </c>
      <c r="H651" s="343">
        <v>1</v>
      </c>
      <c r="I651" s="296">
        <v>43251</v>
      </c>
      <c r="J651" s="295">
        <v>22600</v>
      </c>
      <c r="K651" s="295">
        <v>4507</v>
      </c>
      <c r="L651" s="295" t="s">
        <v>520</v>
      </c>
      <c r="M651" s="295" t="s">
        <v>682</v>
      </c>
      <c r="N651" s="295" t="s">
        <v>681</v>
      </c>
      <c r="O651" s="295" t="s">
        <v>544</v>
      </c>
      <c r="P651" s="295" t="s">
        <v>533</v>
      </c>
      <c r="Q651" s="295" t="s">
        <v>347</v>
      </c>
      <c r="R651" s="295" t="s">
        <v>201</v>
      </c>
      <c r="S651" s="295" t="s">
        <v>204</v>
      </c>
      <c r="T651" s="295" t="s">
        <v>201</v>
      </c>
      <c r="U651" s="295" t="s">
        <v>330</v>
      </c>
      <c r="V651" s="295" t="s">
        <v>318</v>
      </c>
      <c r="W651" s="295" t="s">
        <v>201</v>
      </c>
      <c r="X651" s="295" t="s">
        <v>94</v>
      </c>
      <c r="Y651" s="287" t="s">
        <v>164</v>
      </c>
      <c r="Z651" s="295"/>
      <c r="AA651" s="295"/>
      <c r="AB651" s="295"/>
      <c r="AC651" s="295"/>
    </row>
    <row r="652" spans="1:29" x14ac:dyDescent="0.35">
      <c r="A652" s="295" t="s">
        <v>192</v>
      </c>
      <c r="B652" s="295" t="s">
        <v>193</v>
      </c>
      <c r="C652" s="295" t="s">
        <v>605</v>
      </c>
      <c r="D652" s="295" t="s">
        <v>681</v>
      </c>
      <c r="E652" s="288">
        <v>-1.33</v>
      </c>
      <c r="F652" s="288">
        <v>-1.33</v>
      </c>
      <c r="G652" s="295" t="s">
        <v>196</v>
      </c>
      <c r="H652" s="343">
        <v>1</v>
      </c>
      <c r="I652" s="296">
        <v>43251</v>
      </c>
      <c r="J652" s="295">
        <v>22600</v>
      </c>
      <c r="K652" s="295">
        <v>4610</v>
      </c>
      <c r="L652" s="295" t="s">
        <v>520</v>
      </c>
      <c r="M652" s="295" t="s">
        <v>682</v>
      </c>
      <c r="N652" s="295" t="s">
        <v>681</v>
      </c>
      <c r="O652" s="295" t="s">
        <v>522</v>
      </c>
      <c r="P652" s="295" t="s">
        <v>533</v>
      </c>
      <c r="Q652" s="295" t="s">
        <v>347</v>
      </c>
      <c r="R652" s="295" t="s">
        <v>201</v>
      </c>
      <c r="S652" s="295" t="s">
        <v>204</v>
      </c>
      <c r="T652" s="295" t="s">
        <v>201</v>
      </c>
      <c r="U652" s="295" t="s">
        <v>330</v>
      </c>
      <c r="V652" s="295" t="s">
        <v>318</v>
      </c>
      <c r="W652" s="295" t="s">
        <v>201</v>
      </c>
      <c r="X652" s="295" t="s">
        <v>94</v>
      </c>
      <c r="Y652" s="287" t="s">
        <v>164</v>
      </c>
      <c r="Z652" s="295"/>
      <c r="AA652" s="295"/>
      <c r="AB652" s="295"/>
      <c r="AC652" s="295"/>
    </row>
    <row r="653" spans="1:29" x14ac:dyDescent="0.35">
      <c r="A653" s="295" t="s">
        <v>192</v>
      </c>
      <c r="B653" s="295" t="s">
        <v>193</v>
      </c>
      <c r="C653" s="295" t="s">
        <v>605</v>
      </c>
      <c r="D653" s="295" t="s">
        <v>681</v>
      </c>
      <c r="E653" s="288">
        <v>1.17</v>
      </c>
      <c r="F653" s="288">
        <v>1.17</v>
      </c>
      <c r="G653" s="295" t="s">
        <v>196</v>
      </c>
      <c r="H653" s="343">
        <v>1</v>
      </c>
      <c r="I653" s="296">
        <v>43251</v>
      </c>
      <c r="J653" s="295">
        <v>22600</v>
      </c>
      <c r="K653" s="295">
        <v>4647</v>
      </c>
      <c r="L653" s="295" t="s">
        <v>520</v>
      </c>
      <c r="M653" s="295" t="s">
        <v>682</v>
      </c>
      <c r="N653" s="295" t="s">
        <v>681</v>
      </c>
      <c r="O653" s="295" t="s">
        <v>544</v>
      </c>
      <c r="P653" s="295" t="s">
        <v>329</v>
      </c>
      <c r="Q653" s="295" t="s">
        <v>320</v>
      </c>
      <c r="R653" s="295" t="s">
        <v>201</v>
      </c>
      <c r="S653" s="295" t="s">
        <v>204</v>
      </c>
      <c r="T653" s="295" t="s">
        <v>201</v>
      </c>
      <c r="U653" s="295" t="s">
        <v>330</v>
      </c>
      <c r="V653" s="295" t="s">
        <v>318</v>
      </c>
      <c r="W653" s="295" t="s">
        <v>201</v>
      </c>
      <c r="X653" s="295" t="s">
        <v>331</v>
      </c>
      <c r="Y653" s="287" t="s">
        <v>164</v>
      </c>
      <c r="Z653" s="295"/>
      <c r="AA653" s="295"/>
      <c r="AB653" s="295"/>
      <c r="AC653" s="295"/>
    </row>
    <row r="654" spans="1:29" x14ac:dyDescent="0.35">
      <c r="A654" s="295" t="s">
        <v>192</v>
      </c>
      <c r="B654" s="295" t="s">
        <v>193</v>
      </c>
      <c r="C654" s="295" t="s">
        <v>605</v>
      </c>
      <c r="D654" s="295" t="s">
        <v>681</v>
      </c>
      <c r="E654" s="288">
        <v>0.02</v>
      </c>
      <c r="F654" s="288">
        <v>0.02</v>
      </c>
      <c r="G654" s="295" t="s">
        <v>196</v>
      </c>
      <c r="H654" s="343">
        <v>1</v>
      </c>
      <c r="I654" s="296">
        <v>43251</v>
      </c>
      <c r="J654" s="295">
        <v>22600</v>
      </c>
      <c r="K654" s="295">
        <v>4732</v>
      </c>
      <c r="L654" s="295" t="s">
        <v>520</v>
      </c>
      <c r="M654" s="295" t="s">
        <v>682</v>
      </c>
      <c r="N654" s="295" t="s">
        <v>681</v>
      </c>
      <c r="O654" s="295" t="s">
        <v>522</v>
      </c>
      <c r="P654" s="295" t="s">
        <v>329</v>
      </c>
      <c r="Q654" s="295" t="s">
        <v>320</v>
      </c>
      <c r="R654" s="295" t="s">
        <v>201</v>
      </c>
      <c r="S654" s="295" t="s">
        <v>204</v>
      </c>
      <c r="T654" s="295" t="s">
        <v>201</v>
      </c>
      <c r="U654" s="295" t="s">
        <v>330</v>
      </c>
      <c r="V654" s="295" t="s">
        <v>318</v>
      </c>
      <c r="W654" s="295" t="s">
        <v>201</v>
      </c>
      <c r="X654" s="295" t="s">
        <v>331</v>
      </c>
      <c r="Y654" s="287" t="s">
        <v>164</v>
      </c>
      <c r="Z654" s="295"/>
      <c r="AA654" s="295"/>
      <c r="AB654" s="295"/>
      <c r="AC654" s="295"/>
    </row>
    <row r="655" spans="1:29" x14ac:dyDescent="0.35">
      <c r="A655" s="295" t="s">
        <v>192</v>
      </c>
      <c r="B655" s="295" t="s">
        <v>193</v>
      </c>
      <c r="C655" s="295" t="s">
        <v>605</v>
      </c>
      <c r="D655" s="295" t="s">
        <v>681</v>
      </c>
      <c r="E655" s="288">
        <v>30.41</v>
      </c>
      <c r="F655" s="288">
        <v>30.41</v>
      </c>
      <c r="G655" s="295" t="s">
        <v>196</v>
      </c>
      <c r="H655" s="343">
        <v>1</v>
      </c>
      <c r="I655" s="296">
        <v>43251</v>
      </c>
      <c r="J655" s="295">
        <v>22600</v>
      </c>
      <c r="K655" s="295">
        <v>4773</v>
      </c>
      <c r="L655" s="295" t="s">
        <v>520</v>
      </c>
      <c r="M655" s="295" t="s">
        <v>682</v>
      </c>
      <c r="N655" s="295" t="s">
        <v>681</v>
      </c>
      <c r="O655" s="295" t="s">
        <v>544</v>
      </c>
      <c r="P655" s="295" t="s">
        <v>333</v>
      </c>
      <c r="Q655" s="295" t="s">
        <v>320</v>
      </c>
      <c r="R655" s="295" t="s">
        <v>201</v>
      </c>
      <c r="S655" s="295" t="s">
        <v>204</v>
      </c>
      <c r="T655" s="295" t="s">
        <v>201</v>
      </c>
      <c r="U655" s="295" t="s">
        <v>330</v>
      </c>
      <c r="V655" s="295" t="s">
        <v>318</v>
      </c>
      <c r="W655" s="295" t="s">
        <v>201</v>
      </c>
      <c r="X655" s="295" t="s">
        <v>331</v>
      </c>
      <c r="Y655" s="287" t="s">
        <v>164</v>
      </c>
      <c r="Z655" s="295"/>
      <c r="AA655" s="295"/>
      <c r="AB655" s="295"/>
      <c r="AC655" s="295"/>
    </row>
    <row r="656" spans="1:29" x14ac:dyDescent="0.35">
      <c r="A656" s="295" t="s">
        <v>192</v>
      </c>
      <c r="B656" s="295" t="s">
        <v>193</v>
      </c>
      <c r="C656" s="295" t="s">
        <v>605</v>
      </c>
      <c r="D656" s="295" t="s">
        <v>681</v>
      </c>
      <c r="E656" s="288">
        <v>0.41</v>
      </c>
      <c r="F656" s="288">
        <v>0.41</v>
      </c>
      <c r="G656" s="295" t="s">
        <v>196</v>
      </c>
      <c r="H656" s="343">
        <v>1</v>
      </c>
      <c r="I656" s="296">
        <v>43251</v>
      </c>
      <c r="J656" s="295">
        <v>22600</v>
      </c>
      <c r="K656" s="295">
        <v>4874</v>
      </c>
      <c r="L656" s="295" t="s">
        <v>520</v>
      </c>
      <c r="M656" s="295" t="s">
        <v>682</v>
      </c>
      <c r="N656" s="295" t="s">
        <v>681</v>
      </c>
      <c r="O656" s="295" t="s">
        <v>522</v>
      </c>
      <c r="P656" s="295" t="s">
        <v>333</v>
      </c>
      <c r="Q656" s="295" t="s">
        <v>320</v>
      </c>
      <c r="R656" s="295" t="s">
        <v>201</v>
      </c>
      <c r="S656" s="295" t="s">
        <v>204</v>
      </c>
      <c r="T656" s="295" t="s">
        <v>201</v>
      </c>
      <c r="U656" s="295" t="s">
        <v>330</v>
      </c>
      <c r="V656" s="295" t="s">
        <v>318</v>
      </c>
      <c r="W656" s="295" t="s">
        <v>201</v>
      </c>
      <c r="X656" s="295" t="s">
        <v>331</v>
      </c>
      <c r="Y656" s="287" t="s">
        <v>164</v>
      </c>
      <c r="Z656" s="295"/>
      <c r="AA656" s="295"/>
      <c r="AB656" s="295"/>
      <c r="AC656" s="295"/>
    </row>
    <row r="657" spans="1:29" x14ac:dyDescent="0.35">
      <c r="A657" s="295" t="s">
        <v>192</v>
      </c>
      <c r="B657" s="295" t="s">
        <v>193</v>
      </c>
      <c r="C657" s="295" t="s">
        <v>605</v>
      </c>
      <c r="D657" s="295" t="s">
        <v>681</v>
      </c>
      <c r="E657" s="288">
        <v>2.0499999999999998</v>
      </c>
      <c r="F657" s="288">
        <v>2.0499999999999998</v>
      </c>
      <c r="G657" s="295" t="s">
        <v>196</v>
      </c>
      <c r="H657" s="343">
        <v>1</v>
      </c>
      <c r="I657" s="296">
        <v>43251</v>
      </c>
      <c r="J657" s="295">
        <v>22600</v>
      </c>
      <c r="K657" s="295">
        <v>4913</v>
      </c>
      <c r="L657" s="295" t="s">
        <v>520</v>
      </c>
      <c r="M657" s="295" t="s">
        <v>682</v>
      </c>
      <c r="N657" s="295" t="s">
        <v>681</v>
      </c>
      <c r="O657" s="295" t="s">
        <v>544</v>
      </c>
      <c r="P657" s="295" t="s">
        <v>336</v>
      </c>
      <c r="Q657" s="295" t="s">
        <v>320</v>
      </c>
      <c r="R657" s="295" t="s">
        <v>201</v>
      </c>
      <c r="S657" s="295" t="s">
        <v>204</v>
      </c>
      <c r="T657" s="295" t="s">
        <v>201</v>
      </c>
      <c r="U657" s="295" t="s">
        <v>330</v>
      </c>
      <c r="V657" s="295" t="s">
        <v>318</v>
      </c>
      <c r="W657" s="295" t="s">
        <v>201</v>
      </c>
      <c r="X657" s="295" t="s">
        <v>331</v>
      </c>
      <c r="Y657" s="287" t="s">
        <v>164</v>
      </c>
      <c r="Z657" s="295"/>
      <c r="AA657" s="295"/>
      <c r="AB657" s="295"/>
      <c r="AC657" s="295"/>
    </row>
    <row r="658" spans="1:29" x14ac:dyDescent="0.35">
      <c r="A658" s="295" t="s">
        <v>192</v>
      </c>
      <c r="B658" s="295" t="s">
        <v>193</v>
      </c>
      <c r="C658" s="295" t="s">
        <v>605</v>
      </c>
      <c r="D658" s="295" t="s">
        <v>681</v>
      </c>
      <c r="E658" s="288">
        <v>0.03</v>
      </c>
      <c r="F658" s="288">
        <v>0.03</v>
      </c>
      <c r="G658" s="295" t="s">
        <v>196</v>
      </c>
      <c r="H658" s="343">
        <v>1</v>
      </c>
      <c r="I658" s="296">
        <v>43251</v>
      </c>
      <c r="J658" s="295">
        <v>22600</v>
      </c>
      <c r="K658" s="295">
        <v>5005</v>
      </c>
      <c r="L658" s="295" t="s">
        <v>520</v>
      </c>
      <c r="M658" s="295" t="s">
        <v>682</v>
      </c>
      <c r="N658" s="295" t="s">
        <v>681</v>
      </c>
      <c r="O658" s="295" t="s">
        <v>522</v>
      </c>
      <c r="P658" s="295" t="s">
        <v>336</v>
      </c>
      <c r="Q658" s="295" t="s">
        <v>320</v>
      </c>
      <c r="R658" s="295" t="s">
        <v>201</v>
      </c>
      <c r="S658" s="295" t="s">
        <v>204</v>
      </c>
      <c r="T658" s="295" t="s">
        <v>201</v>
      </c>
      <c r="U658" s="295" t="s">
        <v>330</v>
      </c>
      <c r="V658" s="295" t="s">
        <v>318</v>
      </c>
      <c r="W658" s="295" t="s">
        <v>201</v>
      </c>
      <c r="X658" s="295" t="s">
        <v>331</v>
      </c>
      <c r="Y658" s="287" t="s">
        <v>164</v>
      </c>
      <c r="Z658" s="295"/>
      <c r="AA658" s="295"/>
      <c r="AB658" s="295"/>
      <c r="AC658" s="295"/>
    </row>
    <row r="659" spans="1:29" x14ac:dyDescent="0.35">
      <c r="A659" s="295" t="s">
        <v>192</v>
      </c>
      <c r="B659" s="295" t="s">
        <v>193</v>
      </c>
      <c r="C659" s="295" t="s">
        <v>605</v>
      </c>
      <c r="D659" s="295" t="s">
        <v>681</v>
      </c>
      <c r="E659" s="288">
        <v>95.88</v>
      </c>
      <c r="F659" s="288">
        <v>95.88</v>
      </c>
      <c r="G659" s="295" t="s">
        <v>196</v>
      </c>
      <c r="H659" s="343">
        <v>1</v>
      </c>
      <c r="I659" s="296">
        <v>43251</v>
      </c>
      <c r="J659" s="295">
        <v>22600</v>
      </c>
      <c r="K659" s="295">
        <v>5046</v>
      </c>
      <c r="L659" s="295" t="s">
        <v>520</v>
      </c>
      <c r="M659" s="295" t="s">
        <v>682</v>
      </c>
      <c r="N659" s="295" t="s">
        <v>681</v>
      </c>
      <c r="O659" s="295" t="s">
        <v>544</v>
      </c>
      <c r="P659" s="295" t="s">
        <v>341</v>
      </c>
      <c r="Q659" s="295" t="s">
        <v>348</v>
      </c>
      <c r="R659" s="295" t="s">
        <v>201</v>
      </c>
      <c r="S659" s="295" t="s">
        <v>204</v>
      </c>
      <c r="T659" s="295" t="s">
        <v>201</v>
      </c>
      <c r="U659" s="295" t="s">
        <v>330</v>
      </c>
      <c r="V659" s="295" t="s">
        <v>318</v>
      </c>
      <c r="W659" s="295" t="s">
        <v>201</v>
      </c>
      <c r="X659" s="295" t="s">
        <v>342</v>
      </c>
      <c r="Y659" s="287" t="s">
        <v>164</v>
      </c>
      <c r="Z659" s="295"/>
      <c r="AA659" s="295"/>
      <c r="AB659" s="295"/>
      <c r="AC659" s="295"/>
    </row>
    <row r="660" spans="1:29" x14ac:dyDescent="0.35">
      <c r="A660" s="295" t="s">
        <v>192</v>
      </c>
      <c r="B660" s="295" t="s">
        <v>193</v>
      </c>
      <c r="C660" s="295" t="s">
        <v>605</v>
      </c>
      <c r="D660" s="295" t="s">
        <v>681</v>
      </c>
      <c r="E660" s="288">
        <v>1.3</v>
      </c>
      <c r="F660" s="288">
        <v>1.3</v>
      </c>
      <c r="G660" s="295" t="s">
        <v>196</v>
      </c>
      <c r="H660" s="343">
        <v>1</v>
      </c>
      <c r="I660" s="296">
        <v>43251</v>
      </c>
      <c r="J660" s="295">
        <v>22600</v>
      </c>
      <c r="K660" s="295">
        <v>5149</v>
      </c>
      <c r="L660" s="295" t="s">
        <v>520</v>
      </c>
      <c r="M660" s="295" t="s">
        <v>682</v>
      </c>
      <c r="N660" s="295" t="s">
        <v>681</v>
      </c>
      <c r="O660" s="295" t="s">
        <v>522</v>
      </c>
      <c r="P660" s="295" t="s">
        <v>341</v>
      </c>
      <c r="Q660" s="295" t="s">
        <v>348</v>
      </c>
      <c r="R660" s="295" t="s">
        <v>201</v>
      </c>
      <c r="S660" s="295" t="s">
        <v>204</v>
      </c>
      <c r="T660" s="295" t="s">
        <v>201</v>
      </c>
      <c r="U660" s="295" t="s">
        <v>330</v>
      </c>
      <c r="V660" s="295" t="s">
        <v>318</v>
      </c>
      <c r="W660" s="295" t="s">
        <v>201</v>
      </c>
      <c r="X660" s="295" t="s">
        <v>342</v>
      </c>
      <c r="Y660" s="287" t="s">
        <v>164</v>
      </c>
      <c r="Z660" s="295"/>
      <c r="AA660" s="295"/>
      <c r="AB660" s="295"/>
      <c r="AC660" s="295"/>
    </row>
    <row r="661" spans="1:29" x14ac:dyDescent="0.35">
      <c r="A661" s="295" t="s">
        <v>192</v>
      </c>
      <c r="B661" s="295" t="s">
        <v>193</v>
      </c>
      <c r="C661" s="295" t="s">
        <v>605</v>
      </c>
      <c r="D661" s="295" t="s">
        <v>681</v>
      </c>
      <c r="E661" s="288">
        <v>203.85</v>
      </c>
      <c r="F661" s="288">
        <v>203.85</v>
      </c>
      <c r="G661" s="295" t="s">
        <v>196</v>
      </c>
      <c r="H661" s="343">
        <v>1</v>
      </c>
      <c r="I661" s="296">
        <v>43251</v>
      </c>
      <c r="J661" s="295">
        <v>22600</v>
      </c>
      <c r="K661" s="295">
        <v>5190</v>
      </c>
      <c r="L661" s="295" t="s">
        <v>520</v>
      </c>
      <c r="M661" s="295" t="s">
        <v>682</v>
      </c>
      <c r="N661" s="295" t="s">
        <v>681</v>
      </c>
      <c r="O661" s="295" t="s">
        <v>544</v>
      </c>
      <c r="P661" s="295" t="s">
        <v>329</v>
      </c>
      <c r="Q661" s="295" t="s">
        <v>321</v>
      </c>
      <c r="R661" s="295" t="s">
        <v>201</v>
      </c>
      <c r="S661" s="295" t="s">
        <v>204</v>
      </c>
      <c r="T661" s="295" t="s">
        <v>201</v>
      </c>
      <c r="U661" s="295" t="s">
        <v>330</v>
      </c>
      <c r="V661" s="295" t="s">
        <v>318</v>
      </c>
      <c r="W661" s="295" t="s">
        <v>201</v>
      </c>
      <c r="X661" s="295" t="s">
        <v>331</v>
      </c>
      <c r="Y661" s="287" t="s">
        <v>164</v>
      </c>
      <c r="Z661" s="295"/>
      <c r="AA661" s="295"/>
      <c r="AB661" s="295"/>
      <c r="AC661" s="295"/>
    </row>
    <row r="662" spans="1:29" x14ac:dyDescent="0.35">
      <c r="A662" s="295" t="s">
        <v>192</v>
      </c>
      <c r="B662" s="295" t="s">
        <v>193</v>
      </c>
      <c r="C662" s="295" t="s">
        <v>605</v>
      </c>
      <c r="D662" s="295" t="s">
        <v>681</v>
      </c>
      <c r="E662" s="288">
        <v>2.77</v>
      </c>
      <c r="F662" s="288">
        <v>2.77</v>
      </c>
      <c r="G662" s="295" t="s">
        <v>196</v>
      </c>
      <c r="H662" s="343">
        <v>1</v>
      </c>
      <c r="I662" s="296">
        <v>43251</v>
      </c>
      <c r="J662" s="295">
        <v>22600</v>
      </c>
      <c r="K662" s="295">
        <v>5293</v>
      </c>
      <c r="L662" s="295" t="s">
        <v>520</v>
      </c>
      <c r="M662" s="295" t="s">
        <v>682</v>
      </c>
      <c r="N662" s="295" t="s">
        <v>681</v>
      </c>
      <c r="O662" s="295" t="s">
        <v>522</v>
      </c>
      <c r="P662" s="295" t="s">
        <v>329</v>
      </c>
      <c r="Q662" s="295" t="s">
        <v>321</v>
      </c>
      <c r="R662" s="295" t="s">
        <v>201</v>
      </c>
      <c r="S662" s="295" t="s">
        <v>204</v>
      </c>
      <c r="T662" s="295" t="s">
        <v>201</v>
      </c>
      <c r="U662" s="295" t="s">
        <v>330</v>
      </c>
      <c r="V662" s="295" t="s">
        <v>318</v>
      </c>
      <c r="W662" s="295" t="s">
        <v>201</v>
      </c>
      <c r="X662" s="295" t="s">
        <v>331</v>
      </c>
      <c r="Y662" s="287" t="s">
        <v>164</v>
      </c>
      <c r="Z662" s="295"/>
      <c r="AA662" s="295"/>
      <c r="AB662" s="295"/>
      <c r="AC662" s="295"/>
    </row>
    <row r="663" spans="1:29" x14ac:dyDescent="0.35">
      <c r="A663" s="295" t="s">
        <v>192</v>
      </c>
      <c r="B663" s="295" t="s">
        <v>193</v>
      </c>
      <c r="C663" s="295" t="s">
        <v>605</v>
      </c>
      <c r="D663" s="295" t="s">
        <v>681</v>
      </c>
      <c r="E663" s="288">
        <v>77.39</v>
      </c>
      <c r="F663" s="288">
        <v>77.39</v>
      </c>
      <c r="G663" s="295" t="s">
        <v>196</v>
      </c>
      <c r="H663" s="343">
        <v>1</v>
      </c>
      <c r="I663" s="296">
        <v>43251</v>
      </c>
      <c r="J663" s="295">
        <v>22600</v>
      </c>
      <c r="K663" s="295">
        <v>5334</v>
      </c>
      <c r="L663" s="295" t="s">
        <v>520</v>
      </c>
      <c r="M663" s="295" t="s">
        <v>682</v>
      </c>
      <c r="N663" s="295" t="s">
        <v>681</v>
      </c>
      <c r="O663" s="295" t="s">
        <v>544</v>
      </c>
      <c r="P663" s="295" t="s">
        <v>332</v>
      </c>
      <c r="Q663" s="295" t="s">
        <v>321</v>
      </c>
      <c r="R663" s="295" t="s">
        <v>201</v>
      </c>
      <c r="S663" s="295" t="s">
        <v>204</v>
      </c>
      <c r="T663" s="295" t="s">
        <v>201</v>
      </c>
      <c r="U663" s="295" t="s">
        <v>330</v>
      </c>
      <c r="V663" s="295" t="s">
        <v>318</v>
      </c>
      <c r="W663" s="295" t="s">
        <v>201</v>
      </c>
      <c r="X663" s="295" t="s">
        <v>331</v>
      </c>
      <c r="Y663" s="287" t="s">
        <v>164</v>
      </c>
      <c r="Z663" s="295"/>
      <c r="AA663" s="295"/>
      <c r="AB663" s="295"/>
      <c r="AC663" s="295"/>
    </row>
    <row r="664" spans="1:29" x14ac:dyDescent="0.35">
      <c r="A664" s="295" t="s">
        <v>192</v>
      </c>
      <c r="B664" s="295" t="s">
        <v>193</v>
      </c>
      <c r="C664" s="295" t="s">
        <v>605</v>
      </c>
      <c r="D664" s="295" t="s">
        <v>681</v>
      </c>
      <c r="E664" s="288">
        <v>1.05</v>
      </c>
      <c r="F664" s="288">
        <v>1.05</v>
      </c>
      <c r="G664" s="295" t="s">
        <v>196</v>
      </c>
      <c r="H664" s="343">
        <v>1</v>
      </c>
      <c r="I664" s="296">
        <v>43251</v>
      </c>
      <c r="J664" s="295">
        <v>22600</v>
      </c>
      <c r="K664" s="295">
        <v>5437</v>
      </c>
      <c r="L664" s="295" t="s">
        <v>520</v>
      </c>
      <c r="M664" s="295" t="s">
        <v>682</v>
      </c>
      <c r="N664" s="295" t="s">
        <v>681</v>
      </c>
      <c r="O664" s="295" t="s">
        <v>522</v>
      </c>
      <c r="P664" s="295" t="s">
        <v>332</v>
      </c>
      <c r="Q664" s="295" t="s">
        <v>321</v>
      </c>
      <c r="R664" s="295" t="s">
        <v>201</v>
      </c>
      <c r="S664" s="295" t="s">
        <v>204</v>
      </c>
      <c r="T664" s="295" t="s">
        <v>201</v>
      </c>
      <c r="U664" s="295" t="s">
        <v>330</v>
      </c>
      <c r="V664" s="295" t="s">
        <v>318</v>
      </c>
      <c r="W664" s="295" t="s">
        <v>201</v>
      </c>
      <c r="X664" s="295" t="s">
        <v>331</v>
      </c>
      <c r="Y664" s="287" t="s">
        <v>164</v>
      </c>
      <c r="Z664" s="295"/>
      <c r="AA664" s="295"/>
      <c r="AB664" s="295"/>
      <c r="AC664" s="295"/>
    </row>
    <row r="665" spans="1:29" x14ac:dyDescent="0.35">
      <c r="A665" s="295" t="s">
        <v>192</v>
      </c>
      <c r="B665" s="295" t="s">
        <v>193</v>
      </c>
      <c r="C665" s="295" t="s">
        <v>605</v>
      </c>
      <c r="D665" s="295" t="s">
        <v>681</v>
      </c>
      <c r="E665" s="288">
        <v>97.83</v>
      </c>
      <c r="F665" s="288">
        <v>97.83</v>
      </c>
      <c r="G665" s="295" t="s">
        <v>196</v>
      </c>
      <c r="H665" s="343">
        <v>1</v>
      </c>
      <c r="I665" s="296">
        <v>43251</v>
      </c>
      <c r="J665" s="295">
        <v>22600</v>
      </c>
      <c r="K665" s="295">
        <v>5478</v>
      </c>
      <c r="L665" s="295" t="s">
        <v>520</v>
      </c>
      <c r="M665" s="295" t="s">
        <v>682</v>
      </c>
      <c r="N665" s="295" t="s">
        <v>681</v>
      </c>
      <c r="O665" s="295" t="s">
        <v>544</v>
      </c>
      <c r="P665" s="295" t="s">
        <v>333</v>
      </c>
      <c r="Q665" s="295" t="s">
        <v>321</v>
      </c>
      <c r="R665" s="295" t="s">
        <v>201</v>
      </c>
      <c r="S665" s="295" t="s">
        <v>204</v>
      </c>
      <c r="T665" s="295" t="s">
        <v>201</v>
      </c>
      <c r="U665" s="295" t="s">
        <v>330</v>
      </c>
      <c r="V665" s="295" t="s">
        <v>318</v>
      </c>
      <c r="W665" s="295" t="s">
        <v>201</v>
      </c>
      <c r="X665" s="295" t="s">
        <v>331</v>
      </c>
      <c r="Y665" s="287" t="s">
        <v>164</v>
      </c>
      <c r="Z665" s="295"/>
      <c r="AA665" s="295"/>
      <c r="AB665" s="295"/>
      <c r="AC665" s="295"/>
    </row>
    <row r="666" spans="1:29" x14ac:dyDescent="0.35">
      <c r="A666" s="295" t="s">
        <v>192</v>
      </c>
      <c r="B666" s="295" t="s">
        <v>193</v>
      </c>
      <c r="C666" s="295" t="s">
        <v>605</v>
      </c>
      <c r="D666" s="295" t="s">
        <v>681</v>
      </c>
      <c r="E666" s="288">
        <v>1.33</v>
      </c>
      <c r="F666" s="288">
        <v>1.33</v>
      </c>
      <c r="G666" s="295" t="s">
        <v>196</v>
      </c>
      <c r="H666" s="343">
        <v>1</v>
      </c>
      <c r="I666" s="296">
        <v>43251</v>
      </c>
      <c r="J666" s="295">
        <v>22600</v>
      </c>
      <c r="K666" s="295">
        <v>5581</v>
      </c>
      <c r="L666" s="295" t="s">
        <v>520</v>
      </c>
      <c r="M666" s="295" t="s">
        <v>682</v>
      </c>
      <c r="N666" s="295" t="s">
        <v>681</v>
      </c>
      <c r="O666" s="295" t="s">
        <v>522</v>
      </c>
      <c r="P666" s="295" t="s">
        <v>333</v>
      </c>
      <c r="Q666" s="295" t="s">
        <v>321</v>
      </c>
      <c r="R666" s="295" t="s">
        <v>201</v>
      </c>
      <c r="S666" s="295" t="s">
        <v>204</v>
      </c>
      <c r="T666" s="295" t="s">
        <v>201</v>
      </c>
      <c r="U666" s="295" t="s">
        <v>330</v>
      </c>
      <c r="V666" s="295" t="s">
        <v>318</v>
      </c>
      <c r="W666" s="295" t="s">
        <v>201</v>
      </c>
      <c r="X666" s="295" t="s">
        <v>331</v>
      </c>
      <c r="Y666" s="287" t="s">
        <v>164</v>
      </c>
      <c r="Z666" s="295"/>
      <c r="AA666" s="295"/>
      <c r="AB666" s="295"/>
      <c r="AC666" s="295"/>
    </row>
    <row r="667" spans="1:29" x14ac:dyDescent="0.35">
      <c r="A667" s="295" t="s">
        <v>192</v>
      </c>
      <c r="B667" s="295" t="s">
        <v>193</v>
      </c>
      <c r="C667" s="295" t="s">
        <v>605</v>
      </c>
      <c r="D667" s="295" t="s">
        <v>681</v>
      </c>
      <c r="E667" s="288">
        <v>4.97</v>
      </c>
      <c r="F667" s="288">
        <v>4.97</v>
      </c>
      <c r="G667" s="295" t="s">
        <v>196</v>
      </c>
      <c r="H667" s="343">
        <v>1</v>
      </c>
      <c r="I667" s="296">
        <v>43251</v>
      </c>
      <c r="J667" s="295">
        <v>22600</v>
      </c>
      <c r="K667" s="295">
        <v>5621</v>
      </c>
      <c r="L667" s="295" t="s">
        <v>520</v>
      </c>
      <c r="M667" s="295" t="s">
        <v>682</v>
      </c>
      <c r="N667" s="295" t="s">
        <v>681</v>
      </c>
      <c r="O667" s="295" t="s">
        <v>544</v>
      </c>
      <c r="P667" s="295" t="s">
        <v>334</v>
      </c>
      <c r="Q667" s="295" t="s">
        <v>321</v>
      </c>
      <c r="R667" s="295" t="s">
        <v>201</v>
      </c>
      <c r="S667" s="295" t="s">
        <v>204</v>
      </c>
      <c r="T667" s="295" t="s">
        <v>201</v>
      </c>
      <c r="U667" s="295" t="s">
        <v>330</v>
      </c>
      <c r="V667" s="295" t="s">
        <v>318</v>
      </c>
      <c r="W667" s="295" t="s">
        <v>201</v>
      </c>
      <c r="X667" s="295" t="s">
        <v>331</v>
      </c>
      <c r="Y667" s="287" t="s">
        <v>164</v>
      </c>
      <c r="Z667" s="295"/>
      <c r="AA667" s="295"/>
      <c r="AB667" s="295"/>
      <c r="AC667" s="295"/>
    </row>
    <row r="668" spans="1:29" x14ac:dyDescent="0.35">
      <c r="A668" s="295" t="s">
        <v>192</v>
      </c>
      <c r="B668" s="295" t="s">
        <v>193</v>
      </c>
      <c r="C668" s="295" t="s">
        <v>605</v>
      </c>
      <c r="D668" s="295" t="s">
        <v>681</v>
      </c>
      <c r="E668" s="288">
        <v>7.0000000000000007E-2</v>
      </c>
      <c r="F668" s="288">
        <v>7.0000000000000007E-2</v>
      </c>
      <c r="G668" s="295" t="s">
        <v>196</v>
      </c>
      <c r="H668" s="343">
        <v>1</v>
      </c>
      <c r="I668" s="296">
        <v>43251</v>
      </c>
      <c r="J668" s="295">
        <v>22600</v>
      </c>
      <c r="K668" s="295">
        <v>5716</v>
      </c>
      <c r="L668" s="295" t="s">
        <v>520</v>
      </c>
      <c r="M668" s="295" t="s">
        <v>682</v>
      </c>
      <c r="N668" s="295" t="s">
        <v>681</v>
      </c>
      <c r="O668" s="295" t="s">
        <v>522</v>
      </c>
      <c r="P668" s="295" t="s">
        <v>334</v>
      </c>
      <c r="Q668" s="295" t="s">
        <v>321</v>
      </c>
      <c r="R668" s="295" t="s">
        <v>201</v>
      </c>
      <c r="S668" s="295" t="s">
        <v>204</v>
      </c>
      <c r="T668" s="295" t="s">
        <v>201</v>
      </c>
      <c r="U668" s="295" t="s">
        <v>330</v>
      </c>
      <c r="V668" s="295" t="s">
        <v>318</v>
      </c>
      <c r="W668" s="295" t="s">
        <v>201</v>
      </c>
      <c r="X668" s="295" t="s">
        <v>331</v>
      </c>
      <c r="Y668" s="287" t="s">
        <v>164</v>
      </c>
      <c r="Z668" s="295"/>
      <c r="AA668" s="295"/>
      <c r="AB668" s="295"/>
      <c r="AC668" s="295"/>
    </row>
    <row r="669" spans="1:29" x14ac:dyDescent="0.35">
      <c r="A669" s="295" t="s">
        <v>192</v>
      </c>
      <c r="B669" s="295" t="s">
        <v>193</v>
      </c>
      <c r="C669" s="295" t="s">
        <v>605</v>
      </c>
      <c r="D669" s="295" t="s">
        <v>681</v>
      </c>
      <c r="E669" s="288">
        <v>61.71</v>
      </c>
      <c r="F669" s="288">
        <v>61.71</v>
      </c>
      <c r="G669" s="295" t="s">
        <v>196</v>
      </c>
      <c r="H669" s="343">
        <v>1</v>
      </c>
      <c r="I669" s="296">
        <v>43251</v>
      </c>
      <c r="J669" s="295">
        <v>22600</v>
      </c>
      <c r="K669" s="295">
        <v>5757</v>
      </c>
      <c r="L669" s="295" t="s">
        <v>520</v>
      </c>
      <c r="M669" s="295" t="s">
        <v>682</v>
      </c>
      <c r="N669" s="295" t="s">
        <v>681</v>
      </c>
      <c r="O669" s="295" t="s">
        <v>544</v>
      </c>
      <c r="P669" s="295" t="s">
        <v>335</v>
      </c>
      <c r="Q669" s="295" t="s">
        <v>321</v>
      </c>
      <c r="R669" s="295" t="s">
        <v>201</v>
      </c>
      <c r="S669" s="295" t="s">
        <v>204</v>
      </c>
      <c r="T669" s="295" t="s">
        <v>201</v>
      </c>
      <c r="U669" s="295" t="s">
        <v>330</v>
      </c>
      <c r="V669" s="295" t="s">
        <v>318</v>
      </c>
      <c r="W669" s="295" t="s">
        <v>201</v>
      </c>
      <c r="X669" s="295" t="s">
        <v>331</v>
      </c>
      <c r="Y669" s="287" t="s">
        <v>164</v>
      </c>
      <c r="Z669" s="295"/>
      <c r="AA669" s="295"/>
      <c r="AB669" s="295"/>
      <c r="AC669" s="295"/>
    </row>
    <row r="670" spans="1:29" x14ac:dyDescent="0.35">
      <c r="A670" s="295" t="s">
        <v>192</v>
      </c>
      <c r="B670" s="295" t="s">
        <v>193</v>
      </c>
      <c r="C670" s="295" t="s">
        <v>605</v>
      </c>
      <c r="D670" s="295" t="s">
        <v>681</v>
      </c>
      <c r="E670" s="288">
        <v>0.84</v>
      </c>
      <c r="F670" s="288">
        <v>0.84</v>
      </c>
      <c r="G670" s="295" t="s">
        <v>196</v>
      </c>
      <c r="H670" s="343">
        <v>1</v>
      </c>
      <c r="I670" s="296">
        <v>43251</v>
      </c>
      <c r="J670" s="295">
        <v>22600</v>
      </c>
      <c r="K670" s="295">
        <v>5859</v>
      </c>
      <c r="L670" s="295" t="s">
        <v>520</v>
      </c>
      <c r="M670" s="295" t="s">
        <v>682</v>
      </c>
      <c r="N670" s="295" t="s">
        <v>681</v>
      </c>
      <c r="O670" s="295" t="s">
        <v>522</v>
      </c>
      <c r="P670" s="295" t="s">
        <v>335</v>
      </c>
      <c r="Q670" s="295" t="s">
        <v>321</v>
      </c>
      <c r="R670" s="295" t="s">
        <v>201</v>
      </c>
      <c r="S670" s="295" t="s">
        <v>204</v>
      </c>
      <c r="T670" s="295" t="s">
        <v>201</v>
      </c>
      <c r="U670" s="295" t="s">
        <v>330</v>
      </c>
      <c r="V670" s="295" t="s">
        <v>318</v>
      </c>
      <c r="W670" s="295" t="s">
        <v>201</v>
      </c>
      <c r="X670" s="295" t="s">
        <v>331</v>
      </c>
      <c r="Y670" s="287" t="s">
        <v>164</v>
      </c>
      <c r="Z670" s="295"/>
      <c r="AA670" s="295"/>
      <c r="AB670" s="295"/>
      <c r="AC670" s="295"/>
    </row>
    <row r="671" spans="1:29" x14ac:dyDescent="0.35">
      <c r="A671" s="295" t="s">
        <v>192</v>
      </c>
      <c r="B671" s="295" t="s">
        <v>193</v>
      </c>
      <c r="C671" s="295" t="s">
        <v>605</v>
      </c>
      <c r="D671" s="295" t="s">
        <v>681</v>
      </c>
      <c r="E671" s="288">
        <v>1.62</v>
      </c>
      <c r="F671" s="288">
        <v>1.62</v>
      </c>
      <c r="G671" s="295" t="s">
        <v>196</v>
      </c>
      <c r="H671" s="343">
        <v>1</v>
      </c>
      <c r="I671" s="296">
        <v>43251</v>
      </c>
      <c r="J671" s="295">
        <v>22600</v>
      </c>
      <c r="K671" s="295">
        <v>5898</v>
      </c>
      <c r="L671" s="295" t="s">
        <v>520</v>
      </c>
      <c r="M671" s="295" t="s">
        <v>682</v>
      </c>
      <c r="N671" s="295" t="s">
        <v>681</v>
      </c>
      <c r="O671" s="295" t="s">
        <v>544</v>
      </c>
      <c r="P671" s="295" t="s">
        <v>337</v>
      </c>
      <c r="Q671" s="295" t="s">
        <v>321</v>
      </c>
      <c r="R671" s="295" t="s">
        <v>201</v>
      </c>
      <c r="S671" s="295" t="s">
        <v>204</v>
      </c>
      <c r="T671" s="295" t="s">
        <v>201</v>
      </c>
      <c r="U671" s="295" t="s">
        <v>330</v>
      </c>
      <c r="V671" s="295" t="s">
        <v>318</v>
      </c>
      <c r="W671" s="295" t="s">
        <v>201</v>
      </c>
      <c r="X671" s="295" t="s">
        <v>331</v>
      </c>
      <c r="Y671" s="287" t="s">
        <v>164</v>
      </c>
      <c r="Z671" s="295"/>
      <c r="AA671" s="295"/>
      <c r="AB671" s="295"/>
      <c r="AC671" s="295"/>
    </row>
    <row r="672" spans="1:29" x14ac:dyDescent="0.35">
      <c r="A672" s="295" t="s">
        <v>192</v>
      </c>
      <c r="B672" s="295" t="s">
        <v>193</v>
      </c>
      <c r="C672" s="295" t="s">
        <v>605</v>
      </c>
      <c r="D672" s="295" t="s">
        <v>681</v>
      </c>
      <c r="E672" s="288">
        <v>0.02</v>
      </c>
      <c r="F672" s="288">
        <v>0.02</v>
      </c>
      <c r="G672" s="295" t="s">
        <v>196</v>
      </c>
      <c r="H672" s="343">
        <v>1</v>
      </c>
      <c r="I672" s="296">
        <v>43251</v>
      </c>
      <c r="J672" s="295">
        <v>22600</v>
      </c>
      <c r="K672" s="295">
        <v>5987</v>
      </c>
      <c r="L672" s="295" t="s">
        <v>520</v>
      </c>
      <c r="M672" s="295" t="s">
        <v>682</v>
      </c>
      <c r="N672" s="295" t="s">
        <v>681</v>
      </c>
      <c r="O672" s="295" t="s">
        <v>522</v>
      </c>
      <c r="P672" s="295" t="s">
        <v>337</v>
      </c>
      <c r="Q672" s="295" t="s">
        <v>321</v>
      </c>
      <c r="R672" s="295" t="s">
        <v>201</v>
      </c>
      <c r="S672" s="295" t="s">
        <v>204</v>
      </c>
      <c r="T672" s="295" t="s">
        <v>201</v>
      </c>
      <c r="U672" s="295" t="s">
        <v>330</v>
      </c>
      <c r="V672" s="295" t="s">
        <v>318</v>
      </c>
      <c r="W672" s="295" t="s">
        <v>201</v>
      </c>
      <c r="X672" s="295" t="s">
        <v>331</v>
      </c>
      <c r="Y672" s="287" t="s">
        <v>164</v>
      </c>
      <c r="Z672" s="295"/>
      <c r="AA672" s="295"/>
      <c r="AB672" s="295"/>
      <c r="AC672" s="295"/>
    </row>
    <row r="673" spans="1:29" x14ac:dyDescent="0.35">
      <c r="A673" s="295" t="s">
        <v>192</v>
      </c>
      <c r="B673" s="295" t="s">
        <v>193</v>
      </c>
      <c r="C673" s="295" t="s">
        <v>605</v>
      </c>
      <c r="D673" s="295" t="s">
        <v>681</v>
      </c>
      <c r="E673" s="288">
        <v>134.6</v>
      </c>
      <c r="F673" s="288">
        <v>134.6</v>
      </c>
      <c r="G673" s="295" t="s">
        <v>196</v>
      </c>
      <c r="H673" s="343">
        <v>1</v>
      </c>
      <c r="I673" s="296">
        <v>43251</v>
      </c>
      <c r="J673" s="295">
        <v>22600</v>
      </c>
      <c r="K673" s="295">
        <v>6028</v>
      </c>
      <c r="L673" s="295" t="s">
        <v>520</v>
      </c>
      <c r="M673" s="295" t="s">
        <v>682</v>
      </c>
      <c r="N673" s="295" t="s">
        <v>681</v>
      </c>
      <c r="O673" s="295" t="s">
        <v>544</v>
      </c>
      <c r="P673" s="295" t="s">
        <v>338</v>
      </c>
      <c r="Q673" s="295" t="s">
        <v>321</v>
      </c>
      <c r="R673" s="295" t="s">
        <v>201</v>
      </c>
      <c r="S673" s="295" t="s">
        <v>204</v>
      </c>
      <c r="T673" s="295" t="s">
        <v>201</v>
      </c>
      <c r="U673" s="295" t="s">
        <v>330</v>
      </c>
      <c r="V673" s="295" t="s">
        <v>318</v>
      </c>
      <c r="W673" s="295" t="s">
        <v>201</v>
      </c>
      <c r="X673" s="295" t="s">
        <v>331</v>
      </c>
      <c r="Y673" s="287" t="s">
        <v>164</v>
      </c>
      <c r="Z673" s="295"/>
      <c r="AA673" s="295"/>
      <c r="AB673" s="295"/>
      <c r="AC673" s="295"/>
    </row>
    <row r="674" spans="1:29" x14ac:dyDescent="0.35">
      <c r="A674" s="295" t="s">
        <v>192</v>
      </c>
      <c r="B674" s="295" t="s">
        <v>193</v>
      </c>
      <c r="C674" s="295" t="s">
        <v>605</v>
      </c>
      <c r="D674" s="295" t="s">
        <v>681</v>
      </c>
      <c r="E674" s="288">
        <v>1.83</v>
      </c>
      <c r="F674" s="288">
        <v>1.83</v>
      </c>
      <c r="G674" s="295" t="s">
        <v>196</v>
      </c>
      <c r="H674" s="343">
        <v>1</v>
      </c>
      <c r="I674" s="296">
        <v>43251</v>
      </c>
      <c r="J674" s="295">
        <v>22600</v>
      </c>
      <c r="K674" s="295">
        <v>6131</v>
      </c>
      <c r="L674" s="295" t="s">
        <v>520</v>
      </c>
      <c r="M674" s="295" t="s">
        <v>682</v>
      </c>
      <c r="N674" s="295" t="s">
        <v>681</v>
      </c>
      <c r="O674" s="295" t="s">
        <v>522</v>
      </c>
      <c r="P674" s="295" t="s">
        <v>338</v>
      </c>
      <c r="Q674" s="295" t="s">
        <v>321</v>
      </c>
      <c r="R674" s="295" t="s">
        <v>201</v>
      </c>
      <c r="S674" s="295" t="s">
        <v>204</v>
      </c>
      <c r="T674" s="295" t="s">
        <v>201</v>
      </c>
      <c r="U674" s="295" t="s">
        <v>330</v>
      </c>
      <c r="V674" s="295" t="s">
        <v>318</v>
      </c>
      <c r="W674" s="295" t="s">
        <v>201</v>
      </c>
      <c r="X674" s="295" t="s">
        <v>331</v>
      </c>
      <c r="Y674" s="287" t="s">
        <v>164</v>
      </c>
      <c r="Z674" s="295"/>
      <c r="AA674" s="295"/>
      <c r="AB674" s="295"/>
      <c r="AC674" s="295"/>
    </row>
    <row r="675" spans="1:29" x14ac:dyDescent="0.35">
      <c r="A675" s="295" t="s">
        <v>192</v>
      </c>
      <c r="B675" s="295" t="s">
        <v>193</v>
      </c>
      <c r="C675" s="295" t="s">
        <v>605</v>
      </c>
      <c r="D675" s="295" t="s">
        <v>681</v>
      </c>
      <c r="E675" s="288">
        <v>262.93</v>
      </c>
      <c r="F675" s="288">
        <v>262.93</v>
      </c>
      <c r="G675" s="295" t="s">
        <v>196</v>
      </c>
      <c r="H675" s="343">
        <v>1</v>
      </c>
      <c r="I675" s="296">
        <v>43251</v>
      </c>
      <c r="J675" s="295">
        <v>22600</v>
      </c>
      <c r="K675" s="295">
        <v>6172</v>
      </c>
      <c r="L675" s="295" t="s">
        <v>520</v>
      </c>
      <c r="M675" s="295" t="s">
        <v>682</v>
      </c>
      <c r="N675" s="295" t="s">
        <v>681</v>
      </c>
      <c r="O675" s="295" t="s">
        <v>544</v>
      </c>
      <c r="P675" s="295" t="s">
        <v>339</v>
      </c>
      <c r="Q675" s="295" t="s">
        <v>321</v>
      </c>
      <c r="R675" s="295" t="s">
        <v>201</v>
      </c>
      <c r="S675" s="295" t="s">
        <v>204</v>
      </c>
      <c r="T675" s="295" t="s">
        <v>201</v>
      </c>
      <c r="U675" s="295" t="s">
        <v>330</v>
      </c>
      <c r="V675" s="295" t="s">
        <v>318</v>
      </c>
      <c r="W675" s="295" t="s">
        <v>201</v>
      </c>
      <c r="X675" s="295" t="s">
        <v>331</v>
      </c>
      <c r="Y675" s="287" t="s">
        <v>164</v>
      </c>
      <c r="Z675" s="295"/>
      <c r="AA675" s="295"/>
      <c r="AB675" s="295"/>
      <c r="AC675" s="295"/>
    </row>
    <row r="676" spans="1:29" x14ac:dyDescent="0.35">
      <c r="A676" s="295" t="s">
        <v>192</v>
      </c>
      <c r="B676" s="295" t="s">
        <v>193</v>
      </c>
      <c r="C676" s="295" t="s">
        <v>605</v>
      </c>
      <c r="D676" s="295" t="s">
        <v>681</v>
      </c>
      <c r="E676" s="288">
        <v>3.58</v>
      </c>
      <c r="F676" s="288">
        <v>3.58</v>
      </c>
      <c r="G676" s="295" t="s">
        <v>196</v>
      </c>
      <c r="H676" s="343">
        <v>1</v>
      </c>
      <c r="I676" s="296">
        <v>43251</v>
      </c>
      <c r="J676" s="295">
        <v>22600</v>
      </c>
      <c r="K676" s="295">
        <v>6275</v>
      </c>
      <c r="L676" s="295" t="s">
        <v>520</v>
      </c>
      <c r="M676" s="295" t="s">
        <v>682</v>
      </c>
      <c r="N676" s="295" t="s">
        <v>681</v>
      </c>
      <c r="O676" s="295" t="s">
        <v>522</v>
      </c>
      <c r="P676" s="295" t="s">
        <v>339</v>
      </c>
      <c r="Q676" s="295" t="s">
        <v>321</v>
      </c>
      <c r="R676" s="295" t="s">
        <v>201</v>
      </c>
      <c r="S676" s="295" t="s">
        <v>204</v>
      </c>
      <c r="T676" s="295" t="s">
        <v>201</v>
      </c>
      <c r="U676" s="295" t="s">
        <v>330</v>
      </c>
      <c r="V676" s="295" t="s">
        <v>318</v>
      </c>
      <c r="W676" s="295" t="s">
        <v>201</v>
      </c>
      <c r="X676" s="295" t="s">
        <v>331</v>
      </c>
      <c r="Y676" s="287" t="s">
        <v>164</v>
      </c>
      <c r="Z676" s="295"/>
      <c r="AA676" s="295"/>
      <c r="AB676" s="295"/>
      <c r="AC676" s="295"/>
    </row>
    <row r="677" spans="1:29" x14ac:dyDescent="0.35">
      <c r="A677" s="295" t="s">
        <v>192</v>
      </c>
      <c r="B677" s="295" t="s">
        <v>193</v>
      </c>
      <c r="C677" s="295" t="s">
        <v>605</v>
      </c>
      <c r="D677" s="295" t="s">
        <v>681</v>
      </c>
      <c r="E677" s="288">
        <v>659.65</v>
      </c>
      <c r="F677" s="288">
        <v>659.65</v>
      </c>
      <c r="G677" s="295" t="s">
        <v>196</v>
      </c>
      <c r="H677" s="343">
        <v>1</v>
      </c>
      <c r="I677" s="296">
        <v>43251</v>
      </c>
      <c r="J677" s="295">
        <v>22600</v>
      </c>
      <c r="K677" s="295">
        <v>6317</v>
      </c>
      <c r="L677" s="295" t="s">
        <v>520</v>
      </c>
      <c r="M677" s="295" t="s">
        <v>682</v>
      </c>
      <c r="N677" s="295" t="s">
        <v>681</v>
      </c>
      <c r="O677" s="295" t="s">
        <v>544</v>
      </c>
      <c r="P677" s="295" t="s">
        <v>340</v>
      </c>
      <c r="Q677" s="295" t="s">
        <v>321</v>
      </c>
      <c r="R677" s="295" t="s">
        <v>201</v>
      </c>
      <c r="S677" s="295" t="s">
        <v>204</v>
      </c>
      <c r="T677" s="295" t="s">
        <v>201</v>
      </c>
      <c r="U677" s="295" t="s">
        <v>330</v>
      </c>
      <c r="V677" s="295" t="s">
        <v>318</v>
      </c>
      <c r="W677" s="295" t="s">
        <v>201</v>
      </c>
      <c r="X677" s="295" t="s">
        <v>94</v>
      </c>
      <c r="Y677" s="287" t="s">
        <v>164</v>
      </c>
      <c r="Z677" s="295"/>
      <c r="AA677" s="295"/>
      <c r="AB677" s="295"/>
      <c r="AC677" s="295"/>
    </row>
    <row r="678" spans="1:29" x14ac:dyDescent="0.35">
      <c r="A678" s="295" t="s">
        <v>192</v>
      </c>
      <c r="B678" s="295" t="s">
        <v>193</v>
      </c>
      <c r="C678" s="295" t="s">
        <v>605</v>
      </c>
      <c r="D678" s="295" t="s">
        <v>681</v>
      </c>
      <c r="E678" s="288">
        <v>8.9700000000000006</v>
      </c>
      <c r="F678" s="288">
        <v>8.9700000000000006</v>
      </c>
      <c r="G678" s="295" t="s">
        <v>196</v>
      </c>
      <c r="H678" s="343">
        <v>1</v>
      </c>
      <c r="I678" s="296">
        <v>43251</v>
      </c>
      <c r="J678" s="295">
        <v>22600</v>
      </c>
      <c r="K678" s="295">
        <v>6421</v>
      </c>
      <c r="L678" s="295" t="s">
        <v>520</v>
      </c>
      <c r="M678" s="295" t="s">
        <v>682</v>
      </c>
      <c r="N678" s="295" t="s">
        <v>681</v>
      </c>
      <c r="O678" s="295" t="s">
        <v>522</v>
      </c>
      <c r="P678" s="295" t="s">
        <v>340</v>
      </c>
      <c r="Q678" s="295" t="s">
        <v>321</v>
      </c>
      <c r="R678" s="295" t="s">
        <v>201</v>
      </c>
      <c r="S678" s="295" t="s">
        <v>204</v>
      </c>
      <c r="T678" s="295" t="s">
        <v>201</v>
      </c>
      <c r="U678" s="295" t="s">
        <v>330</v>
      </c>
      <c r="V678" s="295" t="s">
        <v>318</v>
      </c>
      <c r="W678" s="295" t="s">
        <v>201</v>
      </c>
      <c r="X678" s="295" t="s">
        <v>94</v>
      </c>
      <c r="Y678" s="287" t="s">
        <v>164</v>
      </c>
      <c r="Z678" s="295"/>
      <c r="AA678" s="295"/>
      <c r="AB678" s="295"/>
      <c r="AC678" s="295"/>
    </row>
    <row r="679" spans="1:29" x14ac:dyDescent="0.35">
      <c r="A679" s="295" t="s">
        <v>192</v>
      </c>
      <c r="B679" s="295" t="s">
        <v>193</v>
      </c>
      <c r="C679" s="295" t="s">
        <v>605</v>
      </c>
      <c r="D679" s="295" t="s">
        <v>681</v>
      </c>
      <c r="E679" s="288">
        <v>65.900000000000006</v>
      </c>
      <c r="F679" s="288">
        <v>65.900000000000006</v>
      </c>
      <c r="G679" s="295" t="s">
        <v>196</v>
      </c>
      <c r="H679" s="343">
        <v>1</v>
      </c>
      <c r="I679" s="296">
        <v>43251</v>
      </c>
      <c r="J679" s="295">
        <v>22600</v>
      </c>
      <c r="K679" s="295">
        <v>6462</v>
      </c>
      <c r="L679" s="295" t="s">
        <v>520</v>
      </c>
      <c r="M679" s="295" t="s">
        <v>682</v>
      </c>
      <c r="N679" s="295" t="s">
        <v>681</v>
      </c>
      <c r="O679" s="295" t="s">
        <v>544</v>
      </c>
      <c r="P679" s="295" t="s">
        <v>533</v>
      </c>
      <c r="Q679" s="295" t="s">
        <v>321</v>
      </c>
      <c r="R679" s="295" t="s">
        <v>201</v>
      </c>
      <c r="S679" s="295" t="s">
        <v>204</v>
      </c>
      <c r="T679" s="295" t="s">
        <v>201</v>
      </c>
      <c r="U679" s="295" t="s">
        <v>330</v>
      </c>
      <c r="V679" s="295" t="s">
        <v>318</v>
      </c>
      <c r="W679" s="295" t="s">
        <v>201</v>
      </c>
      <c r="X679" s="295" t="s">
        <v>94</v>
      </c>
      <c r="Y679" s="287" t="s">
        <v>164</v>
      </c>
      <c r="Z679" s="295"/>
      <c r="AA679" s="295"/>
      <c r="AB679" s="295"/>
      <c r="AC679" s="295"/>
    </row>
    <row r="680" spans="1:29" x14ac:dyDescent="0.35">
      <c r="A680" s="295" t="s">
        <v>192</v>
      </c>
      <c r="B680" s="295" t="s">
        <v>193</v>
      </c>
      <c r="C680" s="295" t="s">
        <v>605</v>
      </c>
      <c r="D680" s="295" t="s">
        <v>681</v>
      </c>
      <c r="E680" s="288">
        <v>0.9</v>
      </c>
      <c r="F680" s="288">
        <v>0.9</v>
      </c>
      <c r="G680" s="295" t="s">
        <v>196</v>
      </c>
      <c r="H680" s="343">
        <v>1</v>
      </c>
      <c r="I680" s="296">
        <v>43251</v>
      </c>
      <c r="J680" s="295">
        <v>22600</v>
      </c>
      <c r="K680" s="295">
        <v>6564</v>
      </c>
      <c r="L680" s="295" t="s">
        <v>520</v>
      </c>
      <c r="M680" s="295" t="s">
        <v>682</v>
      </c>
      <c r="N680" s="295" t="s">
        <v>681</v>
      </c>
      <c r="O680" s="295" t="s">
        <v>522</v>
      </c>
      <c r="P680" s="295" t="s">
        <v>533</v>
      </c>
      <c r="Q680" s="295" t="s">
        <v>321</v>
      </c>
      <c r="R680" s="295" t="s">
        <v>201</v>
      </c>
      <c r="S680" s="295" t="s">
        <v>204</v>
      </c>
      <c r="T680" s="295" t="s">
        <v>201</v>
      </c>
      <c r="U680" s="295" t="s">
        <v>330</v>
      </c>
      <c r="V680" s="295" t="s">
        <v>318</v>
      </c>
      <c r="W680" s="295" t="s">
        <v>201</v>
      </c>
      <c r="X680" s="295" t="s">
        <v>94</v>
      </c>
      <c r="Y680" s="287" t="s">
        <v>164</v>
      </c>
      <c r="Z680" s="295"/>
      <c r="AA680" s="295"/>
      <c r="AB680" s="295"/>
      <c r="AC680" s="295"/>
    </row>
    <row r="681" spans="1:29" x14ac:dyDescent="0.35">
      <c r="A681" s="295" t="s">
        <v>192</v>
      </c>
      <c r="B681" s="295" t="s">
        <v>193</v>
      </c>
      <c r="C681" s="295" t="s">
        <v>605</v>
      </c>
      <c r="D681" s="295" t="s">
        <v>681</v>
      </c>
      <c r="E681" s="288">
        <v>39.03</v>
      </c>
      <c r="F681" s="288">
        <v>39.03</v>
      </c>
      <c r="G681" s="295" t="s">
        <v>196</v>
      </c>
      <c r="H681" s="343">
        <v>1</v>
      </c>
      <c r="I681" s="296">
        <v>43251</v>
      </c>
      <c r="J681" s="295">
        <v>22600</v>
      </c>
      <c r="K681" s="295">
        <v>6605</v>
      </c>
      <c r="L681" s="295" t="s">
        <v>520</v>
      </c>
      <c r="M681" s="295" t="s">
        <v>682</v>
      </c>
      <c r="N681" s="295" t="s">
        <v>681</v>
      </c>
      <c r="O681" s="295" t="s">
        <v>544</v>
      </c>
      <c r="P681" s="295" t="s">
        <v>531</v>
      </c>
      <c r="Q681" s="295" t="s">
        <v>321</v>
      </c>
      <c r="R681" s="295" t="s">
        <v>201</v>
      </c>
      <c r="S681" s="295" t="s">
        <v>204</v>
      </c>
      <c r="T681" s="295" t="s">
        <v>201</v>
      </c>
      <c r="U681" s="295" t="s">
        <v>330</v>
      </c>
      <c r="V681" s="295" t="s">
        <v>318</v>
      </c>
      <c r="W681" s="295" t="s">
        <v>201</v>
      </c>
      <c r="X681" s="295" t="s">
        <v>94</v>
      </c>
      <c r="Y681" s="287" t="s">
        <v>164</v>
      </c>
      <c r="Z681" s="295"/>
      <c r="AA681" s="295"/>
      <c r="AB681" s="295"/>
      <c r="AC681" s="295"/>
    </row>
    <row r="682" spans="1:29" x14ac:dyDescent="0.35">
      <c r="A682" s="295" t="s">
        <v>192</v>
      </c>
      <c r="B682" s="295" t="s">
        <v>193</v>
      </c>
      <c r="C682" s="295" t="s">
        <v>605</v>
      </c>
      <c r="D682" s="295" t="s">
        <v>681</v>
      </c>
      <c r="E682" s="288">
        <v>0.53</v>
      </c>
      <c r="F682" s="288">
        <v>0.53</v>
      </c>
      <c r="G682" s="295" t="s">
        <v>196</v>
      </c>
      <c r="H682" s="343">
        <v>1</v>
      </c>
      <c r="I682" s="296">
        <v>43251</v>
      </c>
      <c r="J682" s="295">
        <v>22600</v>
      </c>
      <c r="K682" s="295">
        <v>6706</v>
      </c>
      <c r="L682" s="295" t="s">
        <v>520</v>
      </c>
      <c r="M682" s="295" t="s">
        <v>682</v>
      </c>
      <c r="N682" s="295" t="s">
        <v>681</v>
      </c>
      <c r="O682" s="295" t="s">
        <v>522</v>
      </c>
      <c r="P682" s="295" t="s">
        <v>531</v>
      </c>
      <c r="Q682" s="295" t="s">
        <v>321</v>
      </c>
      <c r="R682" s="295" t="s">
        <v>201</v>
      </c>
      <c r="S682" s="295" t="s">
        <v>204</v>
      </c>
      <c r="T682" s="295" t="s">
        <v>201</v>
      </c>
      <c r="U682" s="295" t="s">
        <v>330</v>
      </c>
      <c r="V682" s="295" t="s">
        <v>318</v>
      </c>
      <c r="W682" s="295" t="s">
        <v>201</v>
      </c>
      <c r="X682" s="295" t="s">
        <v>94</v>
      </c>
      <c r="Y682" s="287" t="s">
        <v>164</v>
      </c>
      <c r="Z682" s="295"/>
      <c r="AA682" s="295"/>
      <c r="AB682" s="295"/>
      <c r="AC682" s="295"/>
    </row>
    <row r="683" spans="1:29" x14ac:dyDescent="0.35">
      <c r="A683" s="295" t="s">
        <v>192</v>
      </c>
      <c r="B683" s="295" t="s">
        <v>193</v>
      </c>
      <c r="C683" s="295" t="s">
        <v>605</v>
      </c>
      <c r="D683" s="295" t="s">
        <v>681</v>
      </c>
      <c r="E683" s="288">
        <v>168.52</v>
      </c>
      <c r="F683" s="288">
        <v>168.52</v>
      </c>
      <c r="G683" s="295" t="s">
        <v>196</v>
      </c>
      <c r="H683" s="343">
        <v>1</v>
      </c>
      <c r="I683" s="296">
        <v>43251</v>
      </c>
      <c r="J683" s="295">
        <v>22600</v>
      </c>
      <c r="K683" s="295">
        <v>6747</v>
      </c>
      <c r="L683" s="295" t="s">
        <v>520</v>
      </c>
      <c r="M683" s="295" t="s">
        <v>682</v>
      </c>
      <c r="N683" s="295" t="s">
        <v>681</v>
      </c>
      <c r="O683" s="295" t="s">
        <v>544</v>
      </c>
      <c r="P683" s="295" t="s">
        <v>341</v>
      </c>
      <c r="Q683" s="295" t="s">
        <v>321</v>
      </c>
      <c r="R683" s="295" t="s">
        <v>201</v>
      </c>
      <c r="S683" s="295" t="s">
        <v>204</v>
      </c>
      <c r="T683" s="295" t="s">
        <v>201</v>
      </c>
      <c r="U683" s="295" t="s">
        <v>330</v>
      </c>
      <c r="V683" s="295" t="s">
        <v>318</v>
      </c>
      <c r="W683" s="295" t="s">
        <v>201</v>
      </c>
      <c r="X683" s="295" t="s">
        <v>342</v>
      </c>
      <c r="Y683" s="287" t="s">
        <v>164</v>
      </c>
      <c r="Z683" s="295"/>
      <c r="AA683" s="295"/>
      <c r="AB683" s="295"/>
      <c r="AC683" s="295"/>
    </row>
    <row r="684" spans="1:29" x14ac:dyDescent="0.35">
      <c r="A684" s="295" t="s">
        <v>192</v>
      </c>
      <c r="B684" s="295" t="s">
        <v>193</v>
      </c>
      <c r="C684" s="295" t="s">
        <v>605</v>
      </c>
      <c r="D684" s="295" t="s">
        <v>681</v>
      </c>
      <c r="E684" s="288">
        <v>2.29</v>
      </c>
      <c r="F684" s="288">
        <v>2.29</v>
      </c>
      <c r="G684" s="295" t="s">
        <v>196</v>
      </c>
      <c r="H684" s="343">
        <v>1</v>
      </c>
      <c r="I684" s="296">
        <v>43251</v>
      </c>
      <c r="J684" s="295">
        <v>22600</v>
      </c>
      <c r="K684" s="295">
        <v>6850</v>
      </c>
      <c r="L684" s="295" t="s">
        <v>520</v>
      </c>
      <c r="M684" s="295" t="s">
        <v>682</v>
      </c>
      <c r="N684" s="295" t="s">
        <v>681</v>
      </c>
      <c r="O684" s="295" t="s">
        <v>522</v>
      </c>
      <c r="P684" s="295" t="s">
        <v>341</v>
      </c>
      <c r="Q684" s="295" t="s">
        <v>321</v>
      </c>
      <c r="R684" s="295" t="s">
        <v>201</v>
      </c>
      <c r="S684" s="295" t="s">
        <v>204</v>
      </c>
      <c r="T684" s="295" t="s">
        <v>201</v>
      </c>
      <c r="U684" s="295" t="s">
        <v>330</v>
      </c>
      <c r="V684" s="295" t="s">
        <v>318</v>
      </c>
      <c r="W684" s="295" t="s">
        <v>201</v>
      </c>
      <c r="X684" s="295" t="s">
        <v>342</v>
      </c>
      <c r="Y684" s="287" t="s">
        <v>164</v>
      </c>
      <c r="Z684" s="295"/>
      <c r="AA684" s="295"/>
      <c r="AB684" s="295"/>
      <c r="AC684" s="295"/>
    </row>
    <row r="685" spans="1:29" x14ac:dyDescent="0.35">
      <c r="A685" s="295" t="s">
        <v>192</v>
      </c>
      <c r="B685" s="295" t="s">
        <v>193</v>
      </c>
      <c r="C685" s="295" t="s">
        <v>605</v>
      </c>
      <c r="D685" s="295" t="s">
        <v>681</v>
      </c>
      <c r="E685" s="288">
        <v>49.79</v>
      </c>
      <c r="F685" s="288">
        <v>49.79</v>
      </c>
      <c r="G685" s="295" t="s">
        <v>196</v>
      </c>
      <c r="H685" s="343">
        <v>1</v>
      </c>
      <c r="I685" s="296">
        <v>43251</v>
      </c>
      <c r="J685" s="295">
        <v>22600</v>
      </c>
      <c r="K685" s="295">
        <v>6891</v>
      </c>
      <c r="L685" s="295" t="s">
        <v>520</v>
      </c>
      <c r="M685" s="295" t="s">
        <v>682</v>
      </c>
      <c r="N685" s="295" t="s">
        <v>681</v>
      </c>
      <c r="O685" s="295" t="s">
        <v>544</v>
      </c>
      <c r="P685" s="295" t="s">
        <v>343</v>
      </c>
      <c r="Q685" s="295" t="s">
        <v>321</v>
      </c>
      <c r="R685" s="295" t="s">
        <v>201</v>
      </c>
      <c r="S685" s="295" t="s">
        <v>204</v>
      </c>
      <c r="T685" s="295" t="s">
        <v>201</v>
      </c>
      <c r="U685" s="295" t="s">
        <v>330</v>
      </c>
      <c r="V685" s="295" t="s">
        <v>318</v>
      </c>
      <c r="W685" s="295" t="s">
        <v>201</v>
      </c>
      <c r="X685" s="295" t="s">
        <v>342</v>
      </c>
      <c r="Y685" s="287" t="s">
        <v>164</v>
      </c>
      <c r="Z685" s="295"/>
      <c r="AA685" s="295"/>
      <c r="AB685" s="295"/>
      <c r="AC685" s="295"/>
    </row>
    <row r="686" spans="1:29" x14ac:dyDescent="0.35">
      <c r="A686" s="295" t="s">
        <v>192</v>
      </c>
      <c r="B686" s="295" t="s">
        <v>193</v>
      </c>
      <c r="C686" s="295" t="s">
        <v>605</v>
      </c>
      <c r="D686" s="295" t="s">
        <v>681</v>
      </c>
      <c r="E686" s="288">
        <v>0.68</v>
      </c>
      <c r="F686" s="288">
        <v>0.68</v>
      </c>
      <c r="G686" s="295" t="s">
        <v>196</v>
      </c>
      <c r="H686" s="343">
        <v>1</v>
      </c>
      <c r="I686" s="296">
        <v>43251</v>
      </c>
      <c r="J686" s="295">
        <v>22600</v>
      </c>
      <c r="K686" s="295">
        <v>6993</v>
      </c>
      <c r="L686" s="295" t="s">
        <v>520</v>
      </c>
      <c r="M686" s="295" t="s">
        <v>682</v>
      </c>
      <c r="N686" s="295" t="s">
        <v>681</v>
      </c>
      <c r="O686" s="295" t="s">
        <v>522</v>
      </c>
      <c r="P686" s="295" t="s">
        <v>343</v>
      </c>
      <c r="Q686" s="295" t="s">
        <v>321</v>
      </c>
      <c r="R686" s="295" t="s">
        <v>201</v>
      </c>
      <c r="S686" s="295" t="s">
        <v>204</v>
      </c>
      <c r="T686" s="295" t="s">
        <v>201</v>
      </c>
      <c r="U686" s="295" t="s">
        <v>330</v>
      </c>
      <c r="V686" s="295" t="s">
        <v>318</v>
      </c>
      <c r="W686" s="295" t="s">
        <v>201</v>
      </c>
      <c r="X686" s="295" t="s">
        <v>342</v>
      </c>
      <c r="Y686" s="287" t="s">
        <v>164</v>
      </c>
      <c r="Z686" s="295"/>
      <c r="AA686" s="295"/>
      <c r="AB686" s="295"/>
      <c r="AC686" s="295"/>
    </row>
    <row r="687" spans="1:29" x14ac:dyDescent="0.35">
      <c r="A687" s="295" t="s">
        <v>192</v>
      </c>
      <c r="B687" s="295" t="s">
        <v>193</v>
      </c>
      <c r="C687" s="295" t="s">
        <v>605</v>
      </c>
      <c r="D687" s="295" t="s">
        <v>681</v>
      </c>
      <c r="E687" s="288">
        <v>5.08</v>
      </c>
      <c r="F687" s="288">
        <v>5.08</v>
      </c>
      <c r="G687" s="295" t="s">
        <v>196</v>
      </c>
      <c r="H687" s="343">
        <v>1</v>
      </c>
      <c r="I687" s="296">
        <v>43251</v>
      </c>
      <c r="J687" s="295">
        <v>22600</v>
      </c>
      <c r="K687" s="295">
        <v>7033</v>
      </c>
      <c r="L687" s="295" t="s">
        <v>520</v>
      </c>
      <c r="M687" s="295" t="s">
        <v>682</v>
      </c>
      <c r="N687" s="295" t="s">
        <v>681</v>
      </c>
      <c r="O687" s="295" t="s">
        <v>544</v>
      </c>
      <c r="P687" s="295" t="s">
        <v>346</v>
      </c>
      <c r="Q687" s="295" t="s">
        <v>321</v>
      </c>
      <c r="R687" s="295" t="s">
        <v>201</v>
      </c>
      <c r="S687" s="295" t="s">
        <v>204</v>
      </c>
      <c r="T687" s="295" t="s">
        <v>201</v>
      </c>
      <c r="U687" s="295" t="s">
        <v>330</v>
      </c>
      <c r="V687" s="295" t="s">
        <v>318</v>
      </c>
      <c r="W687" s="295" t="s">
        <v>201</v>
      </c>
      <c r="X687" s="295" t="s">
        <v>331</v>
      </c>
      <c r="Y687" s="287" t="s">
        <v>164</v>
      </c>
      <c r="Z687" s="295"/>
      <c r="AA687" s="295"/>
      <c r="AB687" s="295"/>
      <c r="AC687" s="295"/>
    </row>
    <row r="688" spans="1:29" x14ac:dyDescent="0.35">
      <c r="A688" s="295" t="s">
        <v>192</v>
      </c>
      <c r="B688" s="295" t="s">
        <v>193</v>
      </c>
      <c r="C688" s="295" t="s">
        <v>605</v>
      </c>
      <c r="D688" s="295" t="s">
        <v>681</v>
      </c>
      <c r="E688" s="288">
        <v>7.0000000000000007E-2</v>
      </c>
      <c r="F688" s="288">
        <v>7.0000000000000007E-2</v>
      </c>
      <c r="G688" s="295" t="s">
        <v>196</v>
      </c>
      <c r="H688" s="343">
        <v>1</v>
      </c>
      <c r="I688" s="296">
        <v>43251</v>
      </c>
      <c r="J688" s="295">
        <v>22600</v>
      </c>
      <c r="K688" s="295">
        <v>7128</v>
      </c>
      <c r="L688" s="295" t="s">
        <v>520</v>
      </c>
      <c r="M688" s="295" t="s">
        <v>682</v>
      </c>
      <c r="N688" s="295" t="s">
        <v>681</v>
      </c>
      <c r="O688" s="295" t="s">
        <v>522</v>
      </c>
      <c r="P688" s="295" t="s">
        <v>346</v>
      </c>
      <c r="Q688" s="295" t="s">
        <v>321</v>
      </c>
      <c r="R688" s="295" t="s">
        <v>201</v>
      </c>
      <c r="S688" s="295" t="s">
        <v>204</v>
      </c>
      <c r="T688" s="295" t="s">
        <v>201</v>
      </c>
      <c r="U688" s="295" t="s">
        <v>330</v>
      </c>
      <c r="V688" s="295" t="s">
        <v>318</v>
      </c>
      <c r="W688" s="295" t="s">
        <v>201</v>
      </c>
      <c r="X688" s="295" t="s">
        <v>331</v>
      </c>
      <c r="Y688" s="287" t="s">
        <v>164</v>
      </c>
      <c r="Z688" s="295"/>
      <c r="AA688" s="295"/>
      <c r="AB688" s="295"/>
      <c r="AC688" s="295"/>
    </row>
    <row r="689" spans="1:29" x14ac:dyDescent="0.35">
      <c r="A689" s="295" t="s">
        <v>192</v>
      </c>
      <c r="B689" s="295" t="s">
        <v>193</v>
      </c>
      <c r="C689" s="295" t="s">
        <v>605</v>
      </c>
      <c r="D689" s="295" t="s">
        <v>681</v>
      </c>
      <c r="E689" s="288">
        <v>297.75</v>
      </c>
      <c r="F689" s="288">
        <v>297.75</v>
      </c>
      <c r="G689" s="295" t="s">
        <v>196</v>
      </c>
      <c r="H689" s="343">
        <v>1</v>
      </c>
      <c r="I689" s="296">
        <v>43251</v>
      </c>
      <c r="J689" s="295">
        <v>22600</v>
      </c>
      <c r="K689" s="295">
        <v>7169</v>
      </c>
      <c r="L689" s="295" t="s">
        <v>520</v>
      </c>
      <c r="M689" s="295" t="s">
        <v>682</v>
      </c>
      <c r="N689" s="295" t="s">
        <v>681</v>
      </c>
      <c r="O689" s="295" t="s">
        <v>544</v>
      </c>
      <c r="P689" s="295" t="s">
        <v>345</v>
      </c>
      <c r="Q689" s="295" t="s">
        <v>321</v>
      </c>
      <c r="R689" s="295" t="s">
        <v>201</v>
      </c>
      <c r="S689" s="295" t="s">
        <v>204</v>
      </c>
      <c r="T689" s="295" t="s">
        <v>201</v>
      </c>
      <c r="U689" s="295" t="s">
        <v>330</v>
      </c>
      <c r="V689" s="295" t="s">
        <v>318</v>
      </c>
      <c r="W689" s="295" t="s">
        <v>201</v>
      </c>
      <c r="X689" s="295" t="s">
        <v>331</v>
      </c>
      <c r="Y689" s="287" t="s">
        <v>164</v>
      </c>
      <c r="Z689" s="295"/>
      <c r="AA689" s="295"/>
      <c r="AB689" s="295"/>
      <c r="AC689" s="295"/>
    </row>
    <row r="690" spans="1:29" x14ac:dyDescent="0.35">
      <c r="A690" s="295" t="s">
        <v>192</v>
      </c>
      <c r="B690" s="295" t="s">
        <v>193</v>
      </c>
      <c r="C690" s="295" t="s">
        <v>605</v>
      </c>
      <c r="D690" s="295" t="s">
        <v>681</v>
      </c>
      <c r="E690" s="288">
        <v>4.05</v>
      </c>
      <c r="F690" s="288">
        <v>4.05</v>
      </c>
      <c r="G690" s="295" t="s">
        <v>196</v>
      </c>
      <c r="H690" s="343">
        <v>1</v>
      </c>
      <c r="I690" s="296">
        <v>43251</v>
      </c>
      <c r="J690" s="295">
        <v>22600</v>
      </c>
      <c r="K690" s="295">
        <v>7272</v>
      </c>
      <c r="L690" s="295" t="s">
        <v>520</v>
      </c>
      <c r="M690" s="295" t="s">
        <v>682</v>
      </c>
      <c r="N690" s="295" t="s">
        <v>681</v>
      </c>
      <c r="O690" s="295" t="s">
        <v>522</v>
      </c>
      <c r="P690" s="295" t="s">
        <v>345</v>
      </c>
      <c r="Q690" s="295" t="s">
        <v>321</v>
      </c>
      <c r="R690" s="295" t="s">
        <v>201</v>
      </c>
      <c r="S690" s="295" t="s">
        <v>204</v>
      </c>
      <c r="T690" s="295" t="s">
        <v>201</v>
      </c>
      <c r="U690" s="295" t="s">
        <v>330</v>
      </c>
      <c r="V690" s="295" t="s">
        <v>318</v>
      </c>
      <c r="W690" s="295" t="s">
        <v>201</v>
      </c>
      <c r="X690" s="295" t="s">
        <v>331</v>
      </c>
      <c r="Y690" s="287" t="s">
        <v>164</v>
      </c>
      <c r="Z690" s="295"/>
      <c r="AA690" s="295"/>
      <c r="AB690" s="295"/>
      <c r="AC690" s="295"/>
    </row>
    <row r="691" spans="1:29" x14ac:dyDescent="0.35">
      <c r="A691" s="295" t="s">
        <v>192</v>
      </c>
      <c r="B691" s="295" t="s">
        <v>193</v>
      </c>
      <c r="C691" s="295" t="s">
        <v>605</v>
      </c>
      <c r="D691" s="295" t="s">
        <v>681</v>
      </c>
      <c r="E691" s="288">
        <v>8.1300000000000008</v>
      </c>
      <c r="F691" s="288">
        <v>8.1300000000000008</v>
      </c>
      <c r="G691" s="295" t="s">
        <v>196</v>
      </c>
      <c r="H691" s="343">
        <v>1</v>
      </c>
      <c r="I691" s="296">
        <v>43251</v>
      </c>
      <c r="J691" s="295">
        <v>22600</v>
      </c>
      <c r="K691" s="295">
        <v>7312</v>
      </c>
      <c r="L691" s="295" t="s">
        <v>520</v>
      </c>
      <c r="M691" s="295" t="s">
        <v>682</v>
      </c>
      <c r="N691" s="295" t="s">
        <v>681</v>
      </c>
      <c r="O691" s="295" t="s">
        <v>544</v>
      </c>
      <c r="P691" s="295" t="s">
        <v>333</v>
      </c>
      <c r="Q691" s="295" t="s">
        <v>322</v>
      </c>
      <c r="R691" s="295" t="s">
        <v>201</v>
      </c>
      <c r="S691" s="295" t="s">
        <v>204</v>
      </c>
      <c r="T691" s="295" t="s">
        <v>201</v>
      </c>
      <c r="U691" s="295" t="s">
        <v>330</v>
      </c>
      <c r="V691" s="295" t="s">
        <v>318</v>
      </c>
      <c r="W691" s="295" t="s">
        <v>201</v>
      </c>
      <c r="X691" s="295" t="s">
        <v>331</v>
      </c>
      <c r="Y691" s="287" t="s">
        <v>164</v>
      </c>
      <c r="Z691" s="295"/>
      <c r="AA691" s="295"/>
      <c r="AB691" s="295"/>
      <c r="AC691" s="295"/>
    </row>
    <row r="692" spans="1:29" x14ac:dyDescent="0.35">
      <c r="A692" s="295" t="s">
        <v>192</v>
      </c>
      <c r="B692" s="295" t="s">
        <v>193</v>
      </c>
      <c r="C692" s="295" t="s">
        <v>605</v>
      </c>
      <c r="D692" s="295" t="s">
        <v>681</v>
      </c>
      <c r="E692" s="288">
        <v>0.11</v>
      </c>
      <c r="F692" s="288">
        <v>0.11</v>
      </c>
      <c r="G692" s="295" t="s">
        <v>196</v>
      </c>
      <c r="H692" s="343">
        <v>1</v>
      </c>
      <c r="I692" s="296">
        <v>43251</v>
      </c>
      <c r="J692" s="295">
        <v>22600</v>
      </c>
      <c r="K692" s="295">
        <v>7408</v>
      </c>
      <c r="L692" s="295" t="s">
        <v>520</v>
      </c>
      <c r="M692" s="295" t="s">
        <v>682</v>
      </c>
      <c r="N692" s="295" t="s">
        <v>681</v>
      </c>
      <c r="O692" s="295" t="s">
        <v>522</v>
      </c>
      <c r="P692" s="295" t="s">
        <v>333</v>
      </c>
      <c r="Q692" s="295" t="s">
        <v>322</v>
      </c>
      <c r="R692" s="295" t="s">
        <v>201</v>
      </c>
      <c r="S692" s="295" t="s">
        <v>204</v>
      </c>
      <c r="T692" s="295" t="s">
        <v>201</v>
      </c>
      <c r="U692" s="295" t="s">
        <v>330</v>
      </c>
      <c r="V692" s="295" t="s">
        <v>318</v>
      </c>
      <c r="W692" s="295" t="s">
        <v>201</v>
      </c>
      <c r="X692" s="295" t="s">
        <v>331</v>
      </c>
      <c r="Y692" s="287" t="s">
        <v>164</v>
      </c>
      <c r="Z692" s="295"/>
      <c r="AA692" s="295"/>
      <c r="AB692" s="295"/>
      <c r="AC692" s="295"/>
    </row>
    <row r="693" spans="1:29" x14ac:dyDescent="0.35">
      <c r="A693" s="295" t="s">
        <v>192</v>
      </c>
      <c r="B693" s="295" t="s">
        <v>193</v>
      </c>
      <c r="C693" s="295" t="s">
        <v>605</v>
      </c>
      <c r="D693" s="295" t="s">
        <v>681</v>
      </c>
      <c r="E693" s="288">
        <v>3.01</v>
      </c>
      <c r="F693" s="288">
        <v>3.01</v>
      </c>
      <c r="G693" s="295" t="s">
        <v>196</v>
      </c>
      <c r="H693" s="343">
        <v>1</v>
      </c>
      <c r="I693" s="296">
        <v>43251</v>
      </c>
      <c r="J693" s="295">
        <v>22600</v>
      </c>
      <c r="K693" s="295">
        <v>7448</v>
      </c>
      <c r="L693" s="295" t="s">
        <v>520</v>
      </c>
      <c r="M693" s="295" t="s">
        <v>682</v>
      </c>
      <c r="N693" s="295" t="s">
        <v>681</v>
      </c>
      <c r="O693" s="295" t="s">
        <v>544</v>
      </c>
      <c r="P693" s="295" t="s">
        <v>334</v>
      </c>
      <c r="Q693" s="295" t="s">
        <v>322</v>
      </c>
      <c r="R693" s="295" t="s">
        <v>201</v>
      </c>
      <c r="S693" s="295" t="s">
        <v>204</v>
      </c>
      <c r="T693" s="295" t="s">
        <v>201</v>
      </c>
      <c r="U693" s="295" t="s">
        <v>330</v>
      </c>
      <c r="V693" s="295" t="s">
        <v>318</v>
      </c>
      <c r="W693" s="295" t="s">
        <v>201</v>
      </c>
      <c r="X693" s="295" t="s">
        <v>331</v>
      </c>
      <c r="Y693" s="287" t="s">
        <v>164</v>
      </c>
      <c r="Z693" s="295"/>
      <c r="AA693" s="295"/>
      <c r="AB693" s="295"/>
      <c r="AC693" s="295"/>
    </row>
    <row r="694" spans="1:29" x14ac:dyDescent="0.35">
      <c r="A694" s="295" t="s">
        <v>192</v>
      </c>
      <c r="B694" s="295" t="s">
        <v>193</v>
      </c>
      <c r="C694" s="295" t="s">
        <v>605</v>
      </c>
      <c r="D694" s="295" t="s">
        <v>681</v>
      </c>
      <c r="E694" s="288">
        <v>0.04</v>
      </c>
      <c r="F694" s="288">
        <v>0.04</v>
      </c>
      <c r="G694" s="295" t="s">
        <v>196</v>
      </c>
      <c r="H694" s="343">
        <v>1</v>
      </c>
      <c r="I694" s="296">
        <v>43251</v>
      </c>
      <c r="J694" s="295">
        <v>22600</v>
      </c>
      <c r="K694" s="295">
        <v>7542</v>
      </c>
      <c r="L694" s="295" t="s">
        <v>520</v>
      </c>
      <c r="M694" s="295" t="s">
        <v>682</v>
      </c>
      <c r="N694" s="295" t="s">
        <v>681</v>
      </c>
      <c r="O694" s="295" t="s">
        <v>522</v>
      </c>
      <c r="P694" s="295" t="s">
        <v>334</v>
      </c>
      <c r="Q694" s="295" t="s">
        <v>322</v>
      </c>
      <c r="R694" s="295" t="s">
        <v>201</v>
      </c>
      <c r="S694" s="295" t="s">
        <v>204</v>
      </c>
      <c r="T694" s="295" t="s">
        <v>201</v>
      </c>
      <c r="U694" s="295" t="s">
        <v>330</v>
      </c>
      <c r="V694" s="295" t="s">
        <v>318</v>
      </c>
      <c r="W694" s="295" t="s">
        <v>201</v>
      </c>
      <c r="X694" s="295" t="s">
        <v>331</v>
      </c>
      <c r="Y694" s="287" t="s">
        <v>164</v>
      </c>
      <c r="Z694" s="295"/>
      <c r="AA694" s="295"/>
      <c r="AB694" s="295"/>
      <c r="AC694" s="295"/>
    </row>
    <row r="695" spans="1:29" x14ac:dyDescent="0.35">
      <c r="A695" s="295" t="s">
        <v>192</v>
      </c>
      <c r="B695" s="295" t="s">
        <v>193</v>
      </c>
      <c r="C695" s="295" t="s">
        <v>605</v>
      </c>
      <c r="D695" s="295" t="s">
        <v>681</v>
      </c>
      <c r="E695" s="288">
        <v>10.71</v>
      </c>
      <c r="F695" s="288">
        <v>10.71</v>
      </c>
      <c r="G695" s="295" t="s">
        <v>196</v>
      </c>
      <c r="H695" s="343">
        <v>1</v>
      </c>
      <c r="I695" s="296">
        <v>43251</v>
      </c>
      <c r="J695" s="295">
        <v>22600</v>
      </c>
      <c r="K695" s="295">
        <v>7582</v>
      </c>
      <c r="L695" s="295" t="s">
        <v>520</v>
      </c>
      <c r="M695" s="295" t="s">
        <v>682</v>
      </c>
      <c r="N695" s="295" t="s">
        <v>681</v>
      </c>
      <c r="O695" s="295" t="s">
        <v>544</v>
      </c>
      <c r="P695" s="295" t="s">
        <v>329</v>
      </c>
      <c r="Q695" s="295" t="s">
        <v>324</v>
      </c>
      <c r="R695" s="295" t="s">
        <v>201</v>
      </c>
      <c r="S695" s="295" t="s">
        <v>204</v>
      </c>
      <c r="T695" s="295" t="s">
        <v>201</v>
      </c>
      <c r="U695" s="295" t="s">
        <v>330</v>
      </c>
      <c r="V695" s="295" t="s">
        <v>318</v>
      </c>
      <c r="W695" s="295" t="s">
        <v>201</v>
      </c>
      <c r="X695" s="295" t="s">
        <v>331</v>
      </c>
      <c r="Y695" s="287" t="s">
        <v>164</v>
      </c>
      <c r="Z695" s="295"/>
      <c r="AA695" s="295"/>
      <c r="AB695" s="295"/>
      <c r="AC695" s="295"/>
    </row>
    <row r="696" spans="1:29" x14ac:dyDescent="0.35">
      <c r="A696" s="295" t="s">
        <v>192</v>
      </c>
      <c r="B696" s="295" t="s">
        <v>193</v>
      </c>
      <c r="C696" s="295" t="s">
        <v>605</v>
      </c>
      <c r="D696" s="295" t="s">
        <v>681</v>
      </c>
      <c r="E696" s="288">
        <v>0.15</v>
      </c>
      <c r="F696" s="288">
        <v>0.15</v>
      </c>
      <c r="G696" s="295" t="s">
        <v>196</v>
      </c>
      <c r="H696" s="343">
        <v>1</v>
      </c>
      <c r="I696" s="296">
        <v>43251</v>
      </c>
      <c r="J696" s="295">
        <v>22600</v>
      </c>
      <c r="K696" s="295">
        <v>7679</v>
      </c>
      <c r="L696" s="295" t="s">
        <v>520</v>
      </c>
      <c r="M696" s="295" t="s">
        <v>682</v>
      </c>
      <c r="N696" s="295" t="s">
        <v>681</v>
      </c>
      <c r="O696" s="295" t="s">
        <v>522</v>
      </c>
      <c r="P696" s="295" t="s">
        <v>329</v>
      </c>
      <c r="Q696" s="295" t="s">
        <v>324</v>
      </c>
      <c r="R696" s="295" t="s">
        <v>201</v>
      </c>
      <c r="S696" s="295" t="s">
        <v>204</v>
      </c>
      <c r="T696" s="295" t="s">
        <v>201</v>
      </c>
      <c r="U696" s="295" t="s">
        <v>330</v>
      </c>
      <c r="V696" s="295" t="s">
        <v>318</v>
      </c>
      <c r="W696" s="295" t="s">
        <v>201</v>
      </c>
      <c r="X696" s="295" t="s">
        <v>331</v>
      </c>
      <c r="Y696" s="287" t="s">
        <v>164</v>
      </c>
      <c r="Z696" s="295"/>
      <c r="AA696" s="295"/>
      <c r="AB696" s="295"/>
      <c r="AC696" s="295"/>
    </row>
    <row r="697" spans="1:29" x14ac:dyDescent="0.35">
      <c r="A697" s="295" t="s">
        <v>192</v>
      </c>
      <c r="B697" s="295" t="s">
        <v>193</v>
      </c>
      <c r="C697" s="295" t="s">
        <v>605</v>
      </c>
      <c r="D697" s="295" t="s">
        <v>681</v>
      </c>
      <c r="E697" s="288">
        <v>1.4</v>
      </c>
      <c r="F697" s="288">
        <v>1.4</v>
      </c>
      <c r="G697" s="295" t="s">
        <v>196</v>
      </c>
      <c r="H697" s="343">
        <v>1</v>
      </c>
      <c r="I697" s="296">
        <v>43251</v>
      </c>
      <c r="J697" s="295">
        <v>22600</v>
      </c>
      <c r="K697" s="295">
        <v>7718</v>
      </c>
      <c r="L697" s="295" t="s">
        <v>520</v>
      </c>
      <c r="M697" s="295" t="s">
        <v>682</v>
      </c>
      <c r="N697" s="295" t="s">
        <v>681</v>
      </c>
      <c r="O697" s="295" t="s">
        <v>544</v>
      </c>
      <c r="P697" s="295" t="s">
        <v>332</v>
      </c>
      <c r="Q697" s="295" t="s">
        <v>324</v>
      </c>
      <c r="R697" s="295" t="s">
        <v>201</v>
      </c>
      <c r="S697" s="295" t="s">
        <v>204</v>
      </c>
      <c r="T697" s="295" t="s">
        <v>201</v>
      </c>
      <c r="U697" s="295" t="s">
        <v>330</v>
      </c>
      <c r="V697" s="295" t="s">
        <v>318</v>
      </c>
      <c r="W697" s="295" t="s">
        <v>201</v>
      </c>
      <c r="X697" s="295" t="s">
        <v>331</v>
      </c>
      <c r="Y697" s="287" t="s">
        <v>164</v>
      </c>
      <c r="Z697" s="295"/>
      <c r="AA697" s="295"/>
      <c r="AB697" s="295"/>
      <c r="AC697" s="295"/>
    </row>
    <row r="698" spans="1:29" x14ac:dyDescent="0.35">
      <c r="A698" s="295" t="s">
        <v>192</v>
      </c>
      <c r="B698" s="295" t="s">
        <v>193</v>
      </c>
      <c r="C698" s="295" t="s">
        <v>605</v>
      </c>
      <c r="D698" s="295" t="s">
        <v>681</v>
      </c>
      <c r="E698" s="288">
        <v>0.02</v>
      </c>
      <c r="F698" s="288">
        <v>0.02</v>
      </c>
      <c r="G698" s="295" t="s">
        <v>196</v>
      </c>
      <c r="H698" s="343">
        <v>1</v>
      </c>
      <c r="I698" s="296">
        <v>43251</v>
      </c>
      <c r="J698" s="295">
        <v>22600</v>
      </c>
      <c r="K698" s="295">
        <v>7803</v>
      </c>
      <c r="L698" s="295" t="s">
        <v>520</v>
      </c>
      <c r="M698" s="295" t="s">
        <v>682</v>
      </c>
      <c r="N698" s="295" t="s">
        <v>681</v>
      </c>
      <c r="O698" s="295" t="s">
        <v>522</v>
      </c>
      <c r="P698" s="295" t="s">
        <v>332</v>
      </c>
      <c r="Q698" s="295" t="s">
        <v>324</v>
      </c>
      <c r="R698" s="295" t="s">
        <v>201</v>
      </c>
      <c r="S698" s="295" t="s">
        <v>204</v>
      </c>
      <c r="T698" s="295" t="s">
        <v>201</v>
      </c>
      <c r="U698" s="295" t="s">
        <v>330</v>
      </c>
      <c r="V698" s="295" t="s">
        <v>318</v>
      </c>
      <c r="W698" s="295" t="s">
        <v>201</v>
      </c>
      <c r="X698" s="295" t="s">
        <v>331</v>
      </c>
      <c r="Y698" s="287" t="s">
        <v>164</v>
      </c>
      <c r="Z698" s="295"/>
      <c r="AA698" s="295"/>
      <c r="AB698" s="295"/>
      <c r="AC698" s="295"/>
    </row>
    <row r="699" spans="1:29" x14ac:dyDescent="0.35">
      <c r="A699" s="295" t="s">
        <v>192</v>
      </c>
      <c r="B699" s="295" t="s">
        <v>193</v>
      </c>
      <c r="C699" s="295" t="s">
        <v>605</v>
      </c>
      <c r="D699" s="295" t="s">
        <v>681</v>
      </c>
      <c r="E699" s="288">
        <v>9.89</v>
      </c>
      <c r="F699" s="288">
        <v>9.89</v>
      </c>
      <c r="G699" s="295" t="s">
        <v>196</v>
      </c>
      <c r="H699" s="343">
        <v>1</v>
      </c>
      <c r="I699" s="296">
        <v>43251</v>
      </c>
      <c r="J699" s="295">
        <v>22600</v>
      </c>
      <c r="K699" s="295">
        <v>7843</v>
      </c>
      <c r="L699" s="295" t="s">
        <v>520</v>
      </c>
      <c r="M699" s="295" t="s">
        <v>682</v>
      </c>
      <c r="N699" s="295" t="s">
        <v>681</v>
      </c>
      <c r="O699" s="295" t="s">
        <v>544</v>
      </c>
      <c r="P699" s="295" t="s">
        <v>333</v>
      </c>
      <c r="Q699" s="295" t="s">
        <v>324</v>
      </c>
      <c r="R699" s="295" t="s">
        <v>201</v>
      </c>
      <c r="S699" s="295" t="s">
        <v>204</v>
      </c>
      <c r="T699" s="295" t="s">
        <v>201</v>
      </c>
      <c r="U699" s="295" t="s">
        <v>330</v>
      </c>
      <c r="V699" s="295" t="s">
        <v>318</v>
      </c>
      <c r="W699" s="295" t="s">
        <v>201</v>
      </c>
      <c r="X699" s="295" t="s">
        <v>331</v>
      </c>
      <c r="Y699" s="287" t="s">
        <v>164</v>
      </c>
      <c r="Z699" s="295"/>
      <c r="AA699" s="295"/>
      <c r="AB699" s="295"/>
      <c r="AC699" s="295"/>
    </row>
    <row r="700" spans="1:29" x14ac:dyDescent="0.35">
      <c r="A700" s="295" t="s">
        <v>192</v>
      </c>
      <c r="B700" s="295" t="s">
        <v>193</v>
      </c>
      <c r="C700" s="295" t="s">
        <v>605</v>
      </c>
      <c r="D700" s="295" t="s">
        <v>681</v>
      </c>
      <c r="E700" s="288">
        <v>0.13</v>
      </c>
      <c r="F700" s="288">
        <v>0.13</v>
      </c>
      <c r="G700" s="295" t="s">
        <v>196</v>
      </c>
      <c r="H700" s="343">
        <v>1</v>
      </c>
      <c r="I700" s="296">
        <v>43251</v>
      </c>
      <c r="J700" s="295">
        <v>22600</v>
      </c>
      <c r="K700" s="295">
        <v>7940</v>
      </c>
      <c r="L700" s="295" t="s">
        <v>520</v>
      </c>
      <c r="M700" s="295" t="s">
        <v>682</v>
      </c>
      <c r="N700" s="295" t="s">
        <v>681</v>
      </c>
      <c r="O700" s="295" t="s">
        <v>522</v>
      </c>
      <c r="P700" s="295" t="s">
        <v>333</v>
      </c>
      <c r="Q700" s="295" t="s">
        <v>324</v>
      </c>
      <c r="R700" s="295" t="s">
        <v>201</v>
      </c>
      <c r="S700" s="295" t="s">
        <v>204</v>
      </c>
      <c r="T700" s="295" t="s">
        <v>201</v>
      </c>
      <c r="U700" s="295" t="s">
        <v>330</v>
      </c>
      <c r="V700" s="295" t="s">
        <v>318</v>
      </c>
      <c r="W700" s="295" t="s">
        <v>201</v>
      </c>
      <c r="X700" s="295" t="s">
        <v>331</v>
      </c>
      <c r="Y700" s="287" t="s">
        <v>164</v>
      </c>
      <c r="Z700" s="295"/>
      <c r="AA700" s="295"/>
      <c r="AB700" s="295"/>
      <c r="AC700" s="295"/>
    </row>
    <row r="701" spans="1:29" x14ac:dyDescent="0.35">
      <c r="A701" s="295" t="s">
        <v>192</v>
      </c>
      <c r="B701" s="295" t="s">
        <v>193</v>
      </c>
      <c r="C701" s="295" t="s">
        <v>605</v>
      </c>
      <c r="D701" s="295" t="s">
        <v>681</v>
      </c>
      <c r="E701" s="288">
        <v>3.16</v>
      </c>
      <c r="F701" s="288">
        <v>3.16</v>
      </c>
      <c r="G701" s="295" t="s">
        <v>196</v>
      </c>
      <c r="H701" s="343">
        <v>1</v>
      </c>
      <c r="I701" s="296">
        <v>43251</v>
      </c>
      <c r="J701" s="295">
        <v>22600</v>
      </c>
      <c r="K701" s="295">
        <v>7980</v>
      </c>
      <c r="L701" s="295" t="s">
        <v>520</v>
      </c>
      <c r="M701" s="295" t="s">
        <v>682</v>
      </c>
      <c r="N701" s="295" t="s">
        <v>681</v>
      </c>
      <c r="O701" s="295" t="s">
        <v>544</v>
      </c>
      <c r="P701" s="295" t="s">
        <v>334</v>
      </c>
      <c r="Q701" s="295" t="s">
        <v>324</v>
      </c>
      <c r="R701" s="295" t="s">
        <v>201</v>
      </c>
      <c r="S701" s="295" t="s">
        <v>204</v>
      </c>
      <c r="T701" s="295" t="s">
        <v>201</v>
      </c>
      <c r="U701" s="295" t="s">
        <v>330</v>
      </c>
      <c r="V701" s="295" t="s">
        <v>318</v>
      </c>
      <c r="W701" s="295" t="s">
        <v>201</v>
      </c>
      <c r="X701" s="295" t="s">
        <v>331</v>
      </c>
      <c r="Y701" s="287" t="s">
        <v>164</v>
      </c>
      <c r="Z701" s="295"/>
      <c r="AA701" s="295"/>
      <c r="AB701" s="295"/>
      <c r="AC701" s="295"/>
    </row>
    <row r="702" spans="1:29" x14ac:dyDescent="0.35">
      <c r="A702" s="295" t="s">
        <v>192</v>
      </c>
      <c r="B702" s="295" t="s">
        <v>193</v>
      </c>
      <c r="C702" s="295" t="s">
        <v>605</v>
      </c>
      <c r="D702" s="295" t="s">
        <v>681</v>
      </c>
      <c r="E702" s="288">
        <v>0.04</v>
      </c>
      <c r="F702" s="288">
        <v>0.04</v>
      </c>
      <c r="G702" s="295" t="s">
        <v>196</v>
      </c>
      <c r="H702" s="343">
        <v>1</v>
      </c>
      <c r="I702" s="296">
        <v>43251</v>
      </c>
      <c r="J702" s="295">
        <v>22600</v>
      </c>
      <c r="K702" s="295">
        <v>8074</v>
      </c>
      <c r="L702" s="295" t="s">
        <v>520</v>
      </c>
      <c r="M702" s="295" t="s">
        <v>682</v>
      </c>
      <c r="N702" s="295" t="s">
        <v>681</v>
      </c>
      <c r="O702" s="295" t="s">
        <v>522</v>
      </c>
      <c r="P702" s="295" t="s">
        <v>334</v>
      </c>
      <c r="Q702" s="295" t="s">
        <v>324</v>
      </c>
      <c r="R702" s="295" t="s">
        <v>201</v>
      </c>
      <c r="S702" s="295" t="s">
        <v>204</v>
      </c>
      <c r="T702" s="295" t="s">
        <v>201</v>
      </c>
      <c r="U702" s="295" t="s">
        <v>330</v>
      </c>
      <c r="V702" s="295" t="s">
        <v>318</v>
      </c>
      <c r="W702" s="295" t="s">
        <v>201</v>
      </c>
      <c r="X702" s="295" t="s">
        <v>331</v>
      </c>
      <c r="Y702" s="287" t="s">
        <v>164</v>
      </c>
      <c r="Z702" s="295"/>
      <c r="AA702" s="295"/>
      <c r="AB702" s="295"/>
      <c r="AC702" s="295"/>
    </row>
    <row r="703" spans="1:29" x14ac:dyDescent="0.35">
      <c r="A703" s="295" t="s">
        <v>192</v>
      </c>
      <c r="B703" s="295" t="s">
        <v>193</v>
      </c>
      <c r="C703" s="295" t="s">
        <v>605</v>
      </c>
      <c r="D703" s="295" t="s">
        <v>681</v>
      </c>
      <c r="E703" s="288">
        <v>2.29</v>
      </c>
      <c r="F703" s="288">
        <v>2.29</v>
      </c>
      <c r="G703" s="295" t="s">
        <v>196</v>
      </c>
      <c r="H703" s="343">
        <v>1</v>
      </c>
      <c r="I703" s="296">
        <v>43251</v>
      </c>
      <c r="J703" s="295">
        <v>22600</v>
      </c>
      <c r="K703" s="295">
        <v>8113</v>
      </c>
      <c r="L703" s="295" t="s">
        <v>520</v>
      </c>
      <c r="M703" s="295" t="s">
        <v>682</v>
      </c>
      <c r="N703" s="295" t="s">
        <v>681</v>
      </c>
      <c r="O703" s="295" t="s">
        <v>544</v>
      </c>
      <c r="P703" s="295" t="s">
        <v>335</v>
      </c>
      <c r="Q703" s="295" t="s">
        <v>324</v>
      </c>
      <c r="R703" s="295" t="s">
        <v>201</v>
      </c>
      <c r="S703" s="295" t="s">
        <v>204</v>
      </c>
      <c r="T703" s="295" t="s">
        <v>201</v>
      </c>
      <c r="U703" s="295" t="s">
        <v>330</v>
      </c>
      <c r="V703" s="295" t="s">
        <v>318</v>
      </c>
      <c r="W703" s="295" t="s">
        <v>201</v>
      </c>
      <c r="X703" s="295" t="s">
        <v>331</v>
      </c>
      <c r="Y703" s="287" t="s">
        <v>164</v>
      </c>
      <c r="Z703" s="295"/>
      <c r="AA703" s="295"/>
      <c r="AB703" s="295"/>
      <c r="AC703" s="295"/>
    </row>
    <row r="704" spans="1:29" x14ac:dyDescent="0.35">
      <c r="A704" s="295" t="s">
        <v>192</v>
      </c>
      <c r="B704" s="295" t="s">
        <v>193</v>
      </c>
      <c r="C704" s="295" t="s">
        <v>605</v>
      </c>
      <c r="D704" s="295" t="s">
        <v>681</v>
      </c>
      <c r="E704" s="288">
        <v>0.03</v>
      </c>
      <c r="F704" s="288">
        <v>0.03</v>
      </c>
      <c r="G704" s="295" t="s">
        <v>196</v>
      </c>
      <c r="H704" s="343">
        <v>1</v>
      </c>
      <c r="I704" s="296">
        <v>43251</v>
      </c>
      <c r="J704" s="295">
        <v>22600</v>
      </c>
      <c r="K704" s="295">
        <v>8206</v>
      </c>
      <c r="L704" s="295" t="s">
        <v>520</v>
      </c>
      <c r="M704" s="295" t="s">
        <v>682</v>
      </c>
      <c r="N704" s="295" t="s">
        <v>681</v>
      </c>
      <c r="O704" s="295" t="s">
        <v>522</v>
      </c>
      <c r="P704" s="295" t="s">
        <v>335</v>
      </c>
      <c r="Q704" s="295" t="s">
        <v>324</v>
      </c>
      <c r="R704" s="295" t="s">
        <v>201</v>
      </c>
      <c r="S704" s="295" t="s">
        <v>204</v>
      </c>
      <c r="T704" s="295" t="s">
        <v>201</v>
      </c>
      <c r="U704" s="295" t="s">
        <v>330</v>
      </c>
      <c r="V704" s="295" t="s">
        <v>318</v>
      </c>
      <c r="W704" s="295" t="s">
        <v>201</v>
      </c>
      <c r="X704" s="295" t="s">
        <v>331</v>
      </c>
      <c r="Y704" s="287" t="s">
        <v>164</v>
      </c>
      <c r="Z704" s="295"/>
      <c r="AA704" s="295"/>
      <c r="AB704" s="295"/>
      <c r="AC704" s="295"/>
    </row>
    <row r="705" spans="1:29" x14ac:dyDescent="0.35">
      <c r="A705" s="295" t="s">
        <v>192</v>
      </c>
      <c r="B705" s="295" t="s">
        <v>193</v>
      </c>
      <c r="C705" s="295" t="s">
        <v>605</v>
      </c>
      <c r="D705" s="295" t="s">
        <v>681</v>
      </c>
      <c r="E705" s="288">
        <v>8.17</v>
      </c>
      <c r="F705" s="288">
        <v>8.17</v>
      </c>
      <c r="G705" s="295" t="s">
        <v>196</v>
      </c>
      <c r="H705" s="343">
        <v>1</v>
      </c>
      <c r="I705" s="296">
        <v>43251</v>
      </c>
      <c r="J705" s="295">
        <v>22600</v>
      </c>
      <c r="K705" s="295">
        <v>8246</v>
      </c>
      <c r="L705" s="295" t="s">
        <v>520</v>
      </c>
      <c r="M705" s="295" t="s">
        <v>682</v>
      </c>
      <c r="N705" s="295" t="s">
        <v>681</v>
      </c>
      <c r="O705" s="295" t="s">
        <v>544</v>
      </c>
      <c r="P705" s="295" t="s">
        <v>336</v>
      </c>
      <c r="Q705" s="295" t="s">
        <v>324</v>
      </c>
      <c r="R705" s="295" t="s">
        <v>201</v>
      </c>
      <c r="S705" s="295" t="s">
        <v>204</v>
      </c>
      <c r="T705" s="295" t="s">
        <v>201</v>
      </c>
      <c r="U705" s="295" t="s">
        <v>330</v>
      </c>
      <c r="V705" s="295" t="s">
        <v>318</v>
      </c>
      <c r="W705" s="295" t="s">
        <v>201</v>
      </c>
      <c r="X705" s="295" t="s">
        <v>331</v>
      </c>
      <c r="Y705" s="287" t="s">
        <v>164</v>
      </c>
      <c r="Z705" s="295"/>
      <c r="AA705" s="295"/>
      <c r="AB705" s="295"/>
      <c r="AC705" s="295"/>
    </row>
    <row r="706" spans="1:29" x14ac:dyDescent="0.35">
      <c r="A706" s="295" t="s">
        <v>192</v>
      </c>
      <c r="B706" s="295" t="s">
        <v>193</v>
      </c>
      <c r="C706" s="295" t="s">
        <v>605</v>
      </c>
      <c r="D706" s="295" t="s">
        <v>681</v>
      </c>
      <c r="E706" s="288">
        <v>0.11</v>
      </c>
      <c r="F706" s="288">
        <v>0.11</v>
      </c>
      <c r="G706" s="295" t="s">
        <v>196</v>
      </c>
      <c r="H706" s="343">
        <v>1</v>
      </c>
      <c r="I706" s="296">
        <v>43251</v>
      </c>
      <c r="J706" s="295">
        <v>22600</v>
      </c>
      <c r="K706" s="295">
        <v>8342</v>
      </c>
      <c r="L706" s="295" t="s">
        <v>520</v>
      </c>
      <c r="M706" s="295" t="s">
        <v>682</v>
      </c>
      <c r="N706" s="295" t="s">
        <v>681</v>
      </c>
      <c r="O706" s="295" t="s">
        <v>522</v>
      </c>
      <c r="P706" s="295" t="s">
        <v>336</v>
      </c>
      <c r="Q706" s="295" t="s">
        <v>324</v>
      </c>
      <c r="R706" s="295" t="s">
        <v>201</v>
      </c>
      <c r="S706" s="295" t="s">
        <v>204</v>
      </c>
      <c r="T706" s="295" t="s">
        <v>201</v>
      </c>
      <c r="U706" s="295" t="s">
        <v>330</v>
      </c>
      <c r="V706" s="295" t="s">
        <v>318</v>
      </c>
      <c r="W706" s="295" t="s">
        <v>201</v>
      </c>
      <c r="X706" s="295" t="s">
        <v>331</v>
      </c>
      <c r="Y706" s="287" t="s">
        <v>164</v>
      </c>
      <c r="Z706" s="295"/>
      <c r="AA706" s="295"/>
      <c r="AB706" s="295"/>
      <c r="AC706" s="295"/>
    </row>
    <row r="707" spans="1:29" x14ac:dyDescent="0.35">
      <c r="A707" s="295" t="s">
        <v>192</v>
      </c>
      <c r="B707" s="295" t="s">
        <v>193</v>
      </c>
      <c r="C707" s="295" t="s">
        <v>605</v>
      </c>
      <c r="D707" s="295" t="s">
        <v>681</v>
      </c>
      <c r="E707" s="288">
        <v>4.88</v>
      </c>
      <c r="F707" s="288">
        <v>4.88</v>
      </c>
      <c r="G707" s="295" t="s">
        <v>196</v>
      </c>
      <c r="H707" s="343">
        <v>1</v>
      </c>
      <c r="I707" s="296">
        <v>43251</v>
      </c>
      <c r="J707" s="295">
        <v>22600</v>
      </c>
      <c r="K707" s="295">
        <v>8382</v>
      </c>
      <c r="L707" s="295" t="s">
        <v>520</v>
      </c>
      <c r="M707" s="295" t="s">
        <v>682</v>
      </c>
      <c r="N707" s="295" t="s">
        <v>681</v>
      </c>
      <c r="O707" s="295" t="s">
        <v>544</v>
      </c>
      <c r="P707" s="295" t="s">
        <v>337</v>
      </c>
      <c r="Q707" s="295" t="s">
        <v>324</v>
      </c>
      <c r="R707" s="295" t="s">
        <v>201</v>
      </c>
      <c r="S707" s="295" t="s">
        <v>204</v>
      </c>
      <c r="T707" s="295" t="s">
        <v>201</v>
      </c>
      <c r="U707" s="295" t="s">
        <v>330</v>
      </c>
      <c r="V707" s="295" t="s">
        <v>318</v>
      </c>
      <c r="W707" s="295" t="s">
        <v>201</v>
      </c>
      <c r="X707" s="295" t="s">
        <v>331</v>
      </c>
      <c r="Y707" s="287" t="s">
        <v>164</v>
      </c>
      <c r="Z707" s="295"/>
      <c r="AA707" s="295"/>
      <c r="AB707" s="295"/>
      <c r="AC707" s="295"/>
    </row>
    <row r="708" spans="1:29" x14ac:dyDescent="0.35">
      <c r="A708" s="295" t="s">
        <v>192</v>
      </c>
      <c r="B708" s="295" t="s">
        <v>193</v>
      </c>
      <c r="C708" s="295" t="s">
        <v>605</v>
      </c>
      <c r="D708" s="295" t="s">
        <v>681</v>
      </c>
      <c r="E708" s="288">
        <v>7.0000000000000007E-2</v>
      </c>
      <c r="F708" s="288">
        <v>7.0000000000000007E-2</v>
      </c>
      <c r="G708" s="295" t="s">
        <v>196</v>
      </c>
      <c r="H708" s="343">
        <v>1</v>
      </c>
      <c r="I708" s="296">
        <v>43251</v>
      </c>
      <c r="J708" s="295">
        <v>22600</v>
      </c>
      <c r="K708" s="295">
        <v>8477</v>
      </c>
      <c r="L708" s="295" t="s">
        <v>520</v>
      </c>
      <c r="M708" s="295" t="s">
        <v>682</v>
      </c>
      <c r="N708" s="295" t="s">
        <v>681</v>
      </c>
      <c r="O708" s="295" t="s">
        <v>522</v>
      </c>
      <c r="P708" s="295" t="s">
        <v>337</v>
      </c>
      <c r="Q708" s="295" t="s">
        <v>324</v>
      </c>
      <c r="R708" s="295" t="s">
        <v>201</v>
      </c>
      <c r="S708" s="295" t="s">
        <v>204</v>
      </c>
      <c r="T708" s="295" t="s">
        <v>201</v>
      </c>
      <c r="U708" s="295" t="s">
        <v>330</v>
      </c>
      <c r="V708" s="295" t="s">
        <v>318</v>
      </c>
      <c r="W708" s="295" t="s">
        <v>201</v>
      </c>
      <c r="X708" s="295" t="s">
        <v>331</v>
      </c>
      <c r="Y708" s="287" t="s">
        <v>164</v>
      </c>
      <c r="Z708" s="295"/>
      <c r="AA708" s="295"/>
      <c r="AB708" s="295"/>
      <c r="AC708" s="295"/>
    </row>
    <row r="709" spans="1:29" x14ac:dyDescent="0.35">
      <c r="A709" s="295" t="s">
        <v>192</v>
      </c>
      <c r="B709" s="295" t="s">
        <v>193</v>
      </c>
      <c r="C709" s="295" t="s">
        <v>605</v>
      </c>
      <c r="D709" s="295" t="s">
        <v>681</v>
      </c>
      <c r="E709" s="288">
        <v>8.4700000000000006</v>
      </c>
      <c r="F709" s="288">
        <v>8.4700000000000006</v>
      </c>
      <c r="G709" s="295" t="s">
        <v>196</v>
      </c>
      <c r="H709" s="343">
        <v>1</v>
      </c>
      <c r="I709" s="296">
        <v>43251</v>
      </c>
      <c r="J709" s="295">
        <v>22600</v>
      </c>
      <c r="K709" s="295">
        <v>8517</v>
      </c>
      <c r="L709" s="295" t="s">
        <v>520</v>
      </c>
      <c r="M709" s="295" t="s">
        <v>682</v>
      </c>
      <c r="N709" s="295" t="s">
        <v>681</v>
      </c>
      <c r="O709" s="295" t="s">
        <v>544</v>
      </c>
      <c r="P709" s="295" t="s">
        <v>338</v>
      </c>
      <c r="Q709" s="295" t="s">
        <v>324</v>
      </c>
      <c r="R709" s="295" t="s">
        <v>201</v>
      </c>
      <c r="S709" s="295" t="s">
        <v>204</v>
      </c>
      <c r="T709" s="295" t="s">
        <v>201</v>
      </c>
      <c r="U709" s="295" t="s">
        <v>330</v>
      </c>
      <c r="V709" s="295" t="s">
        <v>318</v>
      </c>
      <c r="W709" s="295" t="s">
        <v>201</v>
      </c>
      <c r="X709" s="295" t="s">
        <v>331</v>
      </c>
      <c r="Y709" s="287" t="s">
        <v>164</v>
      </c>
      <c r="Z709" s="295"/>
      <c r="AA709" s="295"/>
      <c r="AB709" s="295"/>
      <c r="AC709" s="295"/>
    </row>
    <row r="710" spans="1:29" x14ac:dyDescent="0.35">
      <c r="A710" s="295" t="s">
        <v>192</v>
      </c>
      <c r="B710" s="295" t="s">
        <v>193</v>
      </c>
      <c r="C710" s="295" t="s">
        <v>605</v>
      </c>
      <c r="D710" s="295" t="s">
        <v>681</v>
      </c>
      <c r="E710" s="288">
        <v>0.12</v>
      </c>
      <c r="F710" s="288">
        <v>0.12</v>
      </c>
      <c r="G710" s="295" t="s">
        <v>196</v>
      </c>
      <c r="H710" s="343">
        <v>1</v>
      </c>
      <c r="I710" s="296">
        <v>43251</v>
      </c>
      <c r="J710" s="295">
        <v>22600</v>
      </c>
      <c r="K710" s="295">
        <v>8613</v>
      </c>
      <c r="L710" s="295" t="s">
        <v>520</v>
      </c>
      <c r="M710" s="295" t="s">
        <v>682</v>
      </c>
      <c r="N710" s="295" t="s">
        <v>681</v>
      </c>
      <c r="O710" s="295" t="s">
        <v>522</v>
      </c>
      <c r="P710" s="295" t="s">
        <v>338</v>
      </c>
      <c r="Q710" s="295" t="s">
        <v>324</v>
      </c>
      <c r="R710" s="295" t="s">
        <v>201</v>
      </c>
      <c r="S710" s="295" t="s">
        <v>204</v>
      </c>
      <c r="T710" s="295" t="s">
        <v>201</v>
      </c>
      <c r="U710" s="295" t="s">
        <v>330</v>
      </c>
      <c r="V710" s="295" t="s">
        <v>318</v>
      </c>
      <c r="W710" s="295" t="s">
        <v>201</v>
      </c>
      <c r="X710" s="295" t="s">
        <v>331</v>
      </c>
      <c r="Y710" s="287" t="s">
        <v>164</v>
      </c>
      <c r="Z710" s="295"/>
      <c r="AA710" s="295"/>
      <c r="AB710" s="295"/>
      <c r="AC710" s="295"/>
    </row>
    <row r="711" spans="1:29" x14ac:dyDescent="0.35">
      <c r="A711" s="295" t="s">
        <v>192</v>
      </c>
      <c r="B711" s="295" t="s">
        <v>193</v>
      </c>
      <c r="C711" s="295" t="s">
        <v>605</v>
      </c>
      <c r="D711" s="295" t="s">
        <v>681</v>
      </c>
      <c r="E711" s="288">
        <v>1203.93</v>
      </c>
      <c r="F711" s="288">
        <v>1203.93</v>
      </c>
      <c r="G711" s="295" t="s">
        <v>196</v>
      </c>
      <c r="H711" s="343">
        <v>1</v>
      </c>
      <c r="I711" s="296">
        <v>43251</v>
      </c>
      <c r="J711" s="295">
        <v>22600</v>
      </c>
      <c r="K711" s="295">
        <v>8655</v>
      </c>
      <c r="L711" s="295" t="s">
        <v>520</v>
      </c>
      <c r="M711" s="295" t="s">
        <v>682</v>
      </c>
      <c r="N711" s="295" t="s">
        <v>681</v>
      </c>
      <c r="O711" s="295" t="s">
        <v>544</v>
      </c>
      <c r="P711" s="295" t="s">
        <v>339</v>
      </c>
      <c r="Q711" s="295" t="s">
        <v>324</v>
      </c>
      <c r="R711" s="295" t="s">
        <v>201</v>
      </c>
      <c r="S711" s="295" t="s">
        <v>204</v>
      </c>
      <c r="T711" s="295" t="s">
        <v>201</v>
      </c>
      <c r="U711" s="295" t="s">
        <v>330</v>
      </c>
      <c r="V711" s="295" t="s">
        <v>318</v>
      </c>
      <c r="W711" s="295" t="s">
        <v>201</v>
      </c>
      <c r="X711" s="295" t="s">
        <v>331</v>
      </c>
      <c r="Y711" s="287" t="s">
        <v>164</v>
      </c>
      <c r="Z711" s="295"/>
      <c r="AA711" s="295"/>
      <c r="AB711" s="295"/>
      <c r="AC711" s="295"/>
    </row>
    <row r="712" spans="1:29" x14ac:dyDescent="0.35">
      <c r="A712" s="295" t="s">
        <v>192</v>
      </c>
      <c r="B712" s="295" t="s">
        <v>193</v>
      </c>
      <c r="C712" s="295" t="s">
        <v>605</v>
      </c>
      <c r="D712" s="295" t="s">
        <v>681</v>
      </c>
      <c r="E712" s="288">
        <v>16.37</v>
      </c>
      <c r="F712" s="288">
        <v>16.37</v>
      </c>
      <c r="G712" s="295" t="s">
        <v>196</v>
      </c>
      <c r="H712" s="343">
        <v>1</v>
      </c>
      <c r="I712" s="296">
        <v>43251</v>
      </c>
      <c r="J712" s="295">
        <v>22600</v>
      </c>
      <c r="K712" s="295">
        <v>8759</v>
      </c>
      <c r="L712" s="295" t="s">
        <v>520</v>
      </c>
      <c r="M712" s="295" t="s">
        <v>682</v>
      </c>
      <c r="N712" s="295" t="s">
        <v>681</v>
      </c>
      <c r="O712" s="295" t="s">
        <v>522</v>
      </c>
      <c r="P712" s="295" t="s">
        <v>339</v>
      </c>
      <c r="Q712" s="295" t="s">
        <v>324</v>
      </c>
      <c r="R712" s="295" t="s">
        <v>201</v>
      </c>
      <c r="S712" s="295" t="s">
        <v>204</v>
      </c>
      <c r="T712" s="295" t="s">
        <v>201</v>
      </c>
      <c r="U712" s="295" t="s">
        <v>330</v>
      </c>
      <c r="V712" s="295" t="s">
        <v>318</v>
      </c>
      <c r="W712" s="295" t="s">
        <v>201</v>
      </c>
      <c r="X712" s="295" t="s">
        <v>331</v>
      </c>
      <c r="Y712" s="287" t="s">
        <v>164</v>
      </c>
      <c r="Z712" s="295"/>
      <c r="AA712" s="295"/>
      <c r="AB712" s="295"/>
      <c r="AC712" s="295"/>
    </row>
    <row r="713" spans="1:29" x14ac:dyDescent="0.35">
      <c r="A713" s="295" t="s">
        <v>192</v>
      </c>
      <c r="B713" s="295" t="s">
        <v>193</v>
      </c>
      <c r="C713" s="295" t="s">
        <v>605</v>
      </c>
      <c r="D713" s="295" t="s">
        <v>681</v>
      </c>
      <c r="E713" s="288">
        <v>3.37</v>
      </c>
      <c r="F713" s="288">
        <v>3.37</v>
      </c>
      <c r="G713" s="295" t="s">
        <v>196</v>
      </c>
      <c r="H713" s="343">
        <v>1</v>
      </c>
      <c r="I713" s="296">
        <v>43251</v>
      </c>
      <c r="J713" s="295">
        <v>22600</v>
      </c>
      <c r="K713" s="295">
        <v>8799</v>
      </c>
      <c r="L713" s="295" t="s">
        <v>520</v>
      </c>
      <c r="M713" s="295" t="s">
        <v>682</v>
      </c>
      <c r="N713" s="295" t="s">
        <v>681</v>
      </c>
      <c r="O713" s="295" t="s">
        <v>544</v>
      </c>
      <c r="P713" s="295" t="s">
        <v>340</v>
      </c>
      <c r="Q713" s="295" t="s">
        <v>324</v>
      </c>
      <c r="R713" s="295" t="s">
        <v>201</v>
      </c>
      <c r="S713" s="295" t="s">
        <v>204</v>
      </c>
      <c r="T713" s="295" t="s">
        <v>201</v>
      </c>
      <c r="U713" s="295" t="s">
        <v>330</v>
      </c>
      <c r="V713" s="295" t="s">
        <v>318</v>
      </c>
      <c r="W713" s="295" t="s">
        <v>201</v>
      </c>
      <c r="X713" s="295" t="s">
        <v>94</v>
      </c>
      <c r="Y713" s="287" t="s">
        <v>164</v>
      </c>
      <c r="Z713" s="295"/>
      <c r="AA713" s="295"/>
      <c r="AB713" s="295"/>
      <c r="AC713" s="295"/>
    </row>
    <row r="714" spans="1:29" x14ac:dyDescent="0.35">
      <c r="A714" s="295" t="s">
        <v>192</v>
      </c>
      <c r="B714" s="295" t="s">
        <v>193</v>
      </c>
      <c r="C714" s="295" t="s">
        <v>605</v>
      </c>
      <c r="D714" s="295" t="s">
        <v>681</v>
      </c>
      <c r="E714" s="288">
        <v>0.05</v>
      </c>
      <c r="F714" s="288">
        <v>0.05</v>
      </c>
      <c r="G714" s="295" t="s">
        <v>196</v>
      </c>
      <c r="H714" s="343">
        <v>1</v>
      </c>
      <c r="I714" s="296">
        <v>43251</v>
      </c>
      <c r="J714" s="295">
        <v>22600</v>
      </c>
      <c r="K714" s="295">
        <v>8893</v>
      </c>
      <c r="L714" s="295" t="s">
        <v>520</v>
      </c>
      <c r="M714" s="295" t="s">
        <v>682</v>
      </c>
      <c r="N714" s="295" t="s">
        <v>681</v>
      </c>
      <c r="O714" s="295" t="s">
        <v>522</v>
      </c>
      <c r="P714" s="295" t="s">
        <v>340</v>
      </c>
      <c r="Q714" s="295" t="s">
        <v>324</v>
      </c>
      <c r="R714" s="295" t="s">
        <v>201</v>
      </c>
      <c r="S714" s="295" t="s">
        <v>204</v>
      </c>
      <c r="T714" s="295" t="s">
        <v>201</v>
      </c>
      <c r="U714" s="295" t="s">
        <v>330</v>
      </c>
      <c r="V714" s="295" t="s">
        <v>318</v>
      </c>
      <c r="W714" s="295" t="s">
        <v>201</v>
      </c>
      <c r="X714" s="295" t="s">
        <v>94</v>
      </c>
      <c r="Y714" s="287" t="s">
        <v>164</v>
      </c>
      <c r="Z714" s="295"/>
      <c r="AA714" s="295"/>
      <c r="AB714" s="295"/>
      <c r="AC714" s="295"/>
    </row>
    <row r="715" spans="1:29" x14ac:dyDescent="0.35">
      <c r="A715" s="295" t="s">
        <v>192</v>
      </c>
      <c r="B715" s="295" t="s">
        <v>193</v>
      </c>
      <c r="C715" s="295" t="s">
        <v>605</v>
      </c>
      <c r="D715" s="295" t="s">
        <v>681</v>
      </c>
      <c r="E715" s="288">
        <v>1.84</v>
      </c>
      <c r="F715" s="288">
        <v>1.84</v>
      </c>
      <c r="G715" s="295" t="s">
        <v>196</v>
      </c>
      <c r="H715" s="343">
        <v>1</v>
      </c>
      <c r="I715" s="296">
        <v>43251</v>
      </c>
      <c r="J715" s="295">
        <v>22600</v>
      </c>
      <c r="K715" s="295">
        <v>8932</v>
      </c>
      <c r="L715" s="295" t="s">
        <v>520</v>
      </c>
      <c r="M715" s="295" t="s">
        <v>682</v>
      </c>
      <c r="N715" s="295" t="s">
        <v>681</v>
      </c>
      <c r="O715" s="295" t="s">
        <v>544</v>
      </c>
      <c r="P715" s="295" t="s">
        <v>533</v>
      </c>
      <c r="Q715" s="295" t="s">
        <v>324</v>
      </c>
      <c r="R715" s="295" t="s">
        <v>201</v>
      </c>
      <c r="S715" s="295" t="s">
        <v>204</v>
      </c>
      <c r="T715" s="295" t="s">
        <v>201</v>
      </c>
      <c r="U715" s="295" t="s">
        <v>330</v>
      </c>
      <c r="V715" s="295" t="s">
        <v>318</v>
      </c>
      <c r="W715" s="295" t="s">
        <v>201</v>
      </c>
      <c r="X715" s="295" t="s">
        <v>94</v>
      </c>
      <c r="Y715" s="287" t="s">
        <v>164</v>
      </c>
      <c r="Z715" s="295"/>
      <c r="AA715" s="295"/>
      <c r="AB715" s="295"/>
      <c r="AC715" s="295"/>
    </row>
    <row r="716" spans="1:29" x14ac:dyDescent="0.35">
      <c r="A716" s="295" t="s">
        <v>192</v>
      </c>
      <c r="B716" s="295" t="s">
        <v>193</v>
      </c>
      <c r="C716" s="295" t="s">
        <v>605</v>
      </c>
      <c r="D716" s="295" t="s">
        <v>681</v>
      </c>
      <c r="E716" s="288">
        <v>0.02</v>
      </c>
      <c r="F716" s="288">
        <v>0.02</v>
      </c>
      <c r="G716" s="295" t="s">
        <v>196</v>
      </c>
      <c r="H716" s="343">
        <v>1</v>
      </c>
      <c r="I716" s="296">
        <v>43251</v>
      </c>
      <c r="J716" s="295">
        <v>22600</v>
      </c>
      <c r="K716" s="295">
        <v>9023</v>
      </c>
      <c r="L716" s="295" t="s">
        <v>520</v>
      </c>
      <c r="M716" s="295" t="s">
        <v>682</v>
      </c>
      <c r="N716" s="295" t="s">
        <v>681</v>
      </c>
      <c r="O716" s="295" t="s">
        <v>522</v>
      </c>
      <c r="P716" s="295" t="s">
        <v>533</v>
      </c>
      <c r="Q716" s="295" t="s">
        <v>324</v>
      </c>
      <c r="R716" s="295" t="s">
        <v>201</v>
      </c>
      <c r="S716" s="295" t="s">
        <v>204</v>
      </c>
      <c r="T716" s="295" t="s">
        <v>201</v>
      </c>
      <c r="U716" s="295" t="s">
        <v>330</v>
      </c>
      <c r="V716" s="295" t="s">
        <v>318</v>
      </c>
      <c r="W716" s="295" t="s">
        <v>201</v>
      </c>
      <c r="X716" s="295" t="s">
        <v>94</v>
      </c>
      <c r="Y716" s="287" t="s">
        <v>164</v>
      </c>
      <c r="Z716" s="295"/>
      <c r="AA716" s="295"/>
      <c r="AB716" s="295"/>
      <c r="AC716" s="295"/>
    </row>
    <row r="717" spans="1:29" x14ac:dyDescent="0.35">
      <c r="A717" s="295" t="s">
        <v>192</v>
      </c>
      <c r="B717" s="295" t="s">
        <v>193</v>
      </c>
      <c r="C717" s="295" t="s">
        <v>605</v>
      </c>
      <c r="D717" s="295" t="s">
        <v>681</v>
      </c>
      <c r="E717" s="288">
        <v>13.76</v>
      </c>
      <c r="F717" s="288">
        <v>13.76</v>
      </c>
      <c r="G717" s="295" t="s">
        <v>196</v>
      </c>
      <c r="H717" s="343">
        <v>1</v>
      </c>
      <c r="I717" s="296">
        <v>43251</v>
      </c>
      <c r="J717" s="295">
        <v>22600</v>
      </c>
      <c r="K717" s="295">
        <v>9063</v>
      </c>
      <c r="L717" s="295" t="s">
        <v>520</v>
      </c>
      <c r="M717" s="295" t="s">
        <v>682</v>
      </c>
      <c r="N717" s="295" t="s">
        <v>681</v>
      </c>
      <c r="O717" s="295" t="s">
        <v>544</v>
      </c>
      <c r="P717" s="295" t="s">
        <v>531</v>
      </c>
      <c r="Q717" s="295" t="s">
        <v>324</v>
      </c>
      <c r="R717" s="295" t="s">
        <v>201</v>
      </c>
      <c r="S717" s="295" t="s">
        <v>204</v>
      </c>
      <c r="T717" s="295" t="s">
        <v>201</v>
      </c>
      <c r="U717" s="295" t="s">
        <v>330</v>
      </c>
      <c r="V717" s="295" t="s">
        <v>318</v>
      </c>
      <c r="W717" s="295" t="s">
        <v>201</v>
      </c>
      <c r="X717" s="295" t="s">
        <v>94</v>
      </c>
      <c r="Y717" s="287" t="s">
        <v>164</v>
      </c>
      <c r="Z717" s="295"/>
      <c r="AA717" s="295"/>
      <c r="AB717" s="295"/>
      <c r="AC717" s="295"/>
    </row>
    <row r="718" spans="1:29" x14ac:dyDescent="0.35">
      <c r="A718" s="295" t="s">
        <v>192</v>
      </c>
      <c r="B718" s="295" t="s">
        <v>193</v>
      </c>
      <c r="C718" s="295" t="s">
        <v>605</v>
      </c>
      <c r="D718" s="295" t="s">
        <v>681</v>
      </c>
      <c r="E718" s="288">
        <v>0.19</v>
      </c>
      <c r="F718" s="288">
        <v>0.19</v>
      </c>
      <c r="G718" s="295" t="s">
        <v>196</v>
      </c>
      <c r="H718" s="343">
        <v>1</v>
      </c>
      <c r="I718" s="296">
        <v>43251</v>
      </c>
      <c r="J718" s="295">
        <v>22600</v>
      </c>
      <c r="K718" s="295">
        <v>9162</v>
      </c>
      <c r="L718" s="295" t="s">
        <v>520</v>
      </c>
      <c r="M718" s="295" t="s">
        <v>682</v>
      </c>
      <c r="N718" s="295" t="s">
        <v>681</v>
      </c>
      <c r="O718" s="295" t="s">
        <v>522</v>
      </c>
      <c r="P718" s="295" t="s">
        <v>531</v>
      </c>
      <c r="Q718" s="295" t="s">
        <v>324</v>
      </c>
      <c r="R718" s="295" t="s">
        <v>201</v>
      </c>
      <c r="S718" s="295" t="s">
        <v>204</v>
      </c>
      <c r="T718" s="295" t="s">
        <v>201</v>
      </c>
      <c r="U718" s="295" t="s">
        <v>330</v>
      </c>
      <c r="V718" s="295" t="s">
        <v>318</v>
      </c>
      <c r="W718" s="295" t="s">
        <v>201</v>
      </c>
      <c r="X718" s="295" t="s">
        <v>94</v>
      </c>
      <c r="Y718" s="287" t="s">
        <v>164</v>
      </c>
      <c r="Z718" s="295"/>
      <c r="AA718" s="295"/>
      <c r="AB718" s="295"/>
      <c r="AC718" s="295"/>
    </row>
    <row r="719" spans="1:29" x14ac:dyDescent="0.35">
      <c r="A719" s="295" t="s">
        <v>192</v>
      </c>
      <c r="B719" s="295" t="s">
        <v>193</v>
      </c>
      <c r="C719" s="295" t="s">
        <v>605</v>
      </c>
      <c r="D719" s="295" t="s">
        <v>681</v>
      </c>
      <c r="E719" s="288">
        <v>30.53</v>
      </c>
      <c r="F719" s="288">
        <v>30.53</v>
      </c>
      <c r="G719" s="295" t="s">
        <v>196</v>
      </c>
      <c r="H719" s="343">
        <v>1</v>
      </c>
      <c r="I719" s="296">
        <v>43251</v>
      </c>
      <c r="J719" s="295">
        <v>22600</v>
      </c>
      <c r="K719" s="295">
        <v>9203</v>
      </c>
      <c r="L719" s="295" t="s">
        <v>520</v>
      </c>
      <c r="M719" s="295" t="s">
        <v>682</v>
      </c>
      <c r="N719" s="295" t="s">
        <v>681</v>
      </c>
      <c r="O719" s="295" t="s">
        <v>544</v>
      </c>
      <c r="P719" s="295" t="s">
        <v>343</v>
      </c>
      <c r="Q719" s="295" t="s">
        <v>324</v>
      </c>
      <c r="R719" s="295" t="s">
        <v>201</v>
      </c>
      <c r="S719" s="295" t="s">
        <v>204</v>
      </c>
      <c r="T719" s="295" t="s">
        <v>201</v>
      </c>
      <c r="U719" s="295" t="s">
        <v>330</v>
      </c>
      <c r="V719" s="295" t="s">
        <v>318</v>
      </c>
      <c r="W719" s="295" t="s">
        <v>201</v>
      </c>
      <c r="X719" s="295" t="s">
        <v>342</v>
      </c>
      <c r="Y719" s="287" t="s">
        <v>164</v>
      </c>
      <c r="Z719" s="295"/>
      <c r="AA719" s="295"/>
      <c r="AB719" s="295"/>
      <c r="AC719" s="295"/>
    </row>
    <row r="720" spans="1:29" x14ac:dyDescent="0.35">
      <c r="A720" s="295" t="s">
        <v>192</v>
      </c>
      <c r="B720" s="295" t="s">
        <v>193</v>
      </c>
      <c r="C720" s="295" t="s">
        <v>605</v>
      </c>
      <c r="D720" s="295" t="s">
        <v>681</v>
      </c>
      <c r="E720" s="288">
        <v>0.42</v>
      </c>
      <c r="F720" s="288">
        <v>0.42</v>
      </c>
      <c r="G720" s="295" t="s">
        <v>196</v>
      </c>
      <c r="H720" s="343">
        <v>1</v>
      </c>
      <c r="I720" s="296">
        <v>43251</v>
      </c>
      <c r="J720" s="295">
        <v>22600</v>
      </c>
      <c r="K720" s="295">
        <v>9304</v>
      </c>
      <c r="L720" s="295" t="s">
        <v>520</v>
      </c>
      <c r="M720" s="295" t="s">
        <v>682</v>
      </c>
      <c r="N720" s="295" t="s">
        <v>681</v>
      </c>
      <c r="O720" s="295" t="s">
        <v>522</v>
      </c>
      <c r="P720" s="295" t="s">
        <v>343</v>
      </c>
      <c r="Q720" s="295" t="s">
        <v>324</v>
      </c>
      <c r="R720" s="295" t="s">
        <v>201</v>
      </c>
      <c r="S720" s="295" t="s">
        <v>204</v>
      </c>
      <c r="T720" s="295" t="s">
        <v>201</v>
      </c>
      <c r="U720" s="295" t="s">
        <v>330</v>
      </c>
      <c r="V720" s="295" t="s">
        <v>318</v>
      </c>
      <c r="W720" s="295" t="s">
        <v>201</v>
      </c>
      <c r="X720" s="295" t="s">
        <v>342</v>
      </c>
      <c r="Y720" s="287" t="s">
        <v>164</v>
      </c>
      <c r="Z720" s="295"/>
      <c r="AA720" s="295"/>
      <c r="AB720" s="295"/>
      <c r="AC720" s="295"/>
    </row>
    <row r="721" spans="1:29" x14ac:dyDescent="0.35">
      <c r="A721" s="295" t="s">
        <v>192</v>
      </c>
      <c r="B721" s="295" t="s">
        <v>193</v>
      </c>
      <c r="C721" s="295" t="s">
        <v>605</v>
      </c>
      <c r="D721" s="295" t="s">
        <v>681</v>
      </c>
      <c r="E721" s="288">
        <v>9.35</v>
      </c>
      <c r="F721" s="288">
        <v>9.35</v>
      </c>
      <c r="G721" s="295" t="s">
        <v>196</v>
      </c>
      <c r="H721" s="343">
        <v>1</v>
      </c>
      <c r="I721" s="296">
        <v>43251</v>
      </c>
      <c r="J721" s="295">
        <v>22600</v>
      </c>
      <c r="K721" s="295">
        <v>9344</v>
      </c>
      <c r="L721" s="295" t="s">
        <v>520</v>
      </c>
      <c r="M721" s="295" t="s">
        <v>682</v>
      </c>
      <c r="N721" s="295" t="s">
        <v>681</v>
      </c>
      <c r="O721" s="295" t="s">
        <v>544</v>
      </c>
      <c r="P721" s="295" t="s">
        <v>329</v>
      </c>
      <c r="Q721" s="295" t="s">
        <v>325</v>
      </c>
      <c r="R721" s="295" t="s">
        <v>201</v>
      </c>
      <c r="S721" s="295" t="s">
        <v>204</v>
      </c>
      <c r="T721" s="295" t="s">
        <v>201</v>
      </c>
      <c r="U721" s="295" t="s">
        <v>330</v>
      </c>
      <c r="V721" s="295" t="s">
        <v>318</v>
      </c>
      <c r="W721" s="295" t="s">
        <v>201</v>
      </c>
      <c r="X721" s="295" t="s">
        <v>331</v>
      </c>
      <c r="Y721" s="287" t="s">
        <v>164</v>
      </c>
      <c r="Z721" s="295"/>
      <c r="AA721" s="295"/>
      <c r="AB721" s="295"/>
      <c r="AC721" s="295"/>
    </row>
    <row r="722" spans="1:29" x14ac:dyDescent="0.35">
      <c r="A722" s="295" t="s">
        <v>192</v>
      </c>
      <c r="B722" s="295" t="s">
        <v>193</v>
      </c>
      <c r="C722" s="295" t="s">
        <v>605</v>
      </c>
      <c r="D722" s="295" t="s">
        <v>681</v>
      </c>
      <c r="E722" s="288">
        <v>0.13</v>
      </c>
      <c r="F722" s="288">
        <v>0.13</v>
      </c>
      <c r="G722" s="295" t="s">
        <v>196</v>
      </c>
      <c r="H722" s="343">
        <v>1</v>
      </c>
      <c r="I722" s="296">
        <v>43251</v>
      </c>
      <c r="J722" s="295">
        <v>22600</v>
      </c>
      <c r="K722" s="295">
        <v>9441</v>
      </c>
      <c r="L722" s="295" t="s">
        <v>520</v>
      </c>
      <c r="M722" s="295" t="s">
        <v>682</v>
      </c>
      <c r="N722" s="295" t="s">
        <v>681</v>
      </c>
      <c r="O722" s="295" t="s">
        <v>522</v>
      </c>
      <c r="P722" s="295" t="s">
        <v>329</v>
      </c>
      <c r="Q722" s="295" t="s">
        <v>325</v>
      </c>
      <c r="R722" s="295" t="s">
        <v>201</v>
      </c>
      <c r="S722" s="295" t="s">
        <v>204</v>
      </c>
      <c r="T722" s="295" t="s">
        <v>201</v>
      </c>
      <c r="U722" s="295" t="s">
        <v>330</v>
      </c>
      <c r="V722" s="295" t="s">
        <v>318</v>
      </c>
      <c r="W722" s="295" t="s">
        <v>201</v>
      </c>
      <c r="X722" s="295" t="s">
        <v>331</v>
      </c>
      <c r="Y722" s="287" t="s">
        <v>164</v>
      </c>
      <c r="Z722" s="295"/>
      <c r="AA722" s="295"/>
      <c r="AB722" s="295"/>
      <c r="AC722" s="295"/>
    </row>
    <row r="723" spans="1:29" x14ac:dyDescent="0.35">
      <c r="A723" s="295" t="s">
        <v>192</v>
      </c>
      <c r="B723" s="295" t="s">
        <v>193</v>
      </c>
      <c r="C723" s="295" t="s">
        <v>605</v>
      </c>
      <c r="D723" s="295" t="s">
        <v>681</v>
      </c>
      <c r="E723" s="288">
        <v>7.6</v>
      </c>
      <c r="F723" s="288">
        <v>7.6</v>
      </c>
      <c r="G723" s="295" t="s">
        <v>196</v>
      </c>
      <c r="H723" s="343">
        <v>1</v>
      </c>
      <c r="I723" s="296">
        <v>43251</v>
      </c>
      <c r="J723" s="295">
        <v>22600</v>
      </c>
      <c r="K723" s="295">
        <v>9481</v>
      </c>
      <c r="L723" s="295" t="s">
        <v>520</v>
      </c>
      <c r="M723" s="295" t="s">
        <v>682</v>
      </c>
      <c r="N723" s="295" t="s">
        <v>681</v>
      </c>
      <c r="O723" s="295" t="s">
        <v>544</v>
      </c>
      <c r="P723" s="295" t="s">
        <v>332</v>
      </c>
      <c r="Q723" s="295" t="s">
        <v>325</v>
      </c>
      <c r="R723" s="295" t="s">
        <v>201</v>
      </c>
      <c r="S723" s="295" t="s">
        <v>204</v>
      </c>
      <c r="T723" s="295" t="s">
        <v>201</v>
      </c>
      <c r="U723" s="295" t="s">
        <v>330</v>
      </c>
      <c r="V723" s="295" t="s">
        <v>318</v>
      </c>
      <c r="W723" s="295" t="s">
        <v>201</v>
      </c>
      <c r="X723" s="295" t="s">
        <v>331</v>
      </c>
      <c r="Y723" s="287" t="s">
        <v>164</v>
      </c>
      <c r="Z723" s="295"/>
      <c r="AA723" s="295"/>
      <c r="AB723" s="295"/>
      <c r="AC723" s="295"/>
    </row>
    <row r="724" spans="1:29" x14ac:dyDescent="0.35">
      <c r="A724" s="295" t="s">
        <v>192</v>
      </c>
      <c r="B724" s="295" t="s">
        <v>193</v>
      </c>
      <c r="C724" s="295" t="s">
        <v>605</v>
      </c>
      <c r="D724" s="295" t="s">
        <v>681</v>
      </c>
      <c r="E724" s="288">
        <v>0.1</v>
      </c>
      <c r="F724" s="288">
        <v>0.1</v>
      </c>
      <c r="G724" s="295" t="s">
        <v>196</v>
      </c>
      <c r="H724" s="343">
        <v>1</v>
      </c>
      <c r="I724" s="296">
        <v>43251</v>
      </c>
      <c r="J724" s="295">
        <v>22600</v>
      </c>
      <c r="K724" s="295">
        <v>9576</v>
      </c>
      <c r="L724" s="295" t="s">
        <v>520</v>
      </c>
      <c r="M724" s="295" t="s">
        <v>682</v>
      </c>
      <c r="N724" s="295" t="s">
        <v>681</v>
      </c>
      <c r="O724" s="295" t="s">
        <v>522</v>
      </c>
      <c r="P724" s="295" t="s">
        <v>332</v>
      </c>
      <c r="Q724" s="295" t="s">
        <v>325</v>
      </c>
      <c r="R724" s="295" t="s">
        <v>201</v>
      </c>
      <c r="S724" s="295" t="s">
        <v>204</v>
      </c>
      <c r="T724" s="295" t="s">
        <v>201</v>
      </c>
      <c r="U724" s="295" t="s">
        <v>330</v>
      </c>
      <c r="V724" s="295" t="s">
        <v>318</v>
      </c>
      <c r="W724" s="295" t="s">
        <v>201</v>
      </c>
      <c r="X724" s="295" t="s">
        <v>331</v>
      </c>
      <c r="Y724" s="287" t="s">
        <v>164</v>
      </c>
      <c r="Z724" s="295"/>
      <c r="AA724" s="295"/>
      <c r="AB724" s="295"/>
      <c r="AC724" s="295"/>
    </row>
    <row r="725" spans="1:29" x14ac:dyDescent="0.35">
      <c r="A725" s="295" t="s">
        <v>192</v>
      </c>
      <c r="B725" s="295" t="s">
        <v>193</v>
      </c>
      <c r="C725" s="295" t="s">
        <v>605</v>
      </c>
      <c r="D725" s="295" t="s">
        <v>681</v>
      </c>
      <c r="E725" s="288">
        <v>25.07</v>
      </c>
      <c r="F725" s="288">
        <v>25.07</v>
      </c>
      <c r="G725" s="295" t="s">
        <v>196</v>
      </c>
      <c r="H725" s="343">
        <v>1</v>
      </c>
      <c r="I725" s="296">
        <v>43251</v>
      </c>
      <c r="J725" s="295">
        <v>22600</v>
      </c>
      <c r="K725" s="295">
        <v>9617</v>
      </c>
      <c r="L725" s="295" t="s">
        <v>520</v>
      </c>
      <c r="M725" s="295" t="s">
        <v>682</v>
      </c>
      <c r="N725" s="295" t="s">
        <v>681</v>
      </c>
      <c r="O725" s="295" t="s">
        <v>544</v>
      </c>
      <c r="P725" s="295" t="s">
        <v>333</v>
      </c>
      <c r="Q725" s="295" t="s">
        <v>325</v>
      </c>
      <c r="R725" s="295" t="s">
        <v>201</v>
      </c>
      <c r="S725" s="295" t="s">
        <v>204</v>
      </c>
      <c r="T725" s="295" t="s">
        <v>201</v>
      </c>
      <c r="U725" s="295" t="s">
        <v>330</v>
      </c>
      <c r="V725" s="295" t="s">
        <v>318</v>
      </c>
      <c r="W725" s="295" t="s">
        <v>201</v>
      </c>
      <c r="X725" s="295" t="s">
        <v>331</v>
      </c>
      <c r="Y725" s="287" t="s">
        <v>164</v>
      </c>
      <c r="Z725" s="295"/>
      <c r="AA725" s="295"/>
      <c r="AB725" s="295"/>
      <c r="AC725" s="295"/>
    </row>
    <row r="726" spans="1:29" x14ac:dyDescent="0.35">
      <c r="A726" s="295" t="s">
        <v>192</v>
      </c>
      <c r="B726" s="295" t="s">
        <v>193</v>
      </c>
      <c r="C726" s="295" t="s">
        <v>605</v>
      </c>
      <c r="D726" s="295" t="s">
        <v>681</v>
      </c>
      <c r="E726" s="288">
        <v>0.34</v>
      </c>
      <c r="F726" s="288">
        <v>0.34</v>
      </c>
      <c r="G726" s="295" t="s">
        <v>196</v>
      </c>
      <c r="H726" s="343">
        <v>1</v>
      </c>
      <c r="I726" s="296">
        <v>43251</v>
      </c>
      <c r="J726" s="295">
        <v>22600</v>
      </c>
      <c r="K726" s="295">
        <v>9718</v>
      </c>
      <c r="L726" s="295" t="s">
        <v>520</v>
      </c>
      <c r="M726" s="295" t="s">
        <v>682</v>
      </c>
      <c r="N726" s="295" t="s">
        <v>681</v>
      </c>
      <c r="O726" s="295" t="s">
        <v>522</v>
      </c>
      <c r="P726" s="295" t="s">
        <v>333</v>
      </c>
      <c r="Q726" s="295" t="s">
        <v>325</v>
      </c>
      <c r="R726" s="295" t="s">
        <v>201</v>
      </c>
      <c r="S726" s="295" t="s">
        <v>204</v>
      </c>
      <c r="T726" s="295" t="s">
        <v>201</v>
      </c>
      <c r="U726" s="295" t="s">
        <v>330</v>
      </c>
      <c r="V726" s="295" t="s">
        <v>318</v>
      </c>
      <c r="W726" s="295" t="s">
        <v>201</v>
      </c>
      <c r="X726" s="295" t="s">
        <v>331</v>
      </c>
      <c r="Y726" s="287" t="s">
        <v>164</v>
      </c>
      <c r="Z726" s="295"/>
      <c r="AA726" s="295"/>
      <c r="AB726" s="295"/>
      <c r="AC726" s="295"/>
    </row>
    <row r="727" spans="1:29" x14ac:dyDescent="0.35">
      <c r="A727" s="295" t="s">
        <v>192</v>
      </c>
      <c r="B727" s="295" t="s">
        <v>193</v>
      </c>
      <c r="C727" s="295" t="s">
        <v>605</v>
      </c>
      <c r="D727" s="295" t="s">
        <v>681</v>
      </c>
      <c r="E727" s="288">
        <v>5.26</v>
      </c>
      <c r="F727" s="288">
        <v>5.26</v>
      </c>
      <c r="G727" s="295" t="s">
        <v>196</v>
      </c>
      <c r="H727" s="343">
        <v>1</v>
      </c>
      <c r="I727" s="296">
        <v>43251</v>
      </c>
      <c r="J727" s="295">
        <v>22600</v>
      </c>
      <c r="K727" s="295">
        <v>9758</v>
      </c>
      <c r="L727" s="295" t="s">
        <v>520</v>
      </c>
      <c r="M727" s="295" t="s">
        <v>682</v>
      </c>
      <c r="N727" s="295" t="s">
        <v>681</v>
      </c>
      <c r="O727" s="295" t="s">
        <v>544</v>
      </c>
      <c r="P727" s="295" t="s">
        <v>334</v>
      </c>
      <c r="Q727" s="295" t="s">
        <v>325</v>
      </c>
      <c r="R727" s="295" t="s">
        <v>201</v>
      </c>
      <c r="S727" s="295" t="s">
        <v>204</v>
      </c>
      <c r="T727" s="295" t="s">
        <v>201</v>
      </c>
      <c r="U727" s="295" t="s">
        <v>330</v>
      </c>
      <c r="V727" s="295" t="s">
        <v>318</v>
      </c>
      <c r="W727" s="295" t="s">
        <v>201</v>
      </c>
      <c r="X727" s="295" t="s">
        <v>331</v>
      </c>
      <c r="Y727" s="287" t="s">
        <v>164</v>
      </c>
      <c r="Z727" s="295"/>
      <c r="AA727" s="295"/>
      <c r="AB727" s="295"/>
      <c r="AC727" s="295"/>
    </row>
    <row r="728" spans="1:29" x14ac:dyDescent="0.35">
      <c r="A728" s="295" t="s">
        <v>192</v>
      </c>
      <c r="B728" s="295" t="s">
        <v>193</v>
      </c>
      <c r="C728" s="295" t="s">
        <v>605</v>
      </c>
      <c r="D728" s="295" t="s">
        <v>681</v>
      </c>
      <c r="E728" s="288">
        <v>7.0000000000000007E-2</v>
      </c>
      <c r="F728" s="288">
        <v>7.0000000000000007E-2</v>
      </c>
      <c r="G728" s="295" t="s">
        <v>196</v>
      </c>
      <c r="H728" s="343">
        <v>1</v>
      </c>
      <c r="I728" s="296">
        <v>43251</v>
      </c>
      <c r="J728" s="295">
        <v>22600</v>
      </c>
      <c r="K728" s="295">
        <v>9853</v>
      </c>
      <c r="L728" s="295" t="s">
        <v>520</v>
      </c>
      <c r="M728" s="295" t="s">
        <v>682</v>
      </c>
      <c r="N728" s="295" t="s">
        <v>681</v>
      </c>
      <c r="O728" s="295" t="s">
        <v>522</v>
      </c>
      <c r="P728" s="295" t="s">
        <v>334</v>
      </c>
      <c r="Q728" s="295" t="s">
        <v>325</v>
      </c>
      <c r="R728" s="295" t="s">
        <v>201</v>
      </c>
      <c r="S728" s="295" t="s">
        <v>204</v>
      </c>
      <c r="T728" s="295" t="s">
        <v>201</v>
      </c>
      <c r="U728" s="295" t="s">
        <v>330</v>
      </c>
      <c r="V728" s="295" t="s">
        <v>318</v>
      </c>
      <c r="W728" s="295" t="s">
        <v>201</v>
      </c>
      <c r="X728" s="295" t="s">
        <v>331</v>
      </c>
      <c r="Y728" s="287" t="s">
        <v>164</v>
      </c>
      <c r="Z728" s="295"/>
      <c r="AA728" s="295"/>
      <c r="AB728" s="295"/>
      <c r="AC728" s="295"/>
    </row>
    <row r="729" spans="1:29" x14ac:dyDescent="0.35">
      <c r="A729" s="295" t="s">
        <v>192</v>
      </c>
      <c r="B729" s="295" t="s">
        <v>193</v>
      </c>
      <c r="C729" s="295" t="s">
        <v>605</v>
      </c>
      <c r="D729" s="295" t="s">
        <v>681</v>
      </c>
      <c r="E729" s="288">
        <v>16.38</v>
      </c>
      <c r="F729" s="288">
        <v>16.38</v>
      </c>
      <c r="G729" s="295" t="s">
        <v>196</v>
      </c>
      <c r="H729" s="343">
        <v>1</v>
      </c>
      <c r="I729" s="296">
        <v>43251</v>
      </c>
      <c r="J729" s="295">
        <v>22600</v>
      </c>
      <c r="K729" s="295">
        <v>9893</v>
      </c>
      <c r="L729" s="295" t="s">
        <v>520</v>
      </c>
      <c r="M729" s="295" t="s">
        <v>682</v>
      </c>
      <c r="N729" s="295" t="s">
        <v>681</v>
      </c>
      <c r="O729" s="295" t="s">
        <v>544</v>
      </c>
      <c r="P729" s="295" t="s">
        <v>335</v>
      </c>
      <c r="Q729" s="295" t="s">
        <v>325</v>
      </c>
      <c r="R729" s="295" t="s">
        <v>201</v>
      </c>
      <c r="S729" s="295" t="s">
        <v>204</v>
      </c>
      <c r="T729" s="295" t="s">
        <v>201</v>
      </c>
      <c r="U729" s="295" t="s">
        <v>330</v>
      </c>
      <c r="V729" s="295" t="s">
        <v>318</v>
      </c>
      <c r="W729" s="295" t="s">
        <v>201</v>
      </c>
      <c r="X729" s="295" t="s">
        <v>331</v>
      </c>
      <c r="Y729" s="287" t="s">
        <v>164</v>
      </c>
      <c r="Z729" s="295"/>
      <c r="AA729" s="295"/>
      <c r="AB729" s="295"/>
      <c r="AC729" s="295"/>
    </row>
    <row r="730" spans="1:29" x14ac:dyDescent="0.35">
      <c r="A730" s="295" t="s">
        <v>192</v>
      </c>
      <c r="B730" s="295" t="s">
        <v>193</v>
      </c>
      <c r="C730" s="295" t="s">
        <v>605</v>
      </c>
      <c r="D730" s="295" t="s">
        <v>681</v>
      </c>
      <c r="E730" s="288">
        <v>0.22</v>
      </c>
      <c r="F730" s="288">
        <v>0.22</v>
      </c>
      <c r="G730" s="295" t="s">
        <v>196</v>
      </c>
      <c r="H730" s="343">
        <v>1</v>
      </c>
      <c r="I730" s="296">
        <v>43251</v>
      </c>
      <c r="J730" s="295">
        <v>22600</v>
      </c>
      <c r="K730" s="295">
        <v>9992</v>
      </c>
      <c r="L730" s="295" t="s">
        <v>520</v>
      </c>
      <c r="M730" s="295" t="s">
        <v>682</v>
      </c>
      <c r="N730" s="295" t="s">
        <v>681</v>
      </c>
      <c r="O730" s="295" t="s">
        <v>522</v>
      </c>
      <c r="P730" s="295" t="s">
        <v>335</v>
      </c>
      <c r="Q730" s="295" t="s">
        <v>325</v>
      </c>
      <c r="R730" s="295" t="s">
        <v>201</v>
      </c>
      <c r="S730" s="295" t="s">
        <v>204</v>
      </c>
      <c r="T730" s="295" t="s">
        <v>201</v>
      </c>
      <c r="U730" s="295" t="s">
        <v>330</v>
      </c>
      <c r="V730" s="295" t="s">
        <v>318</v>
      </c>
      <c r="W730" s="295" t="s">
        <v>201</v>
      </c>
      <c r="X730" s="295" t="s">
        <v>331</v>
      </c>
      <c r="Y730" s="287" t="s">
        <v>164</v>
      </c>
      <c r="Z730" s="295"/>
      <c r="AA730" s="295"/>
      <c r="AB730" s="295"/>
      <c r="AC730" s="295"/>
    </row>
    <row r="731" spans="1:29" x14ac:dyDescent="0.35">
      <c r="A731" s="295" t="s">
        <v>192</v>
      </c>
      <c r="B731" s="295" t="s">
        <v>193</v>
      </c>
      <c r="C731" s="295" t="s">
        <v>605</v>
      </c>
      <c r="D731" s="295" t="s">
        <v>681</v>
      </c>
      <c r="E731" s="288">
        <v>12.28</v>
      </c>
      <c r="F731" s="288">
        <v>12.28</v>
      </c>
      <c r="G731" s="295" t="s">
        <v>196</v>
      </c>
      <c r="H731" s="343">
        <v>1</v>
      </c>
      <c r="I731" s="296">
        <v>43251</v>
      </c>
      <c r="J731" s="295">
        <v>22600</v>
      </c>
      <c r="K731" s="295">
        <v>10032</v>
      </c>
      <c r="L731" s="295" t="s">
        <v>520</v>
      </c>
      <c r="M731" s="295" t="s">
        <v>682</v>
      </c>
      <c r="N731" s="295" t="s">
        <v>681</v>
      </c>
      <c r="O731" s="295" t="s">
        <v>544</v>
      </c>
      <c r="P731" s="295" t="s">
        <v>336</v>
      </c>
      <c r="Q731" s="295" t="s">
        <v>325</v>
      </c>
      <c r="R731" s="295" t="s">
        <v>201</v>
      </c>
      <c r="S731" s="295" t="s">
        <v>204</v>
      </c>
      <c r="T731" s="295" t="s">
        <v>201</v>
      </c>
      <c r="U731" s="295" t="s">
        <v>330</v>
      </c>
      <c r="V731" s="295" t="s">
        <v>318</v>
      </c>
      <c r="W731" s="295" t="s">
        <v>201</v>
      </c>
      <c r="X731" s="295" t="s">
        <v>331</v>
      </c>
      <c r="Y731" s="287" t="s">
        <v>164</v>
      </c>
      <c r="Z731" s="295"/>
      <c r="AA731" s="295"/>
      <c r="AB731" s="295"/>
      <c r="AC731" s="295"/>
    </row>
    <row r="732" spans="1:29" x14ac:dyDescent="0.35">
      <c r="A732" s="295" t="s">
        <v>192</v>
      </c>
      <c r="B732" s="295" t="s">
        <v>193</v>
      </c>
      <c r="C732" s="295" t="s">
        <v>605</v>
      </c>
      <c r="D732" s="295" t="s">
        <v>681</v>
      </c>
      <c r="E732" s="288">
        <v>0.17</v>
      </c>
      <c r="F732" s="288">
        <v>0.17</v>
      </c>
      <c r="G732" s="295" t="s">
        <v>196</v>
      </c>
      <c r="H732" s="343">
        <v>1</v>
      </c>
      <c r="I732" s="296">
        <v>43251</v>
      </c>
      <c r="J732" s="295">
        <v>22600</v>
      </c>
      <c r="K732" s="295">
        <v>10131</v>
      </c>
      <c r="L732" s="295" t="s">
        <v>520</v>
      </c>
      <c r="M732" s="295" t="s">
        <v>682</v>
      </c>
      <c r="N732" s="295" t="s">
        <v>681</v>
      </c>
      <c r="O732" s="295" t="s">
        <v>522</v>
      </c>
      <c r="P732" s="295" t="s">
        <v>336</v>
      </c>
      <c r="Q732" s="295" t="s">
        <v>325</v>
      </c>
      <c r="R732" s="295" t="s">
        <v>201</v>
      </c>
      <c r="S732" s="295" t="s">
        <v>204</v>
      </c>
      <c r="T732" s="295" t="s">
        <v>201</v>
      </c>
      <c r="U732" s="295" t="s">
        <v>330</v>
      </c>
      <c r="V732" s="295" t="s">
        <v>318</v>
      </c>
      <c r="W732" s="295" t="s">
        <v>201</v>
      </c>
      <c r="X732" s="295" t="s">
        <v>331</v>
      </c>
      <c r="Y732" s="287" t="s">
        <v>164</v>
      </c>
      <c r="Z732" s="295"/>
      <c r="AA732" s="295"/>
      <c r="AB732" s="295"/>
      <c r="AC732" s="295"/>
    </row>
    <row r="733" spans="1:29" x14ac:dyDescent="0.35">
      <c r="A733" s="295" t="s">
        <v>192</v>
      </c>
      <c r="B733" s="295" t="s">
        <v>193</v>
      </c>
      <c r="C733" s="295" t="s">
        <v>605</v>
      </c>
      <c r="D733" s="295" t="s">
        <v>681</v>
      </c>
      <c r="E733" s="288">
        <v>8.77</v>
      </c>
      <c r="F733" s="288">
        <v>8.77</v>
      </c>
      <c r="G733" s="295" t="s">
        <v>196</v>
      </c>
      <c r="H733" s="343">
        <v>1</v>
      </c>
      <c r="I733" s="296">
        <v>43251</v>
      </c>
      <c r="J733" s="295">
        <v>22600</v>
      </c>
      <c r="K733" s="295">
        <v>10171</v>
      </c>
      <c r="L733" s="295" t="s">
        <v>520</v>
      </c>
      <c r="M733" s="295" t="s">
        <v>682</v>
      </c>
      <c r="N733" s="295" t="s">
        <v>681</v>
      </c>
      <c r="O733" s="295" t="s">
        <v>544</v>
      </c>
      <c r="P733" s="295" t="s">
        <v>337</v>
      </c>
      <c r="Q733" s="295" t="s">
        <v>325</v>
      </c>
      <c r="R733" s="295" t="s">
        <v>201</v>
      </c>
      <c r="S733" s="295" t="s">
        <v>204</v>
      </c>
      <c r="T733" s="295" t="s">
        <v>201</v>
      </c>
      <c r="U733" s="295" t="s">
        <v>330</v>
      </c>
      <c r="V733" s="295" t="s">
        <v>318</v>
      </c>
      <c r="W733" s="295" t="s">
        <v>201</v>
      </c>
      <c r="X733" s="295" t="s">
        <v>331</v>
      </c>
      <c r="Y733" s="287" t="s">
        <v>164</v>
      </c>
      <c r="Z733" s="295"/>
      <c r="AA733" s="295"/>
      <c r="AB733" s="295"/>
      <c r="AC733" s="295"/>
    </row>
    <row r="734" spans="1:29" x14ac:dyDescent="0.35">
      <c r="A734" s="295" t="s">
        <v>192</v>
      </c>
      <c r="B734" s="295" t="s">
        <v>193</v>
      </c>
      <c r="C734" s="295" t="s">
        <v>605</v>
      </c>
      <c r="D734" s="295" t="s">
        <v>681</v>
      </c>
      <c r="E734" s="288">
        <v>0.12</v>
      </c>
      <c r="F734" s="288">
        <v>0.12</v>
      </c>
      <c r="G734" s="295" t="s">
        <v>196</v>
      </c>
      <c r="H734" s="343">
        <v>1</v>
      </c>
      <c r="I734" s="296">
        <v>43251</v>
      </c>
      <c r="J734" s="295">
        <v>22600</v>
      </c>
      <c r="K734" s="295">
        <v>10267</v>
      </c>
      <c r="L734" s="295" t="s">
        <v>520</v>
      </c>
      <c r="M734" s="295" t="s">
        <v>682</v>
      </c>
      <c r="N734" s="295" t="s">
        <v>681</v>
      </c>
      <c r="O734" s="295" t="s">
        <v>522</v>
      </c>
      <c r="P734" s="295" t="s">
        <v>337</v>
      </c>
      <c r="Q734" s="295" t="s">
        <v>325</v>
      </c>
      <c r="R734" s="295" t="s">
        <v>201</v>
      </c>
      <c r="S734" s="295" t="s">
        <v>204</v>
      </c>
      <c r="T734" s="295" t="s">
        <v>201</v>
      </c>
      <c r="U734" s="295" t="s">
        <v>330</v>
      </c>
      <c r="V734" s="295" t="s">
        <v>318</v>
      </c>
      <c r="W734" s="295" t="s">
        <v>201</v>
      </c>
      <c r="X734" s="295" t="s">
        <v>331</v>
      </c>
      <c r="Y734" s="287" t="s">
        <v>164</v>
      </c>
      <c r="Z734" s="295"/>
      <c r="AA734" s="295"/>
      <c r="AB734" s="295"/>
      <c r="AC734" s="295"/>
    </row>
    <row r="735" spans="1:29" x14ac:dyDescent="0.35">
      <c r="A735" s="295" t="s">
        <v>192</v>
      </c>
      <c r="B735" s="295" t="s">
        <v>193</v>
      </c>
      <c r="C735" s="295" t="s">
        <v>605</v>
      </c>
      <c r="D735" s="295" t="s">
        <v>681</v>
      </c>
      <c r="E735" s="288">
        <v>18.18</v>
      </c>
      <c r="F735" s="288">
        <v>18.18</v>
      </c>
      <c r="G735" s="295" t="s">
        <v>196</v>
      </c>
      <c r="H735" s="343">
        <v>1</v>
      </c>
      <c r="I735" s="296">
        <v>43251</v>
      </c>
      <c r="J735" s="295">
        <v>22600</v>
      </c>
      <c r="K735" s="295">
        <v>10307</v>
      </c>
      <c r="L735" s="295" t="s">
        <v>520</v>
      </c>
      <c r="M735" s="295" t="s">
        <v>682</v>
      </c>
      <c r="N735" s="295" t="s">
        <v>681</v>
      </c>
      <c r="O735" s="295" t="s">
        <v>544</v>
      </c>
      <c r="P735" s="295" t="s">
        <v>338</v>
      </c>
      <c r="Q735" s="295" t="s">
        <v>325</v>
      </c>
      <c r="R735" s="295" t="s">
        <v>201</v>
      </c>
      <c r="S735" s="295" t="s">
        <v>204</v>
      </c>
      <c r="T735" s="295" t="s">
        <v>201</v>
      </c>
      <c r="U735" s="295" t="s">
        <v>330</v>
      </c>
      <c r="V735" s="295" t="s">
        <v>318</v>
      </c>
      <c r="W735" s="295" t="s">
        <v>201</v>
      </c>
      <c r="X735" s="295" t="s">
        <v>331</v>
      </c>
      <c r="Y735" s="287" t="s">
        <v>164</v>
      </c>
      <c r="Z735" s="295"/>
      <c r="AA735" s="295"/>
      <c r="AB735" s="295"/>
      <c r="AC735" s="295"/>
    </row>
    <row r="736" spans="1:29" x14ac:dyDescent="0.35">
      <c r="A736" s="295" t="s">
        <v>192</v>
      </c>
      <c r="B736" s="295" t="s">
        <v>193</v>
      </c>
      <c r="C736" s="295" t="s">
        <v>605</v>
      </c>
      <c r="D736" s="295" t="s">
        <v>681</v>
      </c>
      <c r="E736" s="288">
        <v>0.25</v>
      </c>
      <c r="F736" s="288">
        <v>0.25</v>
      </c>
      <c r="G736" s="295" t="s">
        <v>196</v>
      </c>
      <c r="H736" s="343">
        <v>1</v>
      </c>
      <c r="I736" s="296">
        <v>43251</v>
      </c>
      <c r="J736" s="295">
        <v>22600</v>
      </c>
      <c r="K736" s="295">
        <v>10406</v>
      </c>
      <c r="L736" s="295" t="s">
        <v>520</v>
      </c>
      <c r="M736" s="295" t="s">
        <v>682</v>
      </c>
      <c r="N736" s="295" t="s">
        <v>681</v>
      </c>
      <c r="O736" s="295" t="s">
        <v>522</v>
      </c>
      <c r="P736" s="295" t="s">
        <v>338</v>
      </c>
      <c r="Q736" s="295" t="s">
        <v>325</v>
      </c>
      <c r="R736" s="295" t="s">
        <v>201</v>
      </c>
      <c r="S736" s="295" t="s">
        <v>204</v>
      </c>
      <c r="T736" s="295" t="s">
        <v>201</v>
      </c>
      <c r="U736" s="295" t="s">
        <v>330</v>
      </c>
      <c r="V736" s="295" t="s">
        <v>318</v>
      </c>
      <c r="W736" s="295" t="s">
        <v>201</v>
      </c>
      <c r="X736" s="295" t="s">
        <v>331</v>
      </c>
      <c r="Y736" s="287" t="s">
        <v>164</v>
      </c>
      <c r="Z736" s="295"/>
      <c r="AA736" s="295"/>
      <c r="AB736" s="295"/>
      <c r="AC736" s="295"/>
    </row>
    <row r="737" spans="1:29" x14ac:dyDescent="0.35">
      <c r="A737" s="295" t="s">
        <v>192</v>
      </c>
      <c r="B737" s="295" t="s">
        <v>193</v>
      </c>
      <c r="C737" s="295" t="s">
        <v>605</v>
      </c>
      <c r="D737" s="295" t="s">
        <v>681</v>
      </c>
      <c r="E737" s="288">
        <v>182.17</v>
      </c>
      <c r="F737" s="288">
        <v>182.17</v>
      </c>
      <c r="G737" s="295" t="s">
        <v>196</v>
      </c>
      <c r="H737" s="343">
        <v>1</v>
      </c>
      <c r="I737" s="296">
        <v>43251</v>
      </c>
      <c r="J737" s="295">
        <v>22600</v>
      </c>
      <c r="K737" s="295">
        <v>10447</v>
      </c>
      <c r="L737" s="295" t="s">
        <v>520</v>
      </c>
      <c r="M737" s="295" t="s">
        <v>682</v>
      </c>
      <c r="N737" s="295" t="s">
        <v>681</v>
      </c>
      <c r="O737" s="295" t="s">
        <v>544</v>
      </c>
      <c r="P737" s="295" t="s">
        <v>339</v>
      </c>
      <c r="Q737" s="295" t="s">
        <v>325</v>
      </c>
      <c r="R737" s="295" t="s">
        <v>201</v>
      </c>
      <c r="S737" s="295" t="s">
        <v>204</v>
      </c>
      <c r="T737" s="295" t="s">
        <v>201</v>
      </c>
      <c r="U737" s="295" t="s">
        <v>330</v>
      </c>
      <c r="V737" s="295" t="s">
        <v>318</v>
      </c>
      <c r="W737" s="295" t="s">
        <v>201</v>
      </c>
      <c r="X737" s="295" t="s">
        <v>331</v>
      </c>
      <c r="Y737" s="287" t="s">
        <v>164</v>
      </c>
      <c r="Z737" s="295"/>
      <c r="AA737" s="295"/>
      <c r="AB737" s="295"/>
      <c r="AC737" s="295"/>
    </row>
    <row r="738" spans="1:29" x14ac:dyDescent="0.35">
      <c r="A738" s="295" t="s">
        <v>192</v>
      </c>
      <c r="B738" s="295" t="s">
        <v>193</v>
      </c>
      <c r="C738" s="295" t="s">
        <v>605</v>
      </c>
      <c r="D738" s="295" t="s">
        <v>681</v>
      </c>
      <c r="E738" s="288">
        <v>2.48</v>
      </c>
      <c r="F738" s="288">
        <v>2.48</v>
      </c>
      <c r="G738" s="295" t="s">
        <v>196</v>
      </c>
      <c r="H738" s="343">
        <v>1</v>
      </c>
      <c r="I738" s="296">
        <v>43251</v>
      </c>
      <c r="J738" s="295">
        <v>22600</v>
      </c>
      <c r="K738" s="295">
        <v>10550</v>
      </c>
      <c r="L738" s="295" t="s">
        <v>520</v>
      </c>
      <c r="M738" s="295" t="s">
        <v>682</v>
      </c>
      <c r="N738" s="295" t="s">
        <v>681</v>
      </c>
      <c r="O738" s="295" t="s">
        <v>522</v>
      </c>
      <c r="P738" s="295" t="s">
        <v>339</v>
      </c>
      <c r="Q738" s="295" t="s">
        <v>325</v>
      </c>
      <c r="R738" s="295" t="s">
        <v>201</v>
      </c>
      <c r="S738" s="295" t="s">
        <v>204</v>
      </c>
      <c r="T738" s="295" t="s">
        <v>201</v>
      </c>
      <c r="U738" s="295" t="s">
        <v>330</v>
      </c>
      <c r="V738" s="295" t="s">
        <v>318</v>
      </c>
      <c r="W738" s="295" t="s">
        <v>201</v>
      </c>
      <c r="X738" s="295" t="s">
        <v>331</v>
      </c>
      <c r="Y738" s="287" t="s">
        <v>164</v>
      </c>
      <c r="Z738" s="295"/>
      <c r="AA738" s="295"/>
      <c r="AB738" s="295"/>
      <c r="AC738" s="295"/>
    </row>
    <row r="739" spans="1:29" x14ac:dyDescent="0.35">
      <c r="A739" s="295" t="s">
        <v>192</v>
      </c>
      <c r="B739" s="295" t="s">
        <v>193</v>
      </c>
      <c r="C739" s="295" t="s">
        <v>605</v>
      </c>
      <c r="D739" s="295" t="s">
        <v>681</v>
      </c>
      <c r="E739" s="288">
        <v>18.12</v>
      </c>
      <c r="F739" s="288">
        <v>18.12</v>
      </c>
      <c r="G739" s="295" t="s">
        <v>196</v>
      </c>
      <c r="H739" s="343">
        <v>1</v>
      </c>
      <c r="I739" s="296">
        <v>43251</v>
      </c>
      <c r="J739" s="295">
        <v>22600</v>
      </c>
      <c r="K739" s="295">
        <v>10590</v>
      </c>
      <c r="L739" s="295" t="s">
        <v>520</v>
      </c>
      <c r="M739" s="295" t="s">
        <v>682</v>
      </c>
      <c r="N739" s="295" t="s">
        <v>681</v>
      </c>
      <c r="O739" s="295" t="s">
        <v>544</v>
      </c>
      <c r="P739" s="295" t="s">
        <v>340</v>
      </c>
      <c r="Q739" s="295" t="s">
        <v>325</v>
      </c>
      <c r="R739" s="295" t="s">
        <v>201</v>
      </c>
      <c r="S739" s="295" t="s">
        <v>204</v>
      </c>
      <c r="T739" s="295" t="s">
        <v>201</v>
      </c>
      <c r="U739" s="295" t="s">
        <v>330</v>
      </c>
      <c r="V739" s="295" t="s">
        <v>318</v>
      </c>
      <c r="W739" s="295" t="s">
        <v>201</v>
      </c>
      <c r="X739" s="295" t="s">
        <v>94</v>
      </c>
      <c r="Y739" s="287" t="s">
        <v>164</v>
      </c>
      <c r="Z739" s="295"/>
      <c r="AA739" s="295"/>
      <c r="AB739" s="295"/>
      <c r="AC739" s="295"/>
    </row>
    <row r="740" spans="1:29" x14ac:dyDescent="0.35">
      <c r="A740" s="295" t="s">
        <v>192</v>
      </c>
      <c r="B740" s="295" t="s">
        <v>193</v>
      </c>
      <c r="C740" s="295" t="s">
        <v>605</v>
      </c>
      <c r="D740" s="295" t="s">
        <v>681</v>
      </c>
      <c r="E740" s="288">
        <v>0.25</v>
      </c>
      <c r="F740" s="288">
        <v>0.25</v>
      </c>
      <c r="G740" s="295" t="s">
        <v>196</v>
      </c>
      <c r="H740" s="343">
        <v>1</v>
      </c>
      <c r="I740" s="296">
        <v>43251</v>
      </c>
      <c r="J740" s="295">
        <v>22600</v>
      </c>
      <c r="K740" s="295">
        <v>10689</v>
      </c>
      <c r="L740" s="295" t="s">
        <v>520</v>
      </c>
      <c r="M740" s="295" t="s">
        <v>682</v>
      </c>
      <c r="N740" s="295" t="s">
        <v>681</v>
      </c>
      <c r="O740" s="295" t="s">
        <v>522</v>
      </c>
      <c r="P740" s="295" t="s">
        <v>340</v>
      </c>
      <c r="Q740" s="295" t="s">
        <v>325</v>
      </c>
      <c r="R740" s="295" t="s">
        <v>201</v>
      </c>
      <c r="S740" s="295" t="s">
        <v>204</v>
      </c>
      <c r="T740" s="295" t="s">
        <v>201</v>
      </c>
      <c r="U740" s="295" t="s">
        <v>330</v>
      </c>
      <c r="V740" s="295" t="s">
        <v>318</v>
      </c>
      <c r="W740" s="295" t="s">
        <v>201</v>
      </c>
      <c r="X740" s="295" t="s">
        <v>94</v>
      </c>
      <c r="Y740" s="287" t="s">
        <v>164</v>
      </c>
      <c r="Z740" s="295"/>
      <c r="AA740" s="295"/>
      <c r="AB740" s="295"/>
      <c r="AC740" s="295"/>
    </row>
    <row r="741" spans="1:29" x14ac:dyDescent="0.35">
      <c r="A741" s="295" t="s">
        <v>192</v>
      </c>
      <c r="B741" s="295" t="s">
        <v>193</v>
      </c>
      <c r="C741" s="295" t="s">
        <v>605</v>
      </c>
      <c r="D741" s="295" t="s">
        <v>681</v>
      </c>
      <c r="E741" s="288">
        <v>14.48</v>
      </c>
      <c r="F741" s="288">
        <v>14.48</v>
      </c>
      <c r="G741" s="295" t="s">
        <v>196</v>
      </c>
      <c r="H741" s="343">
        <v>1</v>
      </c>
      <c r="I741" s="296">
        <v>43251</v>
      </c>
      <c r="J741" s="295">
        <v>22600</v>
      </c>
      <c r="K741" s="295">
        <v>10729</v>
      </c>
      <c r="L741" s="295" t="s">
        <v>520</v>
      </c>
      <c r="M741" s="295" t="s">
        <v>682</v>
      </c>
      <c r="N741" s="295" t="s">
        <v>681</v>
      </c>
      <c r="O741" s="295" t="s">
        <v>544</v>
      </c>
      <c r="P741" s="295" t="s">
        <v>533</v>
      </c>
      <c r="Q741" s="295" t="s">
        <v>325</v>
      </c>
      <c r="R741" s="295" t="s">
        <v>201</v>
      </c>
      <c r="S741" s="295" t="s">
        <v>204</v>
      </c>
      <c r="T741" s="295" t="s">
        <v>201</v>
      </c>
      <c r="U741" s="295" t="s">
        <v>330</v>
      </c>
      <c r="V741" s="295" t="s">
        <v>318</v>
      </c>
      <c r="W741" s="295" t="s">
        <v>201</v>
      </c>
      <c r="X741" s="295" t="s">
        <v>94</v>
      </c>
      <c r="Y741" s="287" t="s">
        <v>164</v>
      </c>
      <c r="Z741" s="295"/>
      <c r="AA741" s="295"/>
      <c r="AB741" s="295"/>
      <c r="AC741" s="295"/>
    </row>
    <row r="742" spans="1:29" x14ac:dyDescent="0.35">
      <c r="A742" s="295" t="s">
        <v>192</v>
      </c>
      <c r="B742" s="295" t="s">
        <v>193</v>
      </c>
      <c r="C742" s="295" t="s">
        <v>605</v>
      </c>
      <c r="D742" s="295" t="s">
        <v>681</v>
      </c>
      <c r="E742" s="288">
        <v>0.2</v>
      </c>
      <c r="F742" s="288">
        <v>0.2</v>
      </c>
      <c r="G742" s="295" t="s">
        <v>196</v>
      </c>
      <c r="H742" s="343">
        <v>1</v>
      </c>
      <c r="I742" s="296">
        <v>43251</v>
      </c>
      <c r="J742" s="295">
        <v>22600</v>
      </c>
      <c r="K742" s="295">
        <v>10828</v>
      </c>
      <c r="L742" s="295" t="s">
        <v>520</v>
      </c>
      <c r="M742" s="295" t="s">
        <v>682</v>
      </c>
      <c r="N742" s="295" t="s">
        <v>681</v>
      </c>
      <c r="O742" s="295" t="s">
        <v>522</v>
      </c>
      <c r="P742" s="295" t="s">
        <v>533</v>
      </c>
      <c r="Q742" s="295" t="s">
        <v>325</v>
      </c>
      <c r="R742" s="295" t="s">
        <v>201</v>
      </c>
      <c r="S742" s="295" t="s">
        <v>204</v>
      </c>
      <c r="T742" s="295" t="s">
        <v>201</v>
      </c>
      <c r="U742" s="295" t="s">
        <v>330</v>
      </c>
      <c r="V742" s="295" t="s">
        <v>318</v>
      </c>
      <c r="W742" s="295" t="s">
        <v>201</v>
      </c>
      <c r="X742" s="295" t="s">
        <v>94</v>
      </c>
      <c r="Y742" s="287" t="s">
        <v>164</v>
      </c>
      <c r="Z742" s="295"/>
      <c r="AA742" s="295"/>
      <c r="AB742" s="295"/>
      <c r="AC742" s="295"/>
    </row>
    <row r="743" spans="1:29" x14ac:dyDescent="0.35">
      <c r="A743" s="295" t="s">
        <v>192</v>
      </c>
      <c r="B743" s="295" t="s">
        <v>193</v>
      </c>
      <c r="C743" s="295" t="s">
        <v>605</v>
      </c>
      <c r="D743" s="295" t="s">
        <v>681</v>
      </c>
      <c r="E743" s="288">
        <v>2.0499999999999998</v>
      </c>
      <c r="F743" s="288">
        <v>2.0499999999999998</v>
      </c>
      <c r="G743" s="295" t="s">
        <v>196</v>
      </c>
      <c r="H743" s="343">
        <v>1</v>
      </c>
      <c r="I743" s="296">
        <v>43251</v>
      </c>
      <c r="J743" s="295">
        <v>22600</v>
      </c>
      <c r="K743" s="295">
        <v>10867</v>
      </c>
      <c r="L743" s="295" t="s">
        <v>520</v>
      </c>
      <c r="M743" s="295" t="s">
        <v>682</v>
      </c>
      <c r="N743" s="295" t="s">
        <v>681</v>
      </c>
      <c r="O743" s="295" t="s">
        <v>544</v>
      </c>
      <c r="P743" s="295" t="s">
        <v>531</v>
      </c>
      <c r="Q743" s="295" t="s">
        <v>325</v>
      </c>
      <c r="R743" s="295" t="s">
        <v>201</v>
      </c>
      <c r="S743" s="295" t="s">
        <v>204</v>
      </c>
      <c r="T743" s="295" t="s">
        <v>201</v>
      </c>
      <c r="U743" s="295" t="s">
        <v>330</v>
      </c>
      <c r="V743" s="295" t="s">
        <v>318</v>
      </c>
      <c r="W743" s="295" t="s">
        <v>201</v>
      </c>
      <c r="X743" s="295" t="s">
        <v>94</v>
      </c>
      <c r="Y743" s="287" t="s">
        <v>164</v>
      </c>
      <c r="Z743" s="295"/>
      <c r="AA743" s="295"/>
      <c r="AB743" s="295"/>
      <c r="AC743" s="295"/>
    </row>
    <row r="744" spans="1:29" x14ac:dyDescent="0.35">
      <c r="A744" s="295" t="s">
        <v>192</v>
      </c>
      <c r="B744" s="295" t="s">
        <v>193</v>
      </c>
      <c r="C744" s="295" t="s">
        <v>605</v>
      </c>
      <c r="D744" s="295" t="s">
        <v>681</v>
      </c>
      <c r="E744" s="288">
        <v>0.03</v>
      </c>
      <c r="F744" s="288">
        <v>0.03</v>
      </c>
      <c r="G744" s="295" t="s">
        <v>196</v>
      </c>
      <c r="H744" s="343">
        <v>1</v>
      </c>
      <c r="I744" s="296">
        <v>43251</v>
      </c>
      <c r="J744" s="295">
        <v>22600</v>
      </c>
      <c r="K744" s="295">
        <v>10959</v>
      </c>
      <c r="L744" s="295" t="s">
        <v>520</v>
      </c>
      <c r="M744" s="295" t="s">
        <v>682</v>
      </c>
      <c r="N744" s="295" t="s">
        <v>681</v>
      </c>
      <c r="O744" s="295" t="s">
        <v>522</v>
      </c>
      <c r="P744" s="295" t="s">
        <v>531</v>
      </c>
      <c r="Q744" s="295" t="s">
        <v>325</v>
      </c>
      <c r="R744" s="295" t="s">
        <v>201</v>
      </c>
      <c r="S744" s="295" t="s">
        <v>204</v>
      </c>
      <c r="T744" s="295" t="s">
        <v>201</v>
      </c>
      <c r="U744" s="295" t="s">
        <v>330</v>
      </c>
      <c r="V744" s="295" t="s">
        <v>318</v>
      </c>
      <c r="W744" s="295" t="s">
        <v>201</v>
      </c>
      <c r="X744" s="295" t="s">
        <v>94</v>
      </c>
      <c r="Y744" s="287" t="s">
        <v>164</v>
      </c>
      <c r="Z744" s="295"/>
      <c r="AA744" s="295"/>
      <c r="AB744" s="295"/>
      <c r="AC744" s="295"/>
    </row>
    <row r="745" spans="1:29" x14ac:dyDescent="0.35">
      <c r="A745" s="295" t="s">
        <v>192</v>
      </c>
      <c r="B745" s="295" t="s">
        <v>193</v>
      </c>
      <c r="C745" s="295" t="s">
        <v>605</v>
      </c>
      <c r="D745" s="295" t="s">
        <v>681</v>
      </c>
      <c r="E745" s="288">
        <v>6.63</v>
      </c>
      <c r="F745" s="288">
        <v>6.63</v>
      </c>
      <c r="G745" s="295" t="s">
        <v>196</v>
      </c>
      <c r="H745" s="343">
        <v>1</v>
      </c>
      <c r="I745" s="296">
        <v>43251</v>
      </c>
      <c r="J745" s="295">
        <v>22600</v>
      </c>
      <c r="K745" s="295">
        <v>10999</v>
      </c>
      <c r="L745" s="295" t="s">
        <v>520</v>
      </c>
      <c r="M745" s="295" t="s">
        <v>682</v>
      </c>
      <c r="N745" s="295" t="s">
        <v>681</v>
      </c>
      <c r="O745" s="295" t="s">
        <v>544</v>
      </c>
      <c r="P745" s="295" t="s">
        <v>341</v>
      </c>
      <c r="Q745" s="295" t="s">
        <v>325</v>
      </c>
      <c r="R745" s="295" t="s">
        <v>201</v>
      </c>
      <c r="S745" s="295" t="s">
        <v>204</v>
      </c>
      <c r="T745" s="295" t="s">
        <v>201</v>
      </c>
      <c r="U745" s="295" t="s">
        <v>330</v>
      </c>
      <c r="V745" s="295" t="s">
        <v>318</v>
      </c>
      <c r="W745" s="295" t="s">
        <v>201</v>
      </c>
      <c r="X745" s="295" t="s">
        <v>342</v>
      </c>
      <c r="Y745" s="287" t="s">
        <v>164</v>
      </c>
      <c r="Z745" s="295"/>
      <c r="AA745" s="295"/>
      <c r="AB745" s="295"/>
      <c r="AC745" s="295"/>
    </row>
    <row r="746" spans="1:29" x14ac:dyDescent="0.35">
      <c r="A746" s="295" t="s">
        <v>192</v>
      </c>
      <c r="B746" s="295" t="s">
        <v>193</v>
      </c>
      <c r="C746" s="295" t="s">
        <v>605</v>
      </c>
      <c r="D746" s="295" t="s">
        <v>681</v>
      </c>
      <c r="E746" s="288">
        <v>0.09</v>
      </c>
      <c r="F746" s="288">
        <v>0.09</v>
      </c>
      <c r="G746" s="295" t="s">
        <v>196</v>
      </c>
      <c r="H746" s="343">
        <v>1</v>
      </c>
      <c r="I746" s="296">
        <v>43251</v>
      </c>
      <c r="J746" s="295">
        <v>22600</v>
      </c>
      <c r="K746" s="295">
        <v>11094</v>
      </c>
      <c r="L746" s="295" t="s">
        <v>520</v>
      </c>
      <c r="M746" s="295" t="s">
        <v>682</v>
      </c>
      <c r="N746" s="295" t="s">
        <v>681</v>
      </c>
      <c r="O746" s="295" t="s">
        <v>522</v>
      </c>
      <c r="P746" s="295" t="s">
        <v>341</v>
      </c>
      <c r="Q746" s="295" t="s">
        <v>325</v>
      </c>
      <c r="R746" s="295" t="s">
        <v>201</v>
      </c>
      <c r="S746" s="295" t="s">
        <v>204</v>
      </c>
      <c r="T746" s="295" t="s">
        <v>201</v>
      </c>
      <c r="U746" s="295" t="s">
        <v>330</v>
      </c>
      <c r="V746" s="295" t="s">
        <v>318</v>
      </c>
      <c r="W746" s="295" t="s">
        <v>201</v>
      </c>
      <c r="X746" s="295" t="s">
        <v>342</v>
      </c>
      <c r="Y746" s="287" t="s">
        <v>164</v>
      </c>
      <c r="Z746" s="295"/>
      <c r="AA746" s="295"/>
      <c r="AB746" s="295"/>
      <c r="AC746" s="295"/>
    </row>
    <row r="747" spans="1:29" x14ac:dyDescent="0.35">
      <c r="A747" s="295" t="s">
        <v>192</v>
      </c>
      <c r="B747" s="295" t="s">
        <v>193</v>
      </c>
      <c r="C747" s="295" t="s">
        <v>605</v>
      </c>
      <c r="D747" s="295" t="s">
        <v>681</v>
      </c>
      <c r="E747" s="288">
        <v>12.12</v>
      </c>
      <c r="F747" s="288">
        <v>12.12</v>
      </c>
      <c r="G747" s="295" t="s">
        <v>196</v>
      </c>
      <c r="H747" s="343">
        <v>1</v>
      </c>
      <c r="I747" s="296">
        <v>43251</v>
      </c>
      <c r="J747" s="295">
        <v>22600</v>
      </c>
      <c r="K747" s="295">
        <v>11134</v>
      </c>
      <c r="L747" s="295" t="s">
        <v>520</v>
      </c>
      <c r="M747" s="295" t="s">
        <v>682</v>
      </c>
      <c r="N747" s="295" t="s">
        <v>681</v>
      </c>
      <c r="O747" s="295" t="s">
        <v>544</v>
      </c>
      <c r="P747" s="295" t="s">
        <v>343</v>
      </c>
      <c r="Q747" s="295" t="s">
        <v>325</v>
      </c>
      <c r="R747" s="295" t="s">
        <v>201</v>
      </c>
      <c r="S747" s="295" t="s">
        <v>204</v>
      </c>
      <c r="T747" s="295" t="s">
        <v>201</v>
      </c>
      <c r="U747" s="295" t="s">
        <v>330</v>
      </c>
      <c r="V747" s="295" t="s">
        <v>318</v>
      </c>
      <c r="W747" s="295" t="s">
        <v>201</v>
      </c>
      <c r="X747" s="295" t="s">
        <v>342</v>
      </c>
      <c r="Y747" s="287" t="s">
        <v>164</v>
      </c>
      <c r="Z747" s="295"/>
      <c r="AA747" s="295"/>
      <c r="AB747" s="295"/>
      <c r="AC747" s="295"/>
    </row>
    <row r="748" spans="1:29" x14ac:dyDescent="0.35">
      <c r="A748" s="295" t="s">
        <v>192</v>
      </c>
      <c r="B748" s="295" t="s">
        <v>193</v>
      </c>
      <c r="C748" s="295" t="s">
        <v>605</v>
      </c>
      <c r="D748" s="295" t="s">
        <v>681</v>
      </c>
      <c r="E748" s="288">
        <v>0.16</v>
      </c>
      <c r="F748" s="288">
        <v>0.16</v>
      </c>
      <c r="G748" s="295" t="s">
        <v>196</v>
      </c>
      <c r="H748" s="343">
        <v>1</v>
      </c>
      <c r="I748" s="296">
        <v>43251</v>
      </c>
      <c r="J748" s="295">
        <v>22600</v>
      </c>
      <c r="K748" s="295">
        <v>11233</v>
      </c>
      <c r="L748" s="295" t="s">
        <v>520</v>
      </c>
      <c r="M748" s="295" t="s">
        <v>682</v>
      </c>
      <c r="N748" s="295" t="s">
        <v>681</v>
      </c>
      <c r="O748" s="295" t="s">
        <v>522</v>
      </c>
      <c r="P748" s="295" t="s">
        <v>343</v>
      </c>
      <c r="Q748" s="295" t="s">
        <v>325</v>
      </c>
      <c r="R748" s="295" t="s">
        <v>201</v>
      </c>
      <c r="S748" s="295" t="s">
        <v>204</v>
      </c>
      <c r="T748" s="295" t="s">
        <v>201</v>
      </c>
      <c r="U748" s="295" t="s">
        <v>330</v>
      </c>
      <c r="V748" s="295" t="s">
        <v>318</v>
      </c>
      <c r="W748" s="295" t="s">
        <v>201</v>
      </c>
      <c r="X748" s="295" t="s">
        <v>342</v>
      </c>
      <c r="Y748" s="287" t="s">
        <v>164</v>
      </c>
      <c r="Z748" s="295"/>
      <c r="AA748" s="295"/>
      <c r="AB748" s="295"/>
      <c r="AC748" s="295"/>
    </row>
    <row r="749" spans="1:29" x14ac:dyDescent="0.35">
      <c r="A749" s="295" t="s">
        <v>192</v>
      </c>
      <c r="B749" s="295" t="s">
        <v>193</v>
      </c>
      <c r="C749" s="295" t="s">
        <v>605</v>
      </c>
      <c r="D749" s="295" t="s">
        <v>681</v>
      </c>
      <c r="E749" s="288">
        <v>14.65</v>
      </c>
      <c r="F749" s="288">
        <v>14.65</v>
      </c>
      <c r="G749" s="295" t="s">
        <v>196</v>
      </c>
      <c r="H749" s="343">
        <v>1</v>
      </c>
      <c r="I749" s="296">
        <v>43251</v>
      </c>
      <c r="J749" s="295">
        <v>22600</v>
      </c>
      <c r="K749" s="295">
        <v>11273</v>
      </c>
      <c r="L749" s="295" t="s">
        <v>520</v>
      </c>
      <c r="M749" s="295" t="s">
        <v>682</v>
      </c>
      <c r="N749" s="295" t="s">
        <v>681</v>
      </c>
      <c r="O749" s="295" t="s">
        <v>544</v>
      </c>
      <c r="P749" s="295" t="s">
        <v>346</v>
      </c>
      <c r="Q749" s="295" t="s">
        <v>325</v>
      </c>
      <c r="R749" s="295" t="s">
        <v>201</v>
      </c>
      <c r="S749" s="295" t="s">
        <v>204</v>
      </c>
      <c r="T749" s="295" t="s">
        <v>201</v>
      </c>
      <c r="U749" s="295" t="s">
        <v>330</v>
      </c>
      <c r="V749" s="295" t="s">
        <v>318</v>
      </c>
      <c r="W749" s="295" t="s">
        <v>201</v>
      </c>
      <c r="X749" s="295" t="s">
        <v>331</v>
      </c>
      <c r="Y749" s="287" t="s">
        <v>164</v>
      </c>
      <c r="Z749" s="295"/>
      <c r="AA749" s="295"/>
      <c r="AB749" s="295"/>
      <c r="AC749" s="295"/>
    </row>
    <row r="750" spans="1:29" x14ac:dyDescent="0.35">
      <c r="A750" s="295" t="s">
        <v>192</v>
      </c>
      <c r="B750" s="295" t="s">
        <v>193</v>
      </c>
      <c r="C750" s="295" t="s">
        <v>605</v>
      </c>
      <c r="D750" s="295" t="s">
        <v>681</v>
      </c>
      <c r="E750" s="288">
        <v>0.2</v>
      </c>
      <c r="F750" s="288">
        <v>0.2</v>
      </c>
      <c r="G750" s="295" t="s">
        <v>196</v>
      </c>
      <c r="H750" s="343">
        <v>1</v>
      </c>
      <c r="I750" s="296">
        <v>43251</v>
      </c>
      <c r="J750" s="295">
        <v>22600</v>
      </c>
      <c r="K750" s="295">
        <v>11372</v>
      </c>
      <c r="L750" s="295" t="s">
        <v>520</v>
      </c>
      <c r="M750" s="295" t="s">
        <v>682</v>
      </c>
      <c r="N750" s="295" t="s">
        <v>681</v>
      </c>
      <c r="O750" s="295" t="s">
        <v>522</v>
      </c>
      <c r="P750" s="295" t="s">
        <v>346</v>
      </c>
      <c r="Q750" s="295" t="s">
        <v>325</v>
      </c>
      <c r="R750" s="295" t="s">
        <v>201</v>
      </c>
      <c r="S750" s="295" t="s">
        <v>204</v>
      </c>
      <c r="T750" s="295" t="s">
        <v>201</v>
      </c>
      <c r="U750" s="295" t="s">
        <v>330</v>
      </c>
      <c r="V750" s="295" t="s">
        <v>318</v>
      </c>
      <c r="W750" s="295" t="s">
        <v>201</v>
      </c>
      <c r="X750" s="295" t="s">
        <v>331</v>
      </c>
      <c r="Y750" s="287" t="s">
        <v>164</v>
      </c>
      <c r="Z750" s="295"/>
      <c r="AA750" s="295"/>
      <c r="AB750" s="295"/>
      <c r="AC750" s="295"/>
    </row>
    <row r="751" spans="1:29" x14ac:dyDescent="0.35">
      <c r="A751" s="295" t="s">
        <v>192</v>
      </c>
      <c r="B751" s="295" t="s">
        <v>193</v>
      </c>
      <c r="C751" s="295" t="s">
        <v>605</v>
      </c>
      <c r="D751" s="295" t="s">
        <v>681</v>
      </c>
      <c r="E751" s="288">
        <v>15.78</v>
      </c>
      <c r="F751" s="288">
        <v>15.78</v>
      </c>
      <c r="G751" s="295" t="s">
        <v>196</v>
      </c>
      <c r="H751" s="343">
        <v>1</v>
      </c>
      <c r="I751" s="296">
        <v>43251</v>
      </c>
      <c r="J751" s="295">
        <v>22600</v>
      </c>
      <c r="K751" s="295">
        <v>11412</v>
      </c>
      <c r="L751" s="295" t="s">
        <v>520</v>
      </c>
      <c r="M751" s="295" t="s">
        <v>682</v>
      </c>
      <c r="N751" s="295" t="s">
        <v>681</v>
      </c>
      <c r="O751" s="295" t="s">
        <v>544</v>
      </c>
      <c r="P751" s="295" t="s">
        <v>345</v>
      </c>
      <c r="Q751" s="295" t="s">
        <v>325</v>
      </c>
      <c r="R751" s="295" t="s">
        <v>201</v>
      </c>
      <c r="S751" s="295" t="s">
        <v>204</v>
      </c>
      <c r="T751" s="295" t="s">
        <v>201</v>
      </c>
      <c r="U751" s="295" t="s">
        <v>330</v>
      </c>
      <c r="V751" s="295" t="s">
        <v>318</v>
      </c>
      <c r="W751" s="295" t="s">
        <v>201</v>
      </c>
      <c r="X751" s="295" t="s">
        <v>331</v>
      </c>
      <c r="Y751" s="287" t="s">
        <v>164</v>
      </c>
      <c r="Z751" s="295"/>
      <c r="AA751" s="295"/>
      <c r="AB751" s="295"/>
      <c r="AC751" s="295"/>
    </row>
    <row r="752" spans="1:29" x14ac:dyDescent="0.35">
      <c r="A752" s="295" t="s">
        <v>192</v>
      </c>
      <c r="B752" s="295" t="s">
        <v>193</v>
      </c>
      <c r="C752" s="295" t="s">
        <v>605</v>
      </c>
      <c r="D752" s="295" t="s">
        <v>681</v>
      </c>
      <c r="E752" s="288">
        <v>0.21</v>
      </c>
      <c r="F752" s="288">
        <v>0.21</v>
      </c>
      <c r="G752" s="295" t="s">
        <v>196</v>
      </c>
      <c r="H752" s="343">
        <v>1</v>
      </c>
      <c r="I752" s="296">
        <v>43251</v>
      </c>
      <c r="J752" s="295">
        <v>22600</v>
      </c>
      <c r="K752" s="295">
        <v>11511</v>
      </c>
      <c r="L752" s="295" t="s">
        <v>520</v>
      </c>
      <c r="M752" s="295" t="s">
        <v>682</v>
      </c>
      <c r="N752" s="295" t="s">
        <v>681</v>
      </c>
      <c r="O752" s="295" t="s">
        <v>522</v>
      </c>
      <c r="P752" s="295" t="s">
        <v>345</v>
      </c>
      <c r="Q752" s="295" t="s">
        <v>325</v>
      </c>
      <c r="R752" s="295" t="s">
        <v>201</v>
      </c>
      <c r="S752" s="295" t="s">
        <v>204</v>
      </c>
      <c r="T752" s="295" t="s">
        <v>201</v>
      </c>
      <c r="U752" s="295" t="s">
        <v>330</v>
      </c>
      <c r="V752" s="295" t="s">
        <v>318</v>
      </c>
      <c r="W752" s="295" t="s">
        <v>201</v>
      </c>
      <c r="X752" s="295" t="s">
        <v>331</v>
      </c>
      <c r="Y752" s="287" t="s">
        <v>164</v>
      </c>
      <c r="Z752" s="295"/>
      <c r="AA752" s="295"/>
      <c r="AB752" s="295"/>
      <c r="AC752" s="295"/>
    </row>
    <row r="753" spans="1:29" x14ac:dyDescent="0.35">
      <c r="A753" s="295" t="s">
        <v>192</v>
      </c>
      <c r="B753" s="295" t="s">
        <v>193</v>
      </c>
      <c r="C753" s="295" t="s">
        <v>605</v>
      </c>
      <c r="D753" s="295" t="s">
        <v>681</v>
      </c>
      <c r="E753" s="288">
        <v>-8.0399999999999991</v>
      </c>
      <c r="F753" s="288">
        <v>-8.0399999999999991</v>
      </c>
      <c r="G753" s="295" t="s">
        <v>196</v>
      </c>
      <c r="H753" s="343">
        <v>1</v>
      </c>
      <c r="I753" s="296">
        <v>43251</v>
      </c>
      <c r="J753" s="295">
        <v>22600</v>
      </c>
      <c r="K753" s="295">
        <v>11551</v>
      </c>
      <c r="L753" s="295" t="s">
        <v>520</v>
      </c>
      <c r="M753" s="295" t="s">
        <v>682</v>
      </c>
      <c r="N753" s="295" t="s">
        <v>681</v>
      </c>
      <c r="O753" s="295" t="s">
        <v>544</v>
      </c>
      <c r="P753" s="295" t="s">
        <v>335</v>
      </c>
      <c r="Q753" s="295" t="s">
        <v>350</v>
      </c>
      <c r="R753" s="295" t="s">
        <v>201</v>
      </c>
      <c r="S753" s="295" t="s">
        <v>204</v>
      </c>
      <c r="T753" s="295" t="s">
        <v>201</v>
      </c>
      <c r="U753" s="295" t="s">
        <v>330</v>
      </c>
      <c r="V753" s="295" t="s">
        <v>318</v>
      </c>
      <c r="W753" s="295" t="s">
        <v>201</v>
      </c>
      <c r="X753" s="295" t="s">
        <v>331</v>
      </c>
      <c r="Y753" s="287" t="s">
        <v>164</v>
      </c>
      <c r="Z753" s="295"/>
      <c r="AA753" s="295"/>
      <c r="AB753" s="295"/>
      <c r="AC753" s="295"/>
    </row>
    <row r="754" spans="1:29" x14ac:dyDescent="0.35">
      <c r="A754" s="295" t="s">
        <v>192</v>
      </c>
      <c r="B754" s="295" t="s">
        <v>193</v>
      </c>
      <c r="C754" s="295" t="s">
        <v>605</v>
      </c>
      <c r="D754" s="295" t="s">
        <v>681</v>
      </c>
      <c r="E754" s="288">
        <v>-0.11</v>
      </c>
      <c r="F754" s="288">
        <v>-0.11</v>
      </c>
      <c r="G754" s="295" t="s">
        <v>196</v>
      </c>
      <c r="H754" s="343">
        <v>1</v>
      </c>
      <c r="I754" s="296">
        <v>43251</v>
      </c>
      <c r="J754" s="295">
        <v>22600</v>
      </c>
      <c r="K754" s="295">
        <v>11647</v>
      </c>
      <c r="L754" s="295" t="s">
        <v>520</v>
      </c>
      <c r="M754" s="295" t="s">
        <v>682</v>
      </c>
      <c r="N754" s="295" t="s">
        <v>681</v>
      </c>
      <c r="O754" s="295" t="s">
        <v>522</v>
      </c>
      <c r="P754" s="295" t="s">
        <v>335</v>
      </c>
      <c r="Q754" s="295" t="s">
        <v>350</v>
      </c>
      <c r="R754" s="295" t="s">
        <v>201</v>
      </c>
      <c r="S754" s="295" t="s">
        <v>204</v>
      </c>
      <c r="T754" s="295" t="s">
        <v>201</v>
      </c>
      <c r="U754" s="295" t="s">
        <v>330</v>
      </c>
      <c r="V754" s="295" t="s">
        <v>318</v>
      </c>
      <c r="W754" s="295" t="s">
        <v>201</v>
      </c>
      <c r="X754" s="295" t="s">
        <v>331</v>
      </c>
      <c r="Y754" s="287" t="s">
        <v>164</v>
      </c>
      <c r="Z754" s="295"/>
      <c r="AA754" s="295"/>
      <c r="AB754" s="295"/>
      <c r="AC754" s="295"/>
    </row>
    <row r="755" spans="1:29" x14ac:dyDescent="0.35">
      <c r="A755" s="295" t="s">
        <v>192</v>
      </c>
      <c r="B755" s="295" t="s">
        <v>193</v>
      </c>
      <c r="C755" s="295" t="s">
        <v>605</v>
      </c>
      <c r="D755" s="295" t="s">
        <v>681</v>
      </c>
      <c r="E755" s="288">
        <v>6.69</v>
      </c>
      <c r="F755" s="288">
        <v>6.69</v>
      </c>
      <c r="G755" s="295" t="s">
        <v>196</v>
      </c>
      <c r="H755" s="343">
        <v>1</v>
      </c>
      <c r="I755" s="296">
        <v>43251</v>
      </c>
      <c r="J755" s="295">
        <v>22600</v>
      </c>
      <c r="K755" s="295">
        <v>11687</v>
      </c>
      <c r="L755" s="295" t="s">
        <v>520</v>
      </c>
      <c r="M755" s="295" t="s">
        <v>682</v>
      </c>
      <c r="N755" s="295" t="s">
        <v>681</v>
      </c>
      <c r="O755" s="295" t="s">
        <v>544</v>
      </c>
      <c r="P755" s="295" t="s">
        <v>329</v>
      </c>
      <c r="Q755" s="295" t="s">
        <v>351</v>
      </c>
      <c r="R755" s="295" t="s">
        <v>201</v>
      </c>
      <c r="S755" s="295" t="s">
        <v>204</v>
      </c>
      <c r="T755" s="295" t="s">
        <v>201</v>
      </c>
      <c r="U755" s="295" t="s">
        <v>330</v>
      </c>
      <c r="V755" s="295" t="s">
        <v>318</v>
      </c>
      <c r="W755" s="295" t="s">
        <v>201</v>
      </c>
      <c r="X755" s="295" t="s">
        <v>331</v>
      </c>
      <c r="Y755" s="287" t="s">
        <v>164</v>
      </c>
      <c r="Z755" s="295"/>
      <c r="AA755" s="295"/>
      <c r="AB755" s="295"/>
      <c r="AC755" s="295"/>
    </row>
    <row r="756" spans="1:29" x14ac:dyDescent="0.35">
      <c r="A756" s="295" t="s">
        <v>192</v>
      </c>
      <c r="B756" s="295" t="s">
        <v>193</v>
      </c>
      <c r="C756" s="295" t="s">
        <v>605</v>
      </c>
      <c r="D756" s="295" t="s">
        <v>681</v>
      </c>
      <c r="E756" s="288">
        <v>0.09</v>
      </c>
      <c r="F756" s="288">
        <v>0.09</v>
      </c>
      <c r="G756" s="295" t="s">
        <v>196</v>
      </c>
      <c r="H756" s="343">
        <v>1</v>
      </c>
      <c r="I756" s="296">
        <v>43251</v>
      </c>
      <c r="J756" s="295">
        <v>22600</v>
      </c>
      <c r="K756" s="295">
        <v>11782</v>
      </c>
      <c r="L756" s="295" t="s">
        <v>520</v>
      </c>
      <c r="M756" s="295" t="s">
        <v>682</v>
      </c>
      <c r="N756" s="295" t="s">
        <v>681</v>
      </c>
      <c r="O756" s="295" t="s">
        <v>522</v>
      </c>
      <c r="P756" s="295" t="s">
        <v>329</v>
      </c>
      <c r="Q756" s="295" t="s">
        <v>351</v>
      </c>
      <c r="R756" s="295" t="s">
        <v>201</v>
      </c>
      <c r="S756" s="295" t="s">
        <v>204</v>
      </c>
      <c r="T756" s="295" t="s">
        <v>201</v>
      </c>
      <c r="U756" s="295" t="s">
        <v>330</v>
      </c>
      <c r="V756" s="295" t="s">
        <v>318</v>
      </c>
      <c r="W756" s="295" t="s">
        <v>201</v>
      </c>
      <c r="X756" s="295" t="s">
        <v>331</v>
      </c>
      <c r="Y756" s="287" t="s">
        <v>164</v>
      </c>
      <c r="Z756" s="295"/>
      <c r="AA756" s="295"/>
      <c r="AB756" s="295"/>
      <c r="AC756" s="295"/>
    </row>
    <row r="757" spans="1:29" x14ac:dyDescent="0.35">
      <c r="A757" s="295" t="s">
        <v>192</v>
      </c>
      <c r="B757" s="295" t="s">
        <v>193</v>
      </c>
      <c r="C757" s="295" t="s">
        <v>605</v>
      </c>
      <c r="D757" s="295" t="s">
        <v>681</v>
      </c>
      <c r="E757" s="288">
        <v>6.85</v>
      </c>
      <c r="F757" s="288">
        <v>6.85</v>
      </c>
      <c r="G757" s="295" t="s">
        <v>196</v>
      </c>
      <c r="H757" s="343">
        <v>1</v>
      </c>
      <c r="I757" s="296">
        <v>43251</v>
      </c>
      <c r="J757" s="295">
        <v>22600</v>
      </c>
      <c r="K757" s="295">
        <v>11822</v>
      </c>
      <c r="L757" s="295" t="s">
        <v>520</v>
      </c>
      <c r="M757" s="295" t="s">
        <v>682</v>
      </c>
      <c r="N757" s="295" t="s">
        <v>681</v>
      </c>
      <c r="O757" s="295" t="s">
        <v>544</v>
      </c>
      <c r="P757" s="295" t="s">
        <v>332</v>
      </c>
      <c r="Q757" s="295" t="s">
        <v>351</v>
      </c>
      <c r="R757" s="295" t="s">
        <v>201</v>
      </c>
      <c r="S757" s="295" t="s">
        <v>204</v>
      </c>
      <c r="T757" s="295" t="s">
        <v>201</v>
      </c>
      <c r="U757" s="295" t="s">
        <v>330</v>
      </c>
      <c r="V757" s="295" t="s">
        <v>318</v>
      </c>
      <c r="W757" s="295" t="s">
        <v>201</v>
      </c>
      <c r="X757" s="295" t="s">
        <v>331</v>
      </c>
      <c r="Y757" s="287" t="s">
        <v>164</v>
      </c>
      <c r="Z757" s="295"/>
      <c r="AA757" s="295"/>
      <c r="AB757" s="295"/>
      <c r="AC757" s="295"/>
    </row>
    <row r="758" spans="1:29" x14ac:dyDescent="0.35">
      <c r="A758" s="295" t="s">
        <v>192</v>
      </c>
      <c r="B758" s="295" t="s">
        <v>193</v>
      </c>
      <c r="C758" s="295" t="s">
        <v>605</v>
      </c>
      <c r="D758" s="295" t="s">
        <v>681</v>
      </c>
      <c r="E758" s="288">
        <v>0.09</v>
      </c>
      <c r="F758" s="288">
        <v>0.09</v>
      </c>
      <c r="G758" s="295" t="s">
        <v>196</v>
      </c>
      <c r="H758" s="343">
        <v>1</v>
      </c>
      <c r="I758" s="296">
        <v>43251</v>
      </c>
      <c r="J758" s="295">
        <v>22600</v>
      </c>
      <c r="K758" s="295">
        <v>11917</v>
      </c>
      <c r="L758" s="295" t="s">
        <v>520</v>
      </c>
      <c r="M758" s="295" t="s">
        <v>682</v>
      </c>
      <c r="N758" s="295" t="s">
        <v>681</v>
      </c>
      <c r="O758" s="295" t="s">
        <v>522</v>
      </c>
      <c r="P758" s="295" t="s">
        <v>332</v>
      </c>
      <c r="Q758" s="295" t="s">
        <v>351</v>
      </c>
      <c r="R758" s="295" t="s">
        <v>201</v>
      </c>
      <c r="S758" s="295" t="s">
        <v>204</v>
      </c>
      <c r="T758" s="295" t="s">
        <v>201</v>
      </c>
      <c r="U758" s="295" t="s">
        <v>330</v>
      </c>
      <c r="V758" s="295" t="s">
        <v>318</v>
      </c>
      <c r="W758" s="295" t="s">
        <v>201</v>
      </c>
      <c r="X758" s="295" t="s">
        <v>331</v>
      </c>
      <c r="Y758" s="287" t="s">
        <v>164</v>
      </c>
      <c r="Z758" s="295"/>
      <c r="AA758" s="295"/>
      <c r="AB758" s="295"/>
      <c r="AC758" s="295"/>
    </row>
    <row r="759" spans="1:29" x14ac:dyDescent="0.35">
      <c r="A759" s="295" t="s">
        <v>192</v>
      </c>
      <c r="B759" s="295" t="s">
        <v>193</v>
      </c>
      <c r="C759" s="295" t="s">
        <v>605</v>
      </c>
      <c r="D759" s="295" t="s">
        <v>681</v>
      </c>
      <c r="E759" s="288">
        <v>18.059999999999999</v>
      </c>
      <c r="F759" s="288">
        <v>18.059999999999999</v>
      </c>
      <c r="G759" s="295" t="s">
        <v>196</v>
      </c>
      <c r="H759" s="343">
        <v>1</v>
      </c>
      <c r="I759" s="296">
        <v>43251</v>
      </c>
      <c r="J759" s="295">
        <v>22600</v>
      </c>
      <c r="K759" s="295">
        <v>11957</v>
      </c>
      <c r="L759" s="295" t="s">
        <v>520</v>
      </c>
      <c r="M759" s="295" t="s">
        <v>682</v>
      </c>
      <c r="N759" s="295" t="s">
        <v>681</v>
      </c>
      <c r="O759" s="295" t="s">
        <v>544</v>
      </c>
      <c r="P759" s="295" t="s">
        <v>333</v>
      </c>
      <c r="Q759" s="295" t="s">
        <v>351</v>
      </c>
      <c r="R759" s="295" t="s">
        <v>201</v>
      </c>
      <c r="S759" s="295" t="s">
        <v>204</v>
      </c>
      <c r="T759" s="295" t="s">
        <v>201</v>
      </c>
      <c r="U759" s="295" t="s">
        <v>330</v>
      </c>
      <c r="V759" s="295" t="s">
        <v>318</v>
      </c>
      <c r="W759" s="295" t="s">
        <v>201</v>
      </c>
      <c r="X759" s="295" t="s">
        <v>331</v>
      </c>
      <c r="Y759" s="287" t="s">
        <v>164</v>
      </c>
      <c r="Z759" s="295"/>
      <c r="AA759" s="295"/>
      <c r="AB759" s="295"/>
      <c r="AC759" s="295"/>
    </row>
    <row r="760" spans="1:29" x14ac:dyDescent="0.35">
      <c r="A760" s="295" t="s">
        <v>192</v>
      </c>
      <c r="B760" s="295" t="s">
        <v>193</v>
      </c>
      <c r="C760" s="295" t="s">
        <v>605</v>
      </c>
      <c r="D760" s="295" t="s">
        <v>681</v>
      </c>
      <c r="E760" s="288">
        <v>0.25</v>
      </c>
      <c r="F760" s="288">
        <v>0.25</v>
      </c>
      <c r="G760" s="295" t="s">
        <v>196</v>
      </c>
      <c r="H760" s="343">
        <v>1</v>
      </c>
      <c r="I760" s="296">
        <v>43251</v>
      </c>
      <c r="J760" s="295">
        <v>22600</v>
      </c>
      <c r="K760" s="295">
        <v>12056</v>
      </c>
      <c r="L760" s="295" t="s">
        <v>520</v>
      </c>
      <c r="M760" s="295" t="s">
        <v>682</v>
      </c>
      <c r="N760" s="295" t="s">
        <v>681</v>
      </c>
      <c r="O760" s="295" t="s">
        <v>522</v>
      </c>
      <c r="P760" s="295" t="s">
        <v>333</v>
      </c>
      <c r="Q760" s="295" t="s">
        <v>351</v>
      </c>
      <c r="R760" s="295" t="s">
        <v>201</v>
      </c>
      <c r="S760" s="295" t="s">
        <v>204</v>
      </c>
      <c r="T760" s="295" t="s">
        <v>201</v>
      </c>
      <c r="U760" s="295" t="s">
        <v>330</v>
      </c>
      <c r="V760" s="295" t="s">
        <v>318</v>
      </c>
      <c r="W760" s="295" t="s">
        <v>201</v>
      </c>
      <c r="X760" s="295" t="s">
        <v>331</v>
      </c>
      <c r="Y760" s="287" t="s">
        <v>164</v>
      </c>
      <c r="Z760" s="295"/>
      <c r="AA760" s="295"/>
      <c r="AB760" s="295"/>
      <c r="AC760" s="295"/>
    </row>
    <row r="761" spans="1:29" x14ac:dyDescent="0.35">
      <c r="A761" s="295" t="s">
        <v>192</v>
      </c>
      <c r="B761" s="295" t="s">
        <v>193</v>
      </c>
      <c r="C761" s="295" t="s">
        <v>605</v>
      </c>
      <c r="D761" s="295" t="s">
        <v>681</v>
      </c>
      <c r="E761" s="288">
        <v>8.73</v>
      </c>
      <c r="F761" s="288">
        <v>8.73</v>
      </c>
      <c r="G761" s="295" t="s">
        <v>196</v>
      </c>
      <c r="H761" s="343">
        <v>1</v>
      </c>
      <c r="I761" s="296">
        <v>43251</v>
      </c>
      <c r="J761" s="295">
        <v>22600</v>
      </c>
      <c r="K761" s="295">
        <v>12096</v>
      </c>
      <c r="L761" s="295" t="s">
        <v>520</v>
      </c>
      <c r="M761" s="295" t="s">
        <v>682</v>
      </c>
      <c r="N761" s="295" t="s">
        <v>681</v>
      </c>
      <c r="O761" s="295" t="s">
        <v>544</v>
      </c>
      <c r="P761" s="295" t="s">
        <v>334</v>
      </c>
      <c r="Q761" s="295" t="s">
        <v>351</v>
      </c>
      <c r="R761" s="295" t="s">
        <v>201</v>
      </c>
      <c r="S761" s="295" t="s">
        <v>204</v>
      </c>
      <c r="T761" s="295" t="s">
        <v>201</v>
      </c>
      <c r="U761" s="295" t="s">
        <v>330</v>
      </c>
      <c r="V761" s="295" t="s">
        <v>318</v>
      </c>
      <c r="W761" s="295" t="s">
        <v>201</v>
      </c>
      <c r="X761" s="295" t="s">
        <v>331</v>
      </c>
      <c r="Y761" s="287" t="s">
        <v>164</v>
      </c>
      <c r="Z761" s="295"/>
      <c r="AA761" s="295"/>
      <c r="AB761" s="295"/>
      <c r="AC761" s="295"/>
    </row>
    <row r="762" spans="1:29" x14ac:dyDescent="0.35">
      <c r="A762" s="295" t="s">
        <v>192</v>
      </c>
      <c r="B762" s="295" t="s">
        <v>193</v>
      </c>
      <c r="C762" s="295" t="s">
        <v>605</v>
      </c>
      <c r="D762" s="295" t="s">
        <v>681</v>
      </c>
      <c r="E762" s="288">
        <v>0.12</v>
      </c>
      <c r="F762" s="288">
        <v>0.12</v>
      </c>
      <c r="G762" s="295" t="s">
        <v>196</v>
      </c>
      <c r="H762" s="343">
        <v>1</v>
      </c>
      <c r="I762" s="296">
        <v>43251</v>
      </c>
      <c r="J762" s="295">
        <v>22600</v>
      </c>
      <c r="K762" s="295">
        <v>12192</v>
      </c>
      <c r="L762" s="295" t="s">
        <v>520</v>
      </c>
      <c r="M762" s="295" t="s">
        <v>682</v>
      </c>
      <c r="N762" s="295" t="s">
        <v>681</v>
      </c>
      <c r="O762" s="295" t="s">
        <v>522</v>
      </c>
      <c r="P762" s="295" t="s">
        <v>334</v>
      </c>
      <c r="Q762" s="295" t="s">
        <v>351</v>
      </c>
      <c r="R762" s="295" t="s">
        <v>201</v>
      </c>
      <c r="S762" s="295" t="s">
        <v>204</v>
      </c>
      <c r="T762" s="295" t="s">
        <v>201</v>
      </c>
      <c r="U762" s="295" t="s">
        <v>330</v>
      </c>
      <c r="V762" s="295" t="s">
        <v>318</v>
      </c>
      <c r="W762" s="295" t="s">
        <v>201</v>
      </c>
      <c r="X762" s="295" t="s">
        <v>331</v>
      </c>
      <c r="Y762" s="287" t="s">
        <v>164</v>
      </c>
      <c r="Z762" s="295"/>
      <c r="AA762" s="295"/>
      <c r="AB762" s="295"/>
      <c r="AC762" s="295"/>
    </row>
    <row r="763" spans="1:29" x14ac:dyDescent="0.35">
      <c r="A763" s="295" t="s">
        <v>192</v>
      </c>
      <c r="B763" s="295" t="s">
        <v>193</v>
      </c>
      <c r="C763" s="295" t="s">
        <v>605</v>
      </c>
      <c r="D763" s="295" t="s">
        <v>681</v>
      </c>
      <c r="E763" s="288">
        <v>18.39</v>
      </c>
      <c r="F763" s="288">
        <v>18.39</v>
      </c>
      <c r="G763" s="295" t="s">
        <v>196</v>
      </c>
      <c r="H763" s="343">
        <v>1</v>
      </c>
      <c r="I763" s="296">
        <v>43251</v>
      </c>
      <c r="J763" s="295">
        <v>22600</v>
      </c>
      <c r="K763" s="295">
        <v>12232</v>
      </c>
      <c r="L763" s="295" t="s">
        <v>520</v>
      </c>
      <c r="M763" s="295" t="s">
        <v>682</v>
      </c>
      <c r="N763" s="295" t="s">
        <v>681</v>
      </c>
      <c r="O763" s="295" t="s">
        <v>544</v>
      </c>
      <c r="P763" s="295" t="s">
        <v>335</v>
      </c>
      <c r="Q763" s="295" t="s">
        <v>351</v>
      </c>
      <c r="R763" s="295" t="s">
        <v>201</v>
      </c>
      <c r="S763" s="295" t="s">
        <v>204</v>
      </c>
      <c r="T763" s="295" t="s">
        <v>201</v>
      </c>
      <c r="U763" s="295" t="s">
        <v>330</v>
      </c>
      <c r="V763" s="295" t="s">
        <v>318</v>
      </c>
      <c r="W763" s="295" t="s">
        <v>201</v>
      </c>
      <c r="X763" s="295" t="s">
        <v>331</v>
      </c>
      <c r="Y763" s="287" t="s">
        <v>164</v>
      </c>
      <c r="Z763" s="295"/>
      <c r="AA763" s="295"/>
      <c r="AB763" s="295"/>
      <c r="AC763" s="295"/>
    </row>
    <row r="764" spans="1:29" x14ac:dyDescent="0.35">
      <c r="A764" s="295" t="s">
        <v>192</v>
      </c>
      <c r="B764" s="295" t="s">
        <v>193</v>
      </c>
      <c r="C764" s="295" t="s">
        <v>605</v>
      </c>
      <c r="D764" s="295" t="s">
        <v>681</v>
      </c>
      <c r="E764" s="288">
        <v>0.25</v>
      </c>
      <c r="F764" s="288">
        <v>0.25</v>
      </c>
      <c r="G764" s="295" t="s">
        <v>196</v>
      </c>
      <c r="H764" s="343">
        <v>1</v>
      </c>
      <c r="I764" s="296">
        <v>43251</v>
      </c>
      <c r="J764" s="295">
        <v>22600</v>
      </c>
      <c r="K764" s="295">
        <v>12331</v>
      </c>
      <c r="L764" s="295" t="s">
        <v>520</v>
      </c>
      <c r="M764" s="295" t="s">
        <v>682</v>
      </c>
      <c r="N764" s="295" t="s">
        <v>681</v>
      </c>
      <c r="O764" s="295" t="s">
        <v>522</v>
      </c>
      <c r="P764" s="295" t="s">
        <v>335</v>
      </c>
      <c r="Q764" s="295" t="s">
        <v>351</v>
      </c>
      <c r="R764" s="295" t="s">
        <v>201</v>
      </c>
      <c r="S764" s="295" t="s">
        <v>204</v>
      </c>
      <c r="T764" s="295" t="s">
        <v>201</v>
      </c>
      <c r="U764" s="295" t="s">
        <v>330</v>
      </c>
      <c r="V764" s="295" t="s">
        <v>318</v>
      </c>
      <c r="W764" s="295" t="s">
        <v>201</v>
      </c>
      <c r="X764" s="295" t="s">
        <v>331</v>
      </c>
      <c r="Y764" s="287" t="s">
        <v>164</v>
      </c>
      <c r="Z764" s="295"/>
      <c r="AA764" s="295"/>
      <c r="AB764" s="295"/>
      <c r="AC764" s="295"/>
    </row>
    <row r="765" spans="1:29" x14ac:dyDescent="0.35">
      <c r="A765" s="295" t="s">
        <v>192</v>
      </c>
      <c r="B765" s="295" t="s">
        <v>193</v>
      </c>
      <c r="C765" s="295" t="s">
        <v>605</v>
      </c>
      <c r="D765" s="295" t="s">
        <v>681</v>
      </c>
      <c r="E765" s="288">
        <v>2.34</v>
      </c>
      <c r="F765" s="288">
        <v>2.34</v>
      </c>
      <c r="G765" s="295" t="s">
        <v>196</v>
      </c>
      <c r="H765" s="343">
        <v>1</v>
      </c>
      <c r="I765" s="296">
        <v>43251</v>
      </c>
      <c r="J765" s="295">
        <v>22600</v>
      </c>
      <c r="K765" s="295">
        <v>12370</v>
      </c>
      <c r="L765" s="295" t="s">
        <v>520</v>
      </c>
      <c r="M765" s="295" t="s">
        <v>682</v>
      </c>
      <c r="N765" s="295" t="s">
        <v>681</v>
      </c>
      <c r="O765" s="295" t="s">
        <v>544</v>
      </c>
      <c r="P765" s="295" t="s">
        <v>336</v>
      </c>
      <c r="Q765" s="295" t="s">
        <v>351</v>
      </c>
      <c r="R765" s="295" t="s">
        <v>201</v>
      </c>
      <c r="S765" s="295" t="s">
        <v>204</v>
      </c>
      <c r="T765" s="295" t="s">
        <v>201</v>
      </c>
      <c r="U765" s="295" t="s">
        <v>330</v>
      </c>
      <c r="V765" s="295" t="s">
        <v>318</v>
      </c>
      <c r="W765" s="295" t="s">
        <v>201</v>
      </c>
      <c r="X765" s="295" t="s">
        <v>331</v>
      </c>
      <c r="Y765" s="287" t="s">
        <v>164</v>
      </c>
      <c r="Z765" s="295"/>
      <c r="AA765" s="295"/>
      <c r="AB765" s="295"/>
      <c r="AC765" s="295"/>
    </row>
    <row r="766" spans="1:29" x14ac:dyDescent="0.35">
      <c r="A766" s="295" t="s">
        <v>192</v>
      </c>
      <c r="B766" s="295" t="s">
        <v>193</v>
      </c>
      <c r="C766" s="295" t="s">
        <v>605</v>
      </c>
      <c r="D766" s="295" t="s">
        <v>681</v>
      </c>
      <c r="E766" s="288">
        <v>0.03</v>
      </c>
      <c r="F766" s="288">
        <v>0.03</v>
      </c>
      <c r="G766" s="295" t="s">
        <v>196</v>
      </c>
      <c r="H766" s="343">
        <v>1</v>
      </c>
      <c r="I766" s="296">
        <v>43251</v>
      </c>
      <c r="J766" s="295">
        <v>22600</v>
      </c>
      <c r="K766" s="295">
        <v>12463</v>
      </c>
      <c r="L766" s="295" t="s">
        <v>520</v>
      </c>
      <c r="M766" s="295" t="s">
        <v>682</v>
      </c>
      <c r="N766" s="295" t="s">
        <v>681</v>
      </c>
      <c r="O766" s="295" t="s">
        <v>522</v>
      </c>
      <c r="P766" s="295" t="s">
        <v>336</v>
      </c>
      <c r="Q766" s="295" t="s">
        <v>351</v>
      </c>
      <c r="R766" s="295" t="s">
        <v>201</v>
      </c>
      <c r="S766" s="295" t="s">
        <v>204</v>
      </c>
      <c r="T766" s="295" t="s">
        <v>201</v>
      </c>
      <c r="U766" s="295" t="s">
        <v>330</v>
      </c>
      <c r="V766" s="295" t="s">
        <v>318</v>
      </c>
      <c r="W766" s="295" t="s">
        <v>201</v>
      </c>
      <c r="X766" s="295" t="s">
        <v>331</v>
      </c>
      <c r="Y766" s="287" t="s">
        <v>164</v>
      </c>
      <c r="Z766" s="295"/>
      <c r="AA766" s="295"/>
      <c r="AB766" s="295"/>
      <c r="AC766" s="295"/>
    </row>
    <row r="767" spans="1:29" x14ac:dyDescent="0.35">
      <c r="A767" s="295" t="s">
        <v>192</v>
      </c>
      <c r="B767" s="295" t="s">
        <v>193</v>
      </c>
      <c r="C767" s="295" t="s">
        <v>605</v>
      </c>
      <c r="D767" s="295" t="s">
        <v>681</v>
      </c>
      <c r="E767" s="288">
        <v>10.52</v>
      </c>
      <c r="F767" s="288">
        <v>10.52</v>
      </c>
      <c r="G767" s="295" t="s">
        <v>196</v>
      </c>
      <c r="H767" s="343">
        <v>1</v>
      </c>
      <c r="I767" s="296">
        <v>43251</v>
      </c>
      <c r="J767" s="295">
        <v>22600</v>
      </c>
      <c r="K767" s="295">
        <v>12503</v>
      </c>
      <c r="L767" s="295" t="s">
        <v>520</v>
      </c>
      <c r="M767" s="295" t="s">
        <v>682</v>
      </c>
      <c r="N767" s="295" t="s">
        <v>681</v>
      </c>
      <c r="O767" s="295" t="s">
        <v>544</v>
      </c>
      <c r="P767" s="295" t="s">
        <v>337</v>
      </c>
      <c r="Q767" s="295" t="s">
        <v>351</v>
      </c>
      <c r="R767" s="295" t="s">
        <v>201</v>
      </c>
      <c r="S767" s="295" t="s">
        <v>204</v>
      </c>
      <c r="T767" s="295" t="s">
        <v>201</v>
      </c>
      <c r="U767" s="295" t="s">
        <v>330</v>
      </c>
      <c r="V767" s="295" t="s">
        <v>318</v>
      </c>
      <c r="W767" s="295" t="s">
        <v>201</v>
      </c>
      <c r="X767" s="295" t="s">
        <v>331</v>
      </c>
      <c r="Y767" s="287" t="s">
        <v>164</v>
      </c>
      <c r="Z767" s="295"/>
      <c r="AA767" s="295"/>
      <c r="AB767" s="295"/>
      <c r="AC767" s="295"/>
    </row>
    <row r="768" spans="1:29" x14ac:dyDescent="0.35">
      <c r="A768" s="295" t="s">
        <v>192</v>
      </c>
      <c r="B768" s="295" t="s">
        <v>193</v>
      </c>
      <c r="C768" s="295" t="s">
        <v>605</v>
      </c>
      <c r="D768" s="295" t="s">
        <v>681</v>
      </c>
      <c r="E768" s="288">
        <v>0.14000000000000001</v>
      </c>
      <c r="F768" s="288">
        <v>0.14000000000000001</v>
      </c>
      <c r="G768" s="295" t="s">
        <v>196</v>
      </c>
      <c r="H768" s="343">
        <v>1</v>
      </c>
      <c r="I768" s="296">
        <v>43251</v>
      </c>
      <c r="J768" s="295">
        <v>22600</v>
      </c>
      <c r="K768" s="295">
        <v>12600</v>
      </c>
      <c r="L768" s="295" t="s">
        <v>520</v>
      </c>
      <c r="M768" s="295" t="s">
        <v>682</v>
      </c>
      <c r="N768" s="295" t="s">
        <v>681</v>
      </c>
      <c r="O768" s="295" t="s">
        <v>522</v>
      </c>
      <c r="P768" s="295" t="s">
        <v>337</v>
      </c>
      <c r="Q768" s="295" t="s">
        <v>351</v>
      </c>
      <c r="R768" s="295" t="s">
        <v>201</v>
      </c>
      <c r="S768" s="295" t="s">
        <v>204</v>
      </c>
      <c r="T768" s="295" t="s">
        <v>201</v>
      </c>
      <c r="U768" s="295" t="s">
        <v>330</v>
      </c>
      <c r="V768" s="295" t="s">
        <v>318</v>
      </c>
      <c r="W768" s="295" t="s">
        <v>201</v>
      </c>
      <c r="X768" s="295" t="s">
        <v>331</v>
      </c>
      <c r="Y768" s="287" t="s">
        <v>164</v>
      </c>
      <c r="Z768" s="295"/>
      <c r="AA768" s="295"/>
      <c r="AB768" s="295"/>
      <c r="AC768" s="295"/>
    </row>
    <row r="769" spans="1:29" x14ac:dyDescent="0.35">
      <c r="A769" s="295" t="s">
        <v>192</v>
      </c>
      <c r="B769" s="295" t="s">
        <v>193</v>
      </c>
      <c r="C769" s="295" t="s">
        <v>605</v>
      </c>
      <c r="D769" s="295" t="s">
        <v>681</v>
      </c>
      <c r="E769" s="288">
        <v>17.28</v>
      </c>
      <c r="F769" s="288">
        <v>17.28</v>
      </c>
      <c r="G769" s="295" t="s">
        <v>196</v>
      </c>
      <c r="H769" s="343">
        <v>1</v>
      </c>
      <c r="I769" s="296">
        <v>43251</v>
      </c>
      <c r="J769" s="295">
        <v>22600</v>
      </c>
      <c r="K769" s="295">
        <v>12640</v>
      </c>
      <c r="L769" s="295" t="s">
        <v>520</v>
      </c>
      <c r="M769" s="295" t="s">
        <v>682</v>
      </c>
      <c r="N769" s="295" t="s">
        <v>681</v>
      </c>
      <c r="O769" s="295" t="s">
        <v>544</v>
      </c>
      <c r="P769" s="295" t="s">
        <v>338</v>
      </c>
      <c r="Q769" s="295" t="s">
        <v>351</v>
      </c>
      <c r="R769" s="295" t="s">
        <v>201</v>
      </c>
      <c r="S769" s="295" t="s">
        <v>204</v>
      </c>
      <c r="T769" s="295" t="s">
        <v>201</v>
      </c>
      <c r="U769" s="295" t="s">
        <v>330</v>
      </c>
      <c r="V769" s="295" t="s">
        <v>318</v>
      </c>
      <c r="W769" s="295" t="s">
        <v>201</v>
      </c>
      <c r="X769" s="295" t="s">
        <v>331</v>
      </c>
      <c r="Y769" s="287" t="s">
        <v>164</v>
      </c>
      <c r="Z769" s="295"/>
      <c r="AA769" s="295"/>
      <c r="AB769" s="295"/>
      <c r="AC769" s="295"/>
    </row>
    <row r="770" spans="1:29" x14ac:dyDescent="0.35">
      <c r="A770" s="295" t="s">
        <v>192</v>
      </c>
      <c r="B770" s="295" t="s">
        <v>193</v>
      </c>
      <c r="C770" s="295" t="s">
        <v>605</v>
      </c>
      <c r="D770" s="295" t="s">
        <v>681</v>
      </c>
      <c r="E770" s="288">
        <v>0.23</v>
      </c>
      <c r="F770" s="288">
        <v>0.23</v>
      </c>
      <c r="G770" s="295" t="s">
        <v>196</v>
      </c>
      <c r="H770" s="343">
        <v>1</v>
      </c>
      <c r="I770" s="296">
        <v>43251</v>
      </c>
      <c r="J770" s="295">
        <v>22600</v>
      </c>
      <c r="K770" s="295">
        <v>12739</v>
      </c>
      <c r="L770" s="295" t="s">
        <v>520</v>
      </c>
      <c r="M770" s="295" t="s">
        <v>682</v>
      </c>
      <c r="N770" s="295" t="s">
        <v>681</v>
      </c>
      <c r="O770" s="295" t="s">
        <v>522</v>
      </c>
      <c r="P770" s="295" t="s">
        <v>338</v>
      </c>
      <c r="Q770" s="295" t="s">
        <v>351</v>
      </c>
      <c r="R770" s="295" t="s">
        <v>201</v>
      </c>
      <c r="S770" s="295" t="s">
        <v>204</v>
      </c>
      <c r="T770" s="295" t="s">
        <v>201</v>
      </c>
      <c r="U770" s="295" t="s">
        <v>330</v>
      </c>
      <c r="V770" s="295" t="s">
        <v>318</v>
      </c>
      <c r="W770" s="295" t="s">
        <v>201</v>
      </c>
      <c r="X770" s="295" t="s">
        <v>331</v>
      </c>
      <c r="Y770" s="287" t="s">
        <v>164</v>
      </c>
      <c r="Z770" s="295"/>
      <c r="AA770" s="295"/>
      <c r="AB770" s="295"/>
      <c r="AC770" s="295"/>
    </row>
    <row r="771" spans="1:29" x14ac:dyDescent="0.35">
      <c r="A771" s="295" t="s">
        <v>192</v>
      </c>
      <c r="B771" s="295" t="s">
        <v>193</v>
      </c>
      <c r="C771" s="295" t="s">
        <v>605</v>
      </c>
      <c r="D771" s="295" t="s">
        <v>681</v>
      </c>
      <c r="E771" s="288">
        <v>13.96</v>
      </c>
      <c r="F771" s="288">
        <v>13.96</v>
      </c>
      <c r="G771" s="295" t="s">
        <v>196</v>
      </c>
      <c r="H771" s="343">
        <v>1</v>
      </c>
      <c r="I771" s="296">
        <v>43251</v>
      </c>
      <c r="J771" s="295">
        <v>22600</v>
      </c>
      <c r="K771" s="295">
        <v>12779</v>
      </c>
      <c r="L771" s="295" t="s">
        <v>520</v>
      </c>
      <c r="M771" s="295" t="s">
        <v>682</v>
      </c>
      <c r="N771" s="295" t="s">
        <v>681</v>
      </c>
      <c r="O771" s="295" t="s">
        <v>544</v>
      </c>
      <c r="P771" s="295" t="s">
        <v>339</v>
      </c>
      <c r="Q771" s="295" t="s">
        <v>351</v>
      </c>
      <c r="R771" s="295" t="s">
        <v>201</v>
      </c>
      <c r="S771" s="295" t="s">
        <v>204</v>
      </c>
      <c r="T771" s="295" t="s">
        <v>201</v>
      </c>
      <c r="U771" s="295" t="s">
        <v>330</v>
      </c>
      <c r="V771" s="295" t="s">
        <v>318</v>
      </c>
      <c r="W771" s="295" t="s">
        <v>201</v>
      </c>
      <c r="X771" s="295" t="s">
        <v>331</v>
      </c>
      <c r="Y771" s="287" t="s">
        <v>164</v>
      </c>
      <c r="Z771" s="295"/>
      <c r="AA771" s="295"/>
      <c r="AB771" s="295"/>
      <c r="AC771" s="295"/>
    </row>
    <row r="772" spans="1:29" x14ac:dyDescent="0.35">
      <c r="A772" s="295" t="s">
        <v>192</v>
      </c>
      <c r="B772" s="295" t="s">
        <v>193</v>
      </c>
      <c r="C772" s="295" t="s">
        <v>605</v>
      </c>
      <c r="D772" s="295" t="s">
        <v>681</v>
      </c>
      <c r="E772" s="288">
        <v>0.19</v>
      </c>
      <c r="F772" s="288">
        <v>0.19</v>
      </c>
      <c r="G772" s="295" t="s">
        <v>196</v>
      </c>
      <c r="H772" s="343">
        <v>1</v>
      </c>
      <c r="I772" s="296">
        <v>43251</v>
      </c>
      <c r="J772" s="295">
        <v>22600</v>
      </c>
      <c r="K772" s="295">
        <v>12878</v>
      </c>
      <c r="L772" s="295" t="s">
        <v>520</v>
      </c>
      <c r="M772" s="295" t="s">
        <v>682</v>
      </c>
      <c r="N772" s="295" t="s">
        <v>681</v>
      </c>
      <c r="O772" s="295" t="s">
        <v>522</v>
      </c>
      <c r="P772" s="295" t="s">
        <v>339</v>
      </c>
      <c r="Q772" s="295" t="s">
        <v>351</v>
      </c>
      <c r="R772" s="295" t="s">
        <v>201</v>
      </c>
      <c r="S772" s="295" t="s">
        <v>204</v>
      </c>
      <c r="T772" s="295" t="s">
        <v>201</v>
      </c>
      <c r="U772" s="295" t="s">
        <v>330</v>
      </c>
      <c r="V772" s="295" t="s">
        <v>318</v>
      </c>
      <c r="W772" s="295" t="s">
        <v>201</v>
      </c>
      <c r="X772" s="295" t="s">
        <v>331</v>
      </c>
      <c r="Y772" s="287" t="s">
        <v>164</v>
      </c>
      <c r="Z772" s="295"/>
      <c r="AA772" s="295"/>
      <c r="AB772" s="295"/>
      <c r="AC772" s="295"/>
    </row>
    <row r="773" spans="1:29" x14ac:dyDescent="0.35">
      <c r="A773" s="295" t="s">
        <v>192</v>
      </c>
      <c r="B773" s="295" t="s">
        <v>193</v>
      </c>
      <c r="C773" s="295" t="s">
        <v>605</v>
      </c>
      <c r="D773" s="295" t="s">
        <v>681</v>
      </c>
      <c r="E773" s="288">
        <v>6.55</v>
      </c>
      <c r="F773" s="288">
        <v>6.55</v>
      </c>
      <c r="G773" s="295" t="s">
        <v>196</v>
      </c>
      <c r="H773" s="343">
        <v>1</v>
      </c>
      <c r="I773" s="296">
        <v>43251</v>
      </c>
      <c r="J773" s="295">
        <v>22600</v>
      </c>
      <c r="K773" s="295">
        <v>12918</v>
      </c>
      <c r="L773" s="295" t="s">
        <v>520</v>
      </c>
      <c r="M773" s="295" t="s">
        <v>682</v>
      </c>
      <c r="N773" s="295" t="s">
        <v>681</v>
      </c>
      <c r="O773" s="295" t="s">
        <v>544</v>
      </c>
      <c r="P773" s="295" t="s">
        <v>340</v>
      </c>
      <c r="Q773" s="295" t="s">
        <v>351</v>
      </c>
      <c r="R773" s="295" t="s">
        <v>201</v>
      </c>
      <c r="S773" s="295" t="s">
        <v>204</v>
      </c>
      <c r="T773" s="295" t="s">
        <v>201</v>
      </c>
      <c r="U773" s="295" t="s">
        <v>330</v>
      </c>
      <c r="V773" s="295" t="s">
        <v>318</v>
      </c>
      <c r="W773" s="295" t="s">
        <v>201</v>
      </c>
      <c r="X773" s="295" t="s">
        <v>94</v>
      </c>
      <c r="Y773" s="287" t="s">
        <v>164</v>
      </c>
      <c r="Z773" s="295"/>
      <c r="AA773" s="295"/>
      <c r="AB773" s="295"/>
      <c r="AC773" s="295"/>
    </row>
    <row r="774" spans="1:29" x14ac:dyDescent="0.35">
      <c r="A774" s="295" t="s">
        <v>192</v>
      </c>
      <c r="B774" s="295" t="s">
        <v>193</v>
      </c>
      <c r="C774" s="295" t="s">
        <v>605</v>
      </c>
      <c r="D774" s="295" t="s">
        <v>681</v>
      </c>
      <c r="E774" s="288">
        <v>0.09</v>
      </c>
      <c r="F774" s="288">
        <v>0.09</v>
      </c>
      <c r="G774" s="295" t="s">
        <v>196</v>
      </c>
      <c r="H774" s="343">
        <v>1</v>
      </c>
      <c r="I774" s="296">
        <v>43251</v>
      </c>
      <c r="J774" s="295">
        <v>22600</v>
      </c>
      <c r="K774" s="295">
        <v>13013</v>
      </c>
      <c r="L774" s="295" t="s">
        <v>520</v>
      </c>
      <c r="M774" s="295" t="s">
        <v>682</v>
      </c>
      <c r="N774" s="295" t="s">
        <v>681</v>
      </c>
      <c r="O774" s="295" t="s">
        <v>522</v>
      </c>
      <c r="P774" s="295" t="s">
        <v>340</v>
      </c>
      <c r="Q774" s="295" t="s">
        <v>351</v>
      </c>
      <c r="R774" s="295" t="s">
        <v>201</v>
      </c>
      <c r="S774" s="295" t="s">
        <v>204</v>
      </c>
      <c r="T774" s="295" t="s">
        <v>201</v>
      </c>
      <c r="U774" s="295" t="s">
        <v>330</v>
      </c>
      <c r="V774" s="295" t="s">
        <v>318</v>
      </c>
      <c r="W774" s="295" t="s">
        <v>201</v>
      </c>
      <c r="X774" s="295" t="s">
        <v>94</v>
      </c>
      <c r="Y774" s="287" t="s">
        <v>164</v>
      </c>
      <c r="Z774" s="295"/>
      <c r="AA774" s="295"/>
      <c r="AB774" s="295"/>
      <c r="AC774" s="295"/>
    </row>
    <row r="775" spans="1:29" x14ac:dyDescent="0.35">
      <c r="A775" s="295" t="s">
        <v>192</v>
      </c>
      <c r="B775" s="295" t="s">
        <v>193</v>
      </c>
      <c r="C775" s="295" t="s">
        <v>605</v>
      </c>
      <c r="D775" s="295" t="s">
        <v>681</v>
      </c>
      <c r="E775" s="288">
        <v>19.96</v>
      </c>
      <c r="F775" s="288">
        <v>19.96</v>
      </c>
      <c r="G775" s="295" t="s">
        <v>196</v>
      </c>
      <c r="H775" s="343">
        <v>1</v>
      </c>
      <c r="I775" s="296">
        <v>43251</v>
      </c>
      <c r="J775" s="295">
        <v>22600</v>
      </c>
      <c r="K775" s="295">
        <v>13053</v>
      </c>
      <c r="L775" s="295" t="s">
        <v>520</v>
      </c>
      <c r="M775" s="295" t="s">
        <v>682</v>
      </c>
      <c r="N775" s="295" t="s">
        <v>681</v>
      </c>
      <c r="O775" s="295" t="s">
        <v>544</v>
      </c>
      <c r="P775" s="295" t="s">
        <v>533</v>
      </c>
      <c r="Q775" s="295" t="s">
        <v>351</v>
      </c>
      <c r="R775" s="295" t="s">
        <v>201</v>
      </c>
      <c r="S775" s="295" t="s">
        <v>204</v>
      </c>
      <c r="T775" s="295" t="s">
        <v>201</v>
      </c>
      <c r="U775" s="295" t="s">
        <v>330</v>
      </c>
      <c r="V775" s="295" t="s">
        <v>318</v>
      </c>
      <c r="W775" s="295" t="s">
        <v>201</v>
      </c>
      <c r="X775" s="295" t="s">
        <v>94</v>
      </c>
      <c r="Y775" s="287" t="s">
        <v>164</v>
      </c>
      <c r="Z775" s="295"/>
      <c r="AA775" s="295"/>
      <c r="AB775" s="295"/>
      <c r="AC775" s="295"/>
    </row>
    <row r="776" spans="1:29" x14ac:dyDescent="0.35">
      <c r="A776" s="295" t="s">
        <v>192</v>
      </c>
      <c r="B776" s="295" t="s">
        <v>193</v>
      </c>
      <c r="C776" s="295" t="s">
        <v>605</v>
      </c>
      <c r="D776" s="295" t="s">
        <v>681</v>
      </c>
      <c r="E776" s="288">
        <v>0.27</v>
      </c>
      <c r="F776" s="288">
        <v>0.27</v>
      </c>
      <c r="G776" s="295" t="s">
        <v>196</v>
      </c>
      <c r="H776" s="343">
        <v>1</v>
      </c>
      <c r="I776" s="296">
        <v>43251</v>
      </c>
      <c r="J776" s="295">
        <v>22600</v>
      </c>
      <c r="K776" s="295">
        <v>13152</v>
      </c>
      <c r="L776" s="295" t="s">
        <v>520</v>
      </c>
      <c r="M776" s="295" t="s">
        <v>682</v>
      </c>
      <c r="N776" s="295" t="s">
        <v>681</v>
      </c>
      <c r="O776" s="295" t="s">
        <v>522</v>
      </c>
      <c r="P776" s="295" t="s">
        <v>533</v>
      </c>
      <c r="Q776" s="295" t="s">
        <v>351</v>
      </c>
      <c r="R776" s="295" t="s">
        <v>201</v>
      </c>
      <c r="S776" s="295" t="s">
        <v>204</v>
      </c>
      <c r="T776" s="295" t="s">
        <v>201</v>
      </c>
      <c r="U776" s="295" t="s">
        <v>330</v>
      </c>
      <c r="V776" s="295" t="s">
        <v>318</v>
      </c>
      <c r="W776" s="295" t="s">
        <v>201</v>
      </c>
      <c r="X776" s="295" t="s">
        <v>94</v>
      </c>
      <c r="Y776" s="287" t="s">
        <v>164</v>
      </c>
      <c r="Z776" s="295"/>
      <c r="AA776" s="295"/>
      <c r="AB776" s="295"/>
      <c r="AC776" s="295"/>
    </row>
    <row r="777" spans="1:29" x14ac:dyDescent="0.35">
      <c r="A777" s="295" t="s">
        <v>192</v>
      </c>
      <c r="B777" s="295" t="s">
        <v>193</v>
      </c>
      <c r="C777" s="295" t="s">
        <v>605</v>
      </c>
      <c r="D777" s="295" t="s">
        <v>681</v>
      </c>
      <c r="E777" s="288">
        <v>3.27</v>
      </c>
      <c r="F777" s="288">
        <v>3.27</v>
      </c>
      <c r="G777" s="295" t="s">
        <v>196</v>
      </c>
      <c r="H777" s="343">
        <v>1</v>
      </c>
      <c r="I777" s="296">
        <v>43251</v>
      </c>
      <c r="J777" s="295">
        <v>22600</v>
      </c>
      <c r="K777" s="295">
        <v>13192</v>
      </c>
      <c r="L777" s="295" t="s">
        <v>520</v>
      </c>
      <c r="M777" s="295" t="s">
        <v>682</v>
      </c>
      <c r="N777" s="295" t="s">
        <v>681</v>
      </c>
      <c r="O777" s="295" t="s">
        <v>544</v>
      </c>
      <c r="P777" s="295" t="s">
        <v>343</v>
      </c>
      <c r="Q777" s="295" t="s">
        <v>351</v>
      </c>
      <c r="R777" s="295" t="s">
        <v>201</v>
      </c>
      <c r="S777" s="295" t="s">
        <v>204</v>
      </c>
      <c r="T777" s="295" t="s">
        <v>201</v>
      </c>
      <c r="U777" s="295" t="s">
        <v>330</v>
      </c>
      <c r="V777" s="295" t="s">
        <v>318</v>
      </c>
      <c r="W777" s="295" t="s">
        <v>201</v>
      </c>
      <c r="X777" s="295" t="s">
        <v>342</v>
      </c>
      <c r="Y777" s="287" t="s">
        <v>164</v>
      </c>
      <c r="Z777" s="295"/>
      <c r="AA777" s="295"/>
      <c r="AB777" s="295"/>
      <c r="AC777" s="295"/>
    </row>
    <row r="778" spans="1:29" x14ac:dyDescent="0.35">
      <c r="A778" s="295" t="s">
        <v>192</v>
      </c>
      <c r="B778" s="295" t="s">
        <v>193</v>
      </c>
      <c r="C778" s="295" t="s">
        <v>605</v>
      </c>
      <c r="D778" s="295" t="s">
        <v>681</v>
      </c>
      <c r="E778" s="288">
        <v>0.04</v>
      </c>
      <c r="F778" s="288">
        <v>0.04</v>
      </c>
      <c r="G778" s="295" t="s">
        <v>196</v>
      </c>
      <c r="H778" s="343">
        <v>1</v>
      </c>
      <c r="I778" s="296">
        <v>43251</v>
      </c>
      <c r="J778" s="295">
        <v>22600</v>
      </c>
      <c r="K778" s="295">
        <v>13286</v>
      </c>
      <c r="L778" s="295" t="s">
        <v>520</v>
      </c>
      <c r="M778" s="295" t="s">
        <v>682</v>
      </c>
      <c r="N778" s="295" t="s">
        <v>681</v>
      </c>
      <c r="O778" s="295" t="s">
        <v>522</v>
      </c>
      <c r="P778" s="295" t="s">
        <v>343</v>
      </c>
      <c r="Q778" s="295" t="s">
        <v>351</v>
      </c>
      <c r="R778" s="295" t="s">
        <v>201</v>
      </c>
      <c r="S778" s="295" t="s">
        <v>204</v>
      </c>
      <c r="T778" s="295" t="s">
        <v>201</v>
      </c>
      <c r="U778" s="295" t="s">
        <v>330</v>
      </c>
      <c r="V778" s="295" t="s">
        <v>318</v>
      </c>
      <c r="W778" s="295" t="s">
        <v>201</v>
      </c>
      <c r="X778" s="295" t="s">
        <v>342</v>
      </c>
      <c r="Y778" s="287" t="s">
        <v>164</v>
      </c>
      <c r="Z778" s="295"/>
      <c r="AA778" s="295"/>
      <c r="AB778" s="295"/>
      <c r="AC778" s="295"/>
    </row>
    <row r="779" spans="1:29" x14ac:dyDescent="0.35">
      <c r="A779" s="295" t="s">
        <v>192</v>
      </c>
      <c r="B779" s="295" t="s">
        <v>193</v>
      </c>
      <c r="C779" s="295" t="s">
        <v>605</v>
      </c>
      <c r="D779" s="295" t="s">
        <v>681</v>
      </c>
      <c r="E779" s="288">
        <v>3.27</v>
      </c>
      <c r="F779" s="288">
        <v>3.27</v>
      </c>
      <c r="G779" s="295" t="s">
        <v>196</v>
      </c>
      <c r="H779" s="343">
        <v>1</v>
      </c>
      <c r="I779" s="296">
        <v>43251</v>
      </c>
      <c r="J779" s="295">
        <v>22600</v>
      </c>
      <c r="K779" s="295">
        <v>13326</v>
      </c>
      <c r="L779" s="295" t="s">
        <v>520</v>
      </c>
      <c r="M779" s="295" t="s">
        <v>682</v>
      </c>
      <c r="N779" s="295" t="s">
        <v>681</v>
      </c>
      <c r="O779" s="295" t="s">
        <v>544</v>
      </c>
      <c r="P779" s="295" t="s">
        <v>346</v>
      </c>
      <c r="Q779" s="295" t="s">
        <v>351</v>
      </c>
      <c r="R779" s="295" t="s">
        <v>201</v>
      </c>
      <c r="S779" s="295" t="s">
        <v>204</v>
      </c>
      <c r="T779" s="295" t="s">
        <v>201</v>
      </c>
      <c r="U779" s="295" t="s">
        <v>330</v>
      </c>
      <c r="V779" s="295" t="s">
        <v>318</v>
      </c>
      <c r="W779" s="295" t="s">
        <v>201</v>
      </c>
      <c r="X779" s="295" t="s">
        <v>331</v>
      </c>
      <c r="Y779" s="287" t="s">
        <v>164</v>
      </c>
      <c r="Z779" s="295"/>
      <c r="AA779" s="295"/>
      <c r="AB779" s="295"/>
      <c r="AC779" s="295"/>
    </row>
    <row r="780" spans="1:29" x14ac:dyDescent="0.35">
      <c r="A780" s="295" t="s">
        <v>192</v>
      </c>
      <c r="B780" s="295" t="s">
        <v>193</v>
      </c>
      <c r="C780" s="295" t="s">
        <v>605</v>
      </c>
      <c r="D780" s="295" t="s">
        <v>681</v>
      </c>
      <c r="E780" s="288">
        <v>0.04</v>
      </c>
      <c r="F780" s="288">
        <v>0.04</v>
      </c>
      <c r="G780" s="295" t="s">
        <v>196</v>
      </c>
      <c r="H780" s="343">
        <v>1</v>
      </c>
      <c r="I780" s="296">
        <v>43251</v>
      </c>
      <c r="J780" s="295">
        <v>22600</v>
      </c>
      <c r="K780" s="295">
        <v>13420</v>
      </c>
      <c r="L780" s="295" t="s">
        <v>520</v>
      </c>
      <c r="M780" s="295" t="s">
        <v>682</v>
      </c>
      <c r="N780" s="295" t="s">
        <v>681</v>
      </c>
      <c r="O780" s="295" t="s">
        <v>522</v>
      </c>
      <c r="P780" s="295" t="s">
        <v>346</v>
      </c>
      <c r="Q780" s="295" t="s">
        <v>351</v>
      </c>
      <c r="R780" s="295" t="s">
        <v>201</v>
      </c>
      <c r="S780" s="295" t="s">
        <v>204</v>
      </c>
      <c r="T780" s="295" t="s">
        <v>201</v>
      </c>
      <c r="U780" s="295" t="s">
        <v>330</v>
      </c>
      <c r="V780" s="295" t="s">
        <v>318</v>
      </c>
      <c r="W780" s="295" t="s">
        <v>201</v>
      </c>
      <c r="X780" s="295" t="s">
        <v>331</v>
      </c>
      <c r="Y780" s="287" t="s">
        <v>164</v>
      </c>
      <c r="Z780" s="295"/>
      <c r="AA780" s="295"/>
      <c r="AB780" s="295"/>
      <c r="AC780" s="295"/>
    </row>
    <row r="781" spans="1:29" x14ac:dyDescent="0.35">
      <c r="A781" s="295" t="s">
        <v>192</v>
      </c>
      <c r="B781" s="295" t="s">
        <v>193</v>
      </c>
      <c r="C781" s="295" t="s">
        <v>605</v>
      </c>
      <c r="D781" s="295" t="s">
        <v>681</v>
      </c>
      <c r="E781" s="288">
        <v>3.27</v>
      </c>
      <c r="F781" s="288">
        <v>3.27</v>
      </c>
      <c r="G781" s="295" t="s">
        <v>196</v>
      </c>
      <c r="H781" s="343">
        <v>1</v>
      </c>
      <c r="I781" s="296">
        <v>43251</v>
      </c>
      <c r="J781" s="295">
        <v>22600</v>
      </c>
      <c r="K781" s="295">
        <v>13460</v>
      </c>
      <c r="L781" s="295" t="s">
        <v>520</v>
      </c>
      <c r="M781" s="295" t="s">
        <v>682</v>
      </c>
      <c r="N781" s="295" t="s">
        <v>681</v>
      </c>
      <c r="O781" s="295" t="s">
        <v>544</v>
      </c>
      <c r="P781" s="295" t="s">
        <v>345</v>
      </c>
      <c r="Q781" s="295" t="s">
        <v>351</v>
      </c>
      <c r="R781" s="295" t="s">
        <v>201</v>
      </c>
      <c r="S781" s="295" t="s">
        <v>204</v>
      </c>
      <c r="T781" s="295" t="s">
        <v>201</v>
      </c>
      <c r="U781" s="295" t="s">
        <v>330</v>
      </c>
      <c r="V781" s="295" t="s">
        <v>318</v>
      </c>
      <c r="W781" s="295" t="s">
        <v>201</v>
      </c>
      <c r="X781" s="295" t="s">
        <v>331</v>
      </c>
      <c r="Y781" s="287" t="s">
        <v>164</v>
      </c>
      <c r="Z781" s="295"/>
      <c r="AA781" s="295"/>
      <c r="AB781" s="295"/>
      <c r="AC781" s="295"/>
    </row>
    <row r="782" spans="1:29" x14ac:dyDescent="0.35">
      <c r="A782" s="295" t="s">
        <v>192</v>
      </c>
      <c r="B782" s="295" t="s">
        <v>193</v>
      </c>
      <c r="C782" s="295" t="s">
        <v>605</v>
      </c>
      <c r="D782" s="295" t="s">
        <v>681</v>
      </c>
      <c r="E782" s="288">
        <v>0.04</v>
      </c>
      <c r="F782" s="288">
        <v>0.04</v>
      </c>
      <c r="G782" s="295" t="s">
        <v>196</v>
      </c>
      <c r="H782" s="343">
        <v>1</v>
      </c>
      <c r="I782" s="296">
        <v>43251</v>
      </c>
      <c r="J782" s="295">
        <v>22600</v>
      </c>
      <c r="K782" s="295">
        <v>13554</v>
      </c>
      <c r="L782" s="295" t="s">
        <v>520</v>
      </c>
      <c r="M782" s="295" t="s">
        <v>682</v>
      </c>
      <c r="N782" s="295" t="s">
        <v>681</v>
      </c>
      <c r="O782" s="295" t="s">
        <v>522</v>
      </c>
      <c r="P782" s="295" t="s">
        <v>345</v>
      </c>
      <c r="Q782" s="295" t="s">
        <v>351</v>
      </c>
      <c r="R782" s="295" t="s">
        <v>201</v>
      </c>
      <c r="S782" s="295" t="s">
        <v>204</v>
      </c>
      <c r="T782" s="295" t="s">
        <v>201</v>
      </c>
      <c r="U782" s="295" t="s">
        <v>330</v>
      </c>
      <c r="V782" s="295" t="s">
        <v>318</v>
      </c>
      <c r="W782" s="295" t="s">
        <v>201</v>
      </c>
      <c r="X782" s="295" t="s">
        <v>331</v>
      </c>
      <c r="Y782" s="287" t="s">
        <v>164</v>
      </c>
      <c r="Z782" s="295"/>
      <c r="AA782" s="295"/>
      <c r="AB782" s="295"/>
      <c r="AC782" s="295"/>
    </row>
    <row r="783" spans="1:29" x14ac:dyDescent="0.35">
      <c r="A783" s="295" t="s">
        <v>192</v>
      </c>
      <c r="B783" s="295" t="s">
        <v>193</v>
      </c>
      <c r="C783" s="295" t="s">
        <v>605</v>
      </c>
      <c r="D783" s="295" t="s">
        <v>681</v>
      </c>
      <c r="E783" s="288">
        <v>66.73</v>
      </c>
      <c r="F783" s="288">
        <v>66.73</v>
      </c>
      <c r="G783" s="295" t="s">
        <v>196</v>
      </c>
      <c r="H783" s="343">
        <v>1</v>
      </c>
      <c r="I783" s="296">
        <v>43251</v>
      </c>
      <c r="J783" s="295">
        <v>22600</v>
      </c>
      <c r="K783" s="295">
        <v>13595</v>
      </c>
      <c r="L783" s="295" t="s">
        <v>520</v>
      </c>
      <c r="M783" s="295" t="s">
        <v>682</v>
      </c>
      <c r="N783" s="295" t="s">
        <v>681</v>
      </c>
      <c r="O783" s="295" t="s">
        <v>544</v>
      </c>
      <c r="P783" s="295" t="s">
        <v>338</v>
      </c>
      <c r="Q783" s="295" t="s">
        <v>352</v>
      </c>
      <c r="R783" s="295" t="s">
        <v>201</v>
      </c>
      <c r="S783" s="295" t="s">
        <v>204</v>
      </c>
      <c r="T783" s="295" t="s">
        <v>201</v>
      </c>
      <c r="U783" s="295" t="s">
        <v>330</v>
      </c>
      <c r="V783" s="295" t="s">
        <v>318</v>
      </c>
      <c r="W783" s="295" t="s">
        <v>201</v>
      </c>
      <c r="X783" s="295" t="s">
        <v>331</v>
      </c>
      <c r="Y783" s="287" t="s">
        <v>164</v>
      </c>
      <c r="Z783" s="295"/>
      <c r="AA783" s="295"/>
      <c r="AB783" s="295"/>
      <c r="AC783" s="295"/>
    </row>
    <row r="784" spans="1:29" x14ac:dyDescent="0.35">
      <c r="A784" s="295" t="s">
        <v>192</v>
      </c>
      <c r="B784" s="295" t="s">
        <v>193</v>
      </c>
      <c r="C784" s="295" t="s">
        <v>605</v>
      </c>
      <c r="D784" s="295" t="s">
        <v>681</v>
      </c>
      <c r="E784" s="288">
        <v>0.91</v>
      </c>
      <c r="F784" s="288">
        <v>0.91</v>
      </c>
      <c r="G784" s="295" t="s">
        <v>196</v>
      </c>
      <c r="H784" s="343">
        <v>1</v>
      </c>
      <c r="I784" s="296">
        <v>43251</v>
      </c>
      <c r="J784" s="295">
        <v>22600</v>
      </c>
      <c r="K784" s="295">
        <v>13697</v>
      </c>
      <c r="L784" s="295" t="s">
        <v>520</v>
      </c>
      <c r="M784" s="295" t="s">
        <v>682</v>
      </c>
      <c r="N784" s="295" t="s">
        <v>681</v>
      </c>
      <c r="O784" s="295" t="s">
        <v>522</v>
      </c>
      <c r="P784" s="295" t="s">
        <v>338</v>
      </c>
      <c r="Q784" s="295" t="s">
        <v>352</v>
      </c>
      <c r="R784" s="295" t="s">
        <v>201</v>
      </c>
      <c r="S784" s="295" t="s">
        <v>204</v>
      </c>
      <c r="T784" s="295" t="s">
        <v>201</v>
      </c>
      <c r="U784" s="295" t="s">
        <v>330</v>
      </c>
      <c r="V784" s="295" t="s">
        <v>318</v>
      </c>
      <c r="W784" s="295" t="s">
        <v>201</v>
      </c>
      <c r="X784" s="295" t="s">
        <v>331</v>
      </c>
      <c r="Y784" s="287" t="s">
        <v>164</v>
      </c>
      <c r="Z784" s="295"/>
      <c r="AA784" s="295"/>
      <c r="AB784" s="295"/>
      <c r="AC784" s="295"/>
    </row>
    <row r="785" spans="1:29" x14ac:dyDescent="0.35">
      <c r="A785" s="295" t="s">
        <v>192</v>
      </c>
      <c r="B785" s="295" t="s">
        <v>193</v>
      </c>
      <c r="C785" s="295" t="s">
        <v>605</v>
      </c>
      <c r="D785" s="295" t="s">
        <v>681</v>
      </c>
      <c r="E785" s="288">
        <v>20.010000000000002</v>
      </c>
      <c r="F785" s="288">
        <v>20.010000000000002</v>
      </c>
      <c r="G785" s="295" t="s">
        <v>196</v>
      </c>
      <c r="H785" s="343">
        <v>1</v>
      </c>
      <c r="I785" s="296">
        <v>43251</v>
      </c>
      <c r="J785" s="295">
        <v>22600</v>
      </c>
      <c r="K785" s="295">
        <v>13737</v>
      </c>
      <c r="L785" s="295" t="s">
        <v>520</v>
      </c>
      <c r="M785" s="295" t="s">
        <v>682</v>
      </c>
      <c r="N785" s="295" t="s">
        <v>681</v>
      </c>
      <c r="O785" s="295" t="s">
        <v>544</v>
      </c>
      <c r="P785" s="295" t="s">
        <v>336</v>
      </c>
      <c r="Q785" s="295" t="s">
        <v>326</v>
      </c>
      <c r="R785" s="295" t="s">
        <v>201</v>
      </c>
      <c r="S785" s="295" t="s">
        <v>204</v>
      </c>
      <c r="T785" s="295" t="s">
        <v>201</v>
      </c>
      <c r="U785" s="295" t="s">
        <v>330</v>
      </c>
      <c r="V785" s="295" t="s">
        <v>318</v>
      </c>
      <c r="W785" s="295" t="s">
        <v>201</v>
      </c>
      <c r="X785" s="295" t="s">
        <v>331</v>
      </c>
      <c r="Y785" s="287" t="s">
        <v>164</v>
      </c>
      <c r="Z785" s="295"/>
      <c r="AA785" s="295"/>
      <c r="AB785" s="295"/>
      <c r="AC785" s="295"/>
    </row>
    <row r="786" spans="1:29" x14ac:dyDescent="0.35">
      <c r="A786" s="295" t="s">
        <v>192</v>
      </c>
      <c r="B786" s="295" t="s">
        <v>193</v>
      </c>
      <c r="C786" s="295" t="s">
        <v>605</v>
      </c>
      <c r="D786" s="295" t="s">
        <v>681</v>
      </c>
      <c r="E786" s="288">
        <v>0.27</v>
      </c>
      <c r="F786" s="288">
        <v>0.27</v>
      </c>
      <c r="G786" s="295" t="s">
        <v>196</v>
      </c>
      <c r="H786" s="343">
        <v>1</v>
      </c>
      <c r="I786" s="296">
        <v>43251</v>
      </c>
      <c r="J786" s="295">
        <v>22600</v>
      </c>
      <c r="K786" s="295">
        <v>13836</v>
      </c>
      <c r="L786" s="295" t="s">
        <v>520</v>
      </c>
      <c r="M786" s="295" t="s">
        <v>682</v>
      </c>
      <c r="N786" s="295" t="s">
        <v>681</v>
      </c>
      <c r="O786" s="295" t="s">
        <v>522</v>
      </c>
      <c r="P786" s="295" t="s">
        <v>336</v>
      </c>
      <c r="Q786" s="295" t="s">
        <v>326</v>
      </c>
      <c r="R786" s="295" t="s">
        <v>201</v>
      </c>
      <c r="S786" s="295" t="s">
        <v>204</v>
      </c>
      <c r="T786" s="295" t="s">
        <v>201</v>
      </c>
      <c r="U786" s="295" t="s">
        <v>330</v>
      </c>
      <c r="V786" s="295" t="s">
        <v>318</v>
      </c>
      <c r="W786" s="295" t="s">
        <v>201</v>
      </c>
      <c r="X786" s="295" t="s">
        <v>331</v>
      </c>
      <c r="Y786" s="287" t="s">
        <v>164</v>
      </c>
      <c r="Z786" s="295"/>
      <c r="AA786" s="295"/>
      <c r="AB786" s="295"/>
      <c r="AC786" s="295"/>
    </row>
    <row r="787" spans="1:29" x14ac:dyDescent="0.35">
      <c r="A787" s="295" t="s">
        <v>192</v>
      </c>
      <c r="B787" s="295" t="s">
        <v>193</v>
      </c>
      <c r="C787" s="295" t="s">
        <v>605</v>
      </c>
      <c r="D787" s="295" t="s">
        <v>681</v>
      </c>
      <c r="E787" s="288">
        <v>22.34</v>
      </c>
      <c r="F787" s="288">
        <v>22.34</v>
      </c>
      <c r="G787" s="295" t="s">
        <v>196</v>
      </c>
      <c r="H787" s="343">
        <v>1</v>
      </c>
      <c r="I787" s="296">
        <v>43251</v>
      </c>
      <c r="J787" s="295">
        <v>22600</v>
      </c>
      <c r="K787" s="295">
        <v>13877</v>
      </c>
      <c r="L787" s="295" t="s">
        <v>520</v>
      </c>
      <c r="M787" s="295" t="s">
        <v>682</v>
      </c>
      <c r="N787" s="295" t="s">
        <v>681</v>
      </c>
      <c r="O787" s="295" t="s">
        <v>544</v>
      </c>
      <c r="P787" s="295" t="s">
        <v>338</v>
      </c>
      <c r="Q787" s="295" t="s">
        <v>326</v>
      </c>
      <c r="R787" s="295" t="s">
        <v>201</v>
      </c>
      <c r="S787" s="295" t="s">
        <v>204</v>
      </c>
      <c r="T787" s="295" t="s">
        <v>201</v>
      </c>
      <c r="U787" s="295" t="s">
        <v>330</v>
      </c>
      <c r="V787" s="295" t="s">
        <v>318</v>
      </c>
      <c r="W787" s="295" t="s">
        <v>201</v>
      </c>
      <c r="X787" s="295" t="s">
        <v>331</v>
      </c>
      <c r="Y787" s="287" t="s">
        <v>164</v>
      </c>
      <c r="Z787" s="295"/>
      <c r="AA787" s="295"/>
      <c r="AB787" s="295"/>
      <c r="AC787" s="295"/>
    </row>
    <row r="788" spans="1:29" x14ac:dyDescent="0.35">
      <c r="A788" s="295" t="s">
        <v>192</v>
      </c>
      <c r="B788" s="295" t="s">
        <v>193</v>
      </c>
      <c r="C788" s="295" t="s">
        <v>605</v>
      </c>
      <c r="D788" s="295" t="s">
        <v>681</v>
      </c>
      <c r="E788" s="288">
        <v>0.3</v>
      </c>
      <c r="F788" s="288">
        <v>0.3</v>
      </c>
      <c r="G788" s="295" t="s">
        <v>196</v>
      </c>
      <c r="H788" s="343">
        <v>1</v>
      </c>
      <c r="I788" s="296">
        <v>43251</v>
      </c>
      <c r="J788" s="295">
        <v>22600</v>
      </c>
      <c r="K788" s="295">
        <v>13978</v>
      </c>
      <c r="L788" s="295" t="s">
        <v>520</v>
      </c>
      <c r="M788" s="295" t="s">
        <v>682</v>
      </c>
      <c r="N788" s="295" t="s">
        <v>681</v>
      </c>
      <c r="O788" s="295" t="s">
        <v>522</v>
      </c>
      <c r="P788" s="295" t="s">
        <v>338</v>
      </c>
      <c r="Q788" s="295" t="s">
        <v>326</v>
      </c>
      <c r="R788" s="295" t="s">
        <v>201</v>
      </c>
      <c r="S788" s="295" t="s">
        <v>204</v>
      </c>
      <c r="T788" s="295" t="s">
        <v>201</v>
      </c>
      <c r="U788" s="295" t="s">
        <v>330</v>
      </c>
      <c r="V788" s="295" t="s">
        <v>318</v>
      </c>
      <c r="W788" s="295" t="s">
        <v>201</v>
      </c>
      <c r="X788" s="295" t="s">
        <v>331</v>
      </c>
      <c r="Y788" s="287" t="s">
        <v>164</v>
      </c>
      <c r="Z788" s="295"/>
      <c r="AA788" s="295"/>
      <c r="AB788" s="295"/>
      <c r="AC788" s="295"/>
    </row>
    <row r="789" spans="1:29" x14ac:dyDescent="0.35">
      <c r="A789" s="295" t="s">
        <v>192</v>
      </c>
      <c r="B789" s="295" t="s">
        <v>193</v>
      </c>
      <c r="C789" s="295" t="s">
        <v>605</v>
      </c>
      <c r="D789" s="295" t="s">
        <v>681</v>
      </c>
      <c r="E789" s="288">
        <v>1.24</v>
      </c>
      <c r="F789" s="288">
        <v>1.24</v>
      </c>
      <c r="G789" s="295" t="s">
        <v>196</v>
      </c>
      <c r="H789" s="343">
        <v>1</v>
      </c>
      <c r="I789" s="296">
        <v>43251</v>
      </c>
      <c r="J789" s="295">
        <v>22600</v>
      </c>
      <c r="K789" s="295">
        <v>14015</v>
      </c>
      <c r="L789" s="295" t="s">
        <v>520</v>
      </c>
      <c r="M789" s="295" t="s">
        <v>682</v>
      </c>
      <c r="N789" s="295" t="s">
        <v>681</v>
      </c>
      <c r="O789" s="295" t="s">
        <v>544</v>
      </c>
      <c r="P789" s="295" t="s">
        <v>340</v>
      </c>
      <c r="Q789" s="295" t="s">
        <v>326</v>
      </c>
      <c r="R789" s="295" t="s">
        <v>201</v>
      </c>
      <c r="S789" s="295" t="s">
        <v>204</v>
      </c>
      <c r="T789" s="295" t="s">
        <v>201</v>
      </c>
      <c r="U789" s="295" t="s">
        <v>330</v>
      </c>
      <c r="V789" s="295" t="s">
        <v>318</v>
      </c>
      <c r="W789" s="295" t="s">
        <v>201</v>
      </c>
      <c r="X789" s="295" t="s">
        <v>94</v>
      </c>
      <c r="Y789" s="287" t="s">
        <v>164</v>
      </c>
      <c r="Z789" s="295"/>
      <c r="AA789" s="295"/>
      <c r="AB789" s="295"/>
      <c r="AC789" s="295"/>
    </row>
    <row r="790" spans="1:29" x14ac:dyDescent="0.35">
      <c r="A790" s="295" t="s">
        <v>192</v>
      </c>
      <c r="B790" s="295" t="s">
        <v>193</v>
      </c>
      <c r="C790" s="295" t="s">
        <v>605</v>
      </c>
      <c r="D790" s="295" t="s">
        <v>681</v>
      </c>
      <c r="E790" s="288">
        <v>0.02</v>
      </c>
      <c r="F790" s="288">
        <v>0.02</v>
      </c>
      <c r="G790" s="295" t="s">
        <v>196</v>
      </c>
      <c r="H790" s="343">
        <v>1</v>
      </c>
      <c r="I790" s="296">
        <v>43251</v>
      </c>
      <c r="J790" s="295">
        <v>22600</v>
      </c>
      <c r="K790" s="295">
        <v>14100</v>
      </c>
      <c r="L790" s="295" t="s">
        <v>520</v>
      </c>
      <c r="M790" s="295" t="s">
        <v>682</v>
      </c>
      <c r="N790" s="295" t="s">
        <v>681</v>
      </c>
      <c r="O790" s="295" t="s">
        <v>522</v>
      </c>
      <c r="P790" s="295" t="s">
        <v>340</v>
      </c>
      <c r="Q790" s="295" t="s">
        <v>326</v>
      </c>
      <c r="R790" s="295" t="s">
        <v>201</v>
      </c>
      <c r="S790" s="295" t="s">
        <v>204</v>
      </c>
      <c r="T790" s="295" t="s">
        <v>201</v>
      </c>
      <c r="U790" s="295" t="s">
        <v>330</v>
      </c>
      <c r="V790" s="295" t="s">
        <v>318</v>
      </c>
      <c r="W790" s="295" t="s">
        <v>201</v>
      </c>
      <c r="X790" s="295" t="s">
        <v>94</v>
      </c>
      <c r="Y790" s="287" t="s">
        <v>164</v>
      </c>
      <c r="Z790" s="295"/>
      <c r="AA790" s="295"/>
      <c r="AB790" s="295"/>
      <c r="AC790" s="295"/>
    </row>
    <row r="791" spans="1:29" x14ac:dyDescent="0.35">
      <c r="A791" s="295" t="s">
        <v>192</v>
      </c>
      <c r="B791" s="295" t="s">
        <v>193</v>
      </c>
      <c r="C791" s="295" t="s">
        <v>605</v>
      </c>
      <c r="D791" s="295" t="s">
        <v>681</v>
      </c>
      <c r="E791" s="288">
        <v>5.88</v>
      </c>
      <c r="F791" s="288">
        <v>5.88</v>
      </c>
      <c r="G791" s="295" t="s">
        <v>196</v>
      </c>
      <c r="H791" s="343">
        <v>1</v>
      </c>
      <c r="I791" s="296">
        <v>43251</v>
      </c>
      <c r="J791" s="295">
        <v>22600</v>
      </c>
      <c r="K791" s="295">
        <v>14140</v>
      </c>
      <c r="L791" s="295" t="s">
        <v>520</v>
      </c>
      <c r="M791" s="295" t="s">
        <v>682</v>
      </c>
      <c r="N791" s="295" t="s">
        <v>681</v>
      </c>
      <c r="O791" s="295" t="s">
        <v>544</v>
      </c>
      <c r="P791" s="295" t="s">
        <v>341</v>
      </c>
      <c r="Q791" s="295" t="s">
        <v>326</v>
      </c>
      <c r="R791" s="295" t="s">
        <v>201</v>
      </c>
      <c r="S791" s="295" t="s">
        <v>204</v>
      </c>
      <c r="T791" s="295" t="s">
        <v>201</v>
      </c>
      <c r="U791" s="295" t="s">
        <v>330</v>
      </c>
      <c r="V791" s="295" t="s">
        <v>318</v>
      </c>
      <c r="W791" s="295" t="s">
        <v>201</v>
      </c>
      <c r="X791" s="295" t="s">
        <v>342</v>
      </c>
      <c r="Y791" s="287" t="s">
        <v>164</v>
      </c>
      <c r="Z791" s="295"/>
      <c r="AA791" s="295"/>
      <c r="AB791" s="295"/>
      <c r="AC791" s="295"/>
    </row>
    <row r="792" spans="1:29" x14ac:dyDescent="0.35">
      <c r="A792" s="295" t="s">
        <v>192</v>
      </c>
      <c r="B792" s="295" t="s">
        <v>193</v>
      </c>
      <c r="C792" s="295" t="s">
        <v>605</v>
      </c>
      <c r="D792" s="295" t="s">
        <v>681</v>
      </c>
      <c r="E792" s="288">
        <v>0.08</v>
      </c>
      <c r="F792" s="288">
        <v>0.08</v>
      </c>
      <c r="G792" s="295" t="s">
        <v>196</v>
      </c>
      <c r="H792" s="343">
        <v>1</v>
      </c>
      <c r="I792" s="296">
        <v>43251</v>
      </c>
      <c r="J792" s="295">
        <v>22600</v>
      </c>
      <c r="K792" s="295">
        <v>14235</v>
      </c>
      <c r="L792" s="295" t="s">
        <v>520</v>
      </c>
      <c r="M792" s="295" t="s">
        <v>682</v>
      </c>
      <c r="N792" s="295" t="s">
        <v>681</v>
      </c>
      <c r="O792" s="295" t="s">
        <v>522</v>
      </c>
      <c r="P792" s="295" t="s">
        <v>341</v>
      </c>
      <c r="Q792" s="295" t="s">
        <v>326</v>
      </c>
      <c r="R792" s="295" t="s">
        <v>201</v>
      </c>
      <c r="S792" s="295" t="s">
        <v>204</v>
      </c>
      <c r="T792" s="295" t="s">
        <v>201</v>
      </c>
      <c r="U792" s="295" t="s">
        <v>330</v>
      </c>
      <c r="V792" s="295" t="s">
        <v>318</v>
      </c>
      <c r="W792" s="295" t="s">
        <v>201</v>
      </c>
      <c r="X792" s="295" t="s">
        <v>342</v>
      </c>
      <c r="Y792" s="287" t="s">
        <v>164</v>
      </c>
      <c r="Z792" s="295"/>
      <c r="AA792" s="295"/>
      <c r="AB792" s="295"/>
      <c r="AC792" s="295"/>
    </row>
    <row r="793" spans="1:29" x14ac:dyDescent="0.35">
      <c r="A793" s="295" t="s">
        <v>192</v>
      </c>
      <c r="B793" s="295" t="s">
        <v>193</v>
      </c>
      <c r="C793" s="295" t="s">
        <v>605</v>
      </c>
      <c r="D793" s="295" t="s">
        <v>681</v>
      </c>
      <c r="E793" s="288">
        <v>1.63</v>
      </c>
      <c r="F793" s="288">
        <v>1.63</v>
      </c>
      <c r="G793" s="295" t="s">
        <v>196</v>
      </c>
      <c r="H793" s="343">
        <v>1</v>
      </c>
      <c r="I793" s="296">
        <v>43251</v>
      </c>
      <c r="J793" s="295">
        <v>22600</v>
      </c>
      <c r="K793" s="295">
        <v>14274</v>
      </c>
      <c r="L793" s="295" t="s">
        <v>520</v>
      </c>
      <c r="M793" s="295" t="s">
        <v>682</v>
      </c>
      <c r="N793" s="295" t="s">
        <v>681</v>
      </c>
      <c r="O793" s="295" t="s">
        <v>544</v>
      </c>
      <c r="P793" s="295" t="s">
        <v>345</v>
      </c>
      <c r="Q793" s="295" t="s">
        <v>326</v>
      </c>
      <c r="R793" s="295" t="s">
        <v>201</v>
      </c>
      <c r="S793" s="295" t="s">
        <v>204</v>
      </c>
      <c r="T793" s="295" t="s">
        <v>201</v>
      </c>
      <c r="U793" s="295" t="s">
        <v>330</v>
      </c>
      <c r="V793" s="295" t="s">
        <v>318</v>
      </c>
      <c r="W793" s="295" t="s">
        <v>201</v>
      </c>
      <c r="X793" s="295" t="s">
        <v>331</v>
      </c>
      <c r="Y793" s="287" t="s">
        <v>164</v>
      </c>
      <c r="Z793" s="295"/>
      <c r="AA793" s="295"/>
      <c r="AB793" s="295"/>
      <c r="AC793" s="295"/>
    </row>
    <row r="794" spans="1:29" x14ac:dyDescent="0.35">
      <c r="A794" s="295" t="s">
        <v>192</v>
      </c>
      <c r="B794" s="295" t="s">
        <v>193</v>
      </c>
      <c r="C794" s="295" t="s">
        <v>605</v>
      </c>
      <c r="D794" s="295" t="s">
        <v>681</v>
      </c>
      <c r="E794" s="288">
        <v>0.02</v>
      </c>
      <c r="F794" s="288">
        <v>0.02</v>
      </c>
      <c r="G794" s="295" t="s">
        <v>196</v>
      </c>
      <c r="H794" s="343">
        <v>1</v>
      </c>
      <c r="I794" s="296">
        <v>43251</v>
      </c>
      <c r="J794" s="295">
        <v>22600</v>
      </c>
      <c r="K794" s="295">
        <v>14363</v>
      </c>
      <c r="L794" s="295" t="s">
        <v>520</v>
      </c>
      <c r="M794" s="295" t="s">
        <v>682</v>
      </c>
      <c r="N794" s="295" t="s">
        <v>681</v>
      </c>
      <c r="O794" s="295" t="s">
        <v>522</v>
      </c>
      <c r="P794" s="295" t="s">
        <v>345</v>
      </c>
      <c r="Q794" s="295" t="s">
        <v>326</v>
      </c>
      <c r="R794" s="295" t="s">
        <v>201</v>
      </c>
      <c r="S794" s="295" t="s">
        <v>204</v>
      </c>
      <c r="T794" s="295" t="s">
        <v>201</v>
      </c>
      <c r="U794" s="295" t="s">
        <v>330</v>
      </c>
      <c r="V794" s="295" t="s">
        <v>318</v>
      </c>
      <c r="W794" s="295" t="s">
        <v>201</v>
      </c>
      <c r="X794" s="295" t="s">
        <v>331</v>
      </c>
      <c r="Y794" s="287" t="s">
        <v>164</v>
      </c>
      <c r="Z794" s="295"/>
      <c r="AA794" s="295"/>
      <c r="AB794" s="295"/>
      <c r="AC794" s="295"/>
    </row>
    <row r="795" spans="1:29" x14ac:dyDescent="0.35">
      <c r="A795" s="295" t="s">
        <v>192</v>
      </c>
      <c r="B795" s="295" t="s">
        <v>193</v>
      </c>
      <c r="C795" s="295" t="s">
        <v>605</v>
      </c>
      <c r="D795" s="295" t="s">
        <v>681</v>
      </c>
      <c r="E795" s="288">
        <v>11.76</v>
      </c>
      <c r="F795" s="288">
        <v>11.76</v>
      </c>
      <c r="G795" s="295" t="s">
        <v>196</v>
      </c>
      <c r="H795" s="343">
        <v>1</v>
      </c>
      <c r="I795" s="296">
        <v>43251</v>
      </c>
      <c r="J795" s="295">
        <v>22600</v>
      </c>
      <c r="K795" s="295">
        <v>14403</v>
      </c>
      <c r="L795" s="295" t="s">
        <v>520</v>
      </c>
      <c r="M795" s="295" t="s">
        <v>682</v>
      </c>
      <c r="N795" s="295" t="s">
        <v>681</v>
      </c>
      <c r="O795" s="295" t="s">
        <v>544</v>
      </c>
      <c r="P795" s="295" t="s">
        <v>338</v>
      </c>
      <c r="Q795" s="295" t="s">
        <v>353</v>
      </c>
      <c r="R795" s="295" t="s">
        <v>201</v>
      </c>
      <c r="S795" s="295" t="s">
        <v>204</v>
      </c>
      <c r="T795" s="295" t="s">
        <v>201</v>
      </c>
      <c r="U795" s="295" t="s">
        <v>330</v>
      </c>
      <c r="V795" s="295" t="s">
        <v>318</v>
      </c>
      <c r="W795" s="295" t="s">
        <v>201</v>
      </c>
      <c r="X795" s="295" t="s">
        <v>331</v>
      </c>
      <c r="Y795" s="287" t="s">
        <v>164</v>
      </c>
      <c r="Z795" s="295"/>
      <c r="AA795" s="295"/>
      <c r="AB795" s="295"/>
      <c r="AC795" s="295"/>
    </row>
    <row r="796" spans="1:29" x14ac:dyDescent="0.35">
      <c r="A796" s="295" t="s">
        <v>192</v>
      </c>
      <c r="B796" s="295" t="s">
        <v>193</v>
      </c>
      <c r="C796" s="295" t="s">
        <v>605</v>
      </c>
      <c r="D796" s="295" t="s">
        <v>681</v>
      </c>
      <c r="E796" s="288">
        <v>0.16</v>
      </c>
      <c r="F796" s="288">
        <v>0.16</v>
      </c>
      <c r="G796" s="295" t="s">
        <v>196</v>
      </c>
      <c r="H796" s="343">
        <v>1</v>
      </c>
      <c r="I796" s="296">
        <v>43251</v>
      </c>
      <c r="J796" s="295">
        <v>22600</v>
      </c>
      <c r="K796" s="295">
        <v>14502</v>
      </c>
      <c r="L796" s="295" t="s">
        <v>520</v>
      </c>
      <c r="M796" s="295" t="s">
        <v>682</v>
      </c>
      <c r="N796" s="295" t="s">
        <v>681</v>
      </c>
      <c r="O796" s="295" t="s">
        <v>522</v>
      </c>
      <c r="P796" s="295" t="s">
        <v>338</v>
      </c>
      <c r="Q796" s="295" t="s">
        <v>353</v>
      </c>
      <c r="R796" s="295" t="s">
        <v>201</v>
      </c>
      <c r="S796" s="295" t="s">
        <v>204</v>
      </c>
      <c r="T796" s="295" t="s">
        <v>201</v>
      </c>
      <c r="U796" s="295" t="s">
        <v>330</v>
      </c>
      <c r="V796" s="295" t="s">
        <v>318</v>
      </c>
      <c r="W796" s="295" t="s">
        <v>201</v>
      </c>
      <c r="X796" s="295" t="s">
        <v>331</v>
      </c>
      <c r="Y796" s="287" t="s">
        <v>164</v>
      </c>
      <c r="Z796" s="295"/>
      <c r="AA796" s="295"/>
      <c r="AB796" s="295"/>
      <c r="AC796" s="295"/>
    </row>
    <row r="797" spans="1:29" x14ac:dyDescent="0.35">
      <c r="A797" s="295" t="s">
        <v>192</v>
      </c>
      <c r="B797" s="295" t="s">
        <v>193</v>
      </c>
      <c r="C797" s="295" t="s">
        <v>605</v>
      </c>
      <c r="D797" s="295" t="s">
        <v>622</v>
      </c>
      <c r="E797" s="288">
        <v>-700</v>
      </c>
      <c r="F797" s="288">
        <v>-700</v>
      </c>
      <c r="G797" s="295" t="s">
        <v>196</v>
      </c>
      <c r="H797" s="343">
        <v>1</v>
      </c>
      <c r="I797" s="296">
        <v>43256</v>
      </c>
      <c r="J797" s="295">
        <v>22478</v>
      </c>
      <c r="K797" s="295">
        <v>46</v>
      </c>
      <c r="L797" s="295" t="s">
        <v>561</v>
      </c>
      <c r="M797" s="295" t="s">
        <v>281</v>
      </c>
      <c r="N797" s="295" t="s">
        <v>624</v>
      </c>
      <c r="O797" s="295" t="s">
        <v>544</v>
      </c>
      <c r="P797" s="295" t="s">
        <v>201</v>
      </c>
      <c r="Q797" s="295" t="s">
        <v>284</v>
      </c>
      <c r="R797" s="295" t="s">
        <v>201</v>
      </c>
      <c r="S797" s="295" t="s">
        <v>204</v>
      </c>
      <c r="T797" s="295" t="s">
        <v>201</v>
      </c>
      <c r="U797" s="295" t="s">
        <v>53</v>
      </c>
      <c r="V797" s="295" t="s">
        <v>205</v>
      </c>
      <c r="W797" s="295" t="s">
        <v>201</v>
      </c>
      <c r="X797" s="295" t="s">
        <v>46</v>
      </c>
      <c r="Y797" s="287" t="s">
        <v>53</v>
      </c>
      <c r="Z797" s="295"/>
      <c r="AA797" s="295"/>
      <c r="AB797" s="295"/>
      <c r="AC797" s="295"/>
    </row>
    <row r="798" spans="1:29" x14ac:dyDescent="0.35">
      <c r="A798" s="295" t="s">
        <v>192</v>
      </c>
      <c r="B798" s="295" t="s">
        <v>193</v>
      </c>
      <c r="C798" s="295" t="s">
        <v>605</v>
      </c>
      <c r="D798" s="295" t="s">
        <v>464</v>
      </c>
      <c r="E798" s="288">
        <v>-2.1</v>
      </c>
      <c r="F798" s="288">
        <v>-2.1</v>
      </c>
      <c r="G798" s="295" t="s">
        <v>196</v>
      </c>
      <c r="H798" s="343">
        <v>1</v>
      </c>
      <c r="I798" s="296">
        <v>43256</v>
      </c>
      <c r="J798" s="295">
        <v>22478</v>
      </c>
      <c r="K798" s="295">
        <v>47</v>
      </c>
      <c r="L798" s="295" t="s">
        <v>561</v>
      </c>
      <c r="M798" s="295" t="s">
        <v>281</v>
      </c>
      <c r="N798" s="295" t="s">
        <v>624</v>
      </c>
      <c r="O798" s="295" t="s">
        <v>544</v>
      </c>
      <c r="P798" s="295" t="s">
        <v>201</v>
      </c>
      <c r="Q798" s="295" t="s">
        <v>210</v>
      </c>
      <c r="R798" s="295" t="s">
        <v>201</v>
      </c>
      <c r="S798" s="295" t="s">
        <v>204</v>
      </c>
      <c r="T798" s="295" t="s">
        <v>201</v>
      </c>
      <c r="U798" s="295" t="s">
        <v>50</v>
      </c>
      <c r="V798" s="295" t="s">
        <v>205</v>
      </c>
      <c r="W798" s="295" t="s">
        <v>201</v>
      </c>
      <c r="X798" s="295" t="s">
        <v>46</v>
      </c>
      <c r="Y798" s="287" t="s">
        <v>138</v>
      </c>
      <c r="Z798" s="295"/>
      <c r="AA798" s="295"/>
      <c r="AB798" s="295"/>
      <c r="AC798" s="295"/>
    </row>
    <row r="799" spans="1:29" x14ac:dyDescent="0.35">
      <c r="A799" s="295" t="s">
        <v>192</v>
      </c>
      <c r="B799" s="295" t="s">
        <v>193</v>
      </c>
      <c r="C799" s="295" t="s">
        <v>605</v>
      </c>
      <c r="D799" s="295" t="s">
        <v>625</v>
      </c>
      <c r="E799" s="288">
        <v>-560</v>
      </c>
      <c r="F799" s="288">
        <v>-560</v>
      </c>
      <c r="G799" s="295" t="s">
        <v>196</v>
      </c>
      <c r="H799" s="343">
        <v>1</v>
      </c>
      <c r="I799" s="296">
        <v>43256</v>
      </c>
      <c r="J799" s="295">
        <v>22478</v>
      </c>
      <c r="K799" s="295">
        <v>60</v>
      </c>
      <c r="L799" s="295" t="s">
        <v>561</v>
      </c>
      <c r="M799" s="295" t="s">
        <v>281</v>
      </c>
      <c r="N799" s="295" t="s">
        <v>631</v>
      </c>
      <c r="O799" s="295" t="s">
        <v>544</v>
      </c>
      <c r="P799" s="295" t="s">
        <v>201</v>
      </c>
      <c r="Q799" s="295" t="s">
        <v>284</v>
      </c>
      <c r="R799" s="295" t="s">
        <v>201</v>
      </c>
      <c r="S799" s="295" t="s">
        <v>204</v>
      </c>
      <c r="T799" s="295" t="s">
        <v>201</v>
      </c>
      <c r="U799" s="295" t="s">
        <v>53</v>
      </c>
      <c r="V799" s="295" t="s">
        <v>205</v>
      </c>
      <c r="W799" s="295" t="s">
        <v>201</v>
      </c>
      <c r="X799" s="295" t="s">
        <v>46</v>
      </c>
      <c r="Y799" s="287" t="s">
        <v>97</v>
      </c>
      <c r="Z799" s="295"/>
      <c r="AA799" s="295"/>
      <c r="AB799" s="295"/>
      <c r="AC799" s="295"/>
    </row>
    <row r="800" spans="1:29" x14ac:dyDescent="0.35">
      <c r="A800" s="295" t="s">
        <v>192</v>
      </c>
      <c r="B800" s="295" t="s">
        <v>193</v>
      </c>
      <c r="C800" s="295" t="s">
        <v>605</v>
      </c>
      <c r="D800" s="295" t="s">
        <v>464</v>
      </c>
      <c r="E800" s="288">
        <v>-1.68</v>
      </c>
      <c r="F800" s="288">
        <v>-1.68</v>
      </c>
      <c r="G800" s="295" t="s">
        <v>196</v>
      </c>
      <c r="H800" s="343">
        <v>1</v>
      </c>
      <c r="I800" s="296">
        <v>43256</v>
      </c>
      <c r="J800" s="295">
        <v>22478</v>
      </c>
      <c r="K800" s="295">
        <v>61</v>
      </c>
      <c r="L800" s="295" t="s">
        <v>561</v>
      </c>
      <c r="M800" s="295" t="s">
        <v>281</v>
      </c>
      <c r="N800" s="295" t="s">
        <v>631</v>
      </c>
      <c r="O800" s="295" t="s">
        <v>544</v>
      </c>
      <c r="P800" s="295" t="s">
        <v>201</v>
      </c>
      <c r="Q800" s="295" t="s">
        <v>210</v>
      </c>
      <c r="R800" s="295" t="s">
        <v>201</v>
      </c>
      <c r="S800" s="295" t="s">
        <v>204</v>
      </c>
      <c r="T800" s="295" t="s">
        <v>201</v>
      </c>
      <c r="U800" s="295" t="s">
        <v>50</v>
      </c>
      <c r="V800" s="295" t="s">
        <v>205</v>
      </c>
      <c r="W800" s="295" t="s">
        <v>201</v>
      </c>
      <c r="X800" s="295" t="s">
        <v>46</v>
      </c>
      <c r="Y800" s="287" t="s">
        <v>138</v>
      </c>
      <c r="Z800" s="295"/>
      <c r="AA800" s="295"/>
      <c r="AB800" s="295"/>
      <c r="AC800" s="295"/>
    </row>
    <row r="801" spans="1:29" x14ac:dyDescent="0.35">
      <c r="A801" s="295" t="s">
        <v>192</v>
      </c>
      <c r="B801" s="295" t="s">
        <v>193</v>
      </c>
      <c r="C801" s="295" t="s">
        <v>605</v>
      </c>
      <c r="D801" s="295" t="s">
        <v>627</v>
      </c>
      <c r="E801" s="288">
        <v>-9008</v>
      </c>
      <c r="F801" s="288">
        <v>-9008</v>
      </c>
      <c r="G801" s="295" t="s">
        <v>196</v>
      </c>
      <c r="H801" s="343">
        <v>1</v>
      </c>
      <c r="I801" s="296">
        <v>43256</v>
      </c>
      <c r="J801" s="295">
        <v>22478</v>
      </c>
      <c r="K801" s="295">
        <v>88</v>
      </c>
      <c r="L801" s="295" t="s">
        <v>561</v>
      </c>
      <c r="M801" s="295" t="s">
        <v>281</v>
      </c>
      <c r="N801" s="295" t="s">
        <v>626</v>
      </c>
      <c r="O801" s="295" t="s">
        <v>544</v>
      </c>
      <c r="P801" s="295" t="s">
        <v>201</v>
      </c>
      <c r="Q801" s="295" t="s">
        <v>359</v>
      </c>
      <c r="R801" s="295" t="s">
        <v>201</v>
      </c>
      <c r="S801" s="295" t="s">
        <v>204</v>
      </c>
      <c r="T801" s="295" t="s">
        <v>201</v>
      </c>
      <c r="U801" s="295" t="s">
        <v>53</v>
      </c>
      <c r="V801" s="295" t="s">
        <v>205</v>
      </c>
      <c r="W801" s="295" t="s">
        <v>201</v>
      </c>
      <c r="X801" s="295" t="s">
        <v>46</v>
      </c>
      <c r="Y801" s="287" t="s">
        <v>53</v>
      </c>
      <c r="Z801" s="295"/>
      <c r="AA801" s="295"/>
      <c r="AB801" s="295"/>
      <c r="AC801" s="295"/>
    </row>
    <row r="802" spans="1:29" x14ac:dyDescent="0.35">
      <c r="A802" s="295" t="s">
        <v>192</v>
      </c>
      <c r="B802" s="295" t="s">
        <v>193</v>
      </c>
      <c r="C802" s="295" t="s">
        <v>605</v>
      </c>
      <c r="D802" s="295" t="s">
        <v>464</v>
      </c>
      <c r="E802" s="288">
        <v>-27.02</v>
      </c>
      <c r="F802" s="288">
        <v>-27.02</v>
      </c>
      <c r="G802" s="295" t="s">
        <v>196</v>
      </c>
      <c r="H802" s="343">
        <v>1</v>
      </c>
      <c r="I802" s="296">
        <v>43256</v>
      </c>
      <c r="J802" s="295">
        <v>22478</v>
      </c>
      <c r="K802" s="295">
        <v>89</v>
      </c>
      <c r="L802" s="295" t="s">
        <v>561</v>
      </c>
      <c r="M802" s="295" t="s">
        <v>281</v>
      </c>
      <c r="N802" s="295" t="s">
        <v>626</v>
      </c>
      <c r="O802" s="295" t="s">
        <v>544</v>
      </c>
      <c r="P802" s="295" t="s">
        <v>201</v>
      </c>
      <c r="Q802" s="295" t="s">
        <v>210</v>
      </c>
      <c r="R802" s="295" t="s">
        <v>201</v>
      </c>
      <c r="S802" s="295" t="s">
        <v>204</v>
      </c>
      <c r="T802" s="295" t="s">
        <v>201</v>
      </c>
      <c r="U802" s="295" t="s">
        <v>50</v>
      </c>
      <c r="V802" s="295" t="s">
        <v>205</v>
      </c>
      <c r="W802" s="295" t="s">
        <v>201</v>
      </c>
      <c r="X802" s="295" t="s">
        <v>46</v>
      </c>
      <c r="Y802" s="287" t="s">
        <v>138</v>
      </c>
      <c r="Z802" s="295"/>
      <c r="AA802" s="295"/>
      <c r="AB802" s="295"/>
      <c r="AC802" s="295"/>
    </row>
    <row r="803" spans="1:29" x14ac:dyDescent="0.35">
      <c r="A803" s="295" t="s">
        <v>192</v>
      </c>
      <c r="B803" s="295" t="s">
        <v>193</v>
      </c>
      <c r="C803" s="295" t="s">
        <v>605</v>
      </c>
      <c r="D803" s="295" t="s">
        <v>632</v>
      </c>
      <c r="E803" s="288">
        <v>-21887</v>
      </c>
      <c r="F803" s="288">
        <v>-21887</v>
      </c>
      <c r="G803" s="295" t="s">
        <v>196</v>
      </c>
      <c r="H803" s="343">
        <v>1</v>
      </c>
      <c r="I803" s="296">
        <v>43256</v>
      </c>
      <c r="J803" s="295">
        <v>22478</v>
      </c>
      <c r="K803" s="295">
        <v>92</v>
      </c>
      <c r="L803" s="295" t="s">
        <v>561</v>
      </c>
      <c r="M803" s="295" t="s">
        <v>281</v>
      </c>
      <c r="N803" s="295" t="s">
        <v>633</v>
      </c>
      <c r="O803" s="295" t="s">
        <v>544</v>
      </c>
      <c r="P803" s="295" t="s">
        <v>201</v>
      </c>
      <c r="Q803" s="295" t="s">
        <v>359</v>
      </c>
      <c r="R803" s="295" t="s">
        <v>201</v>
      </c>
      <c r="S803" s="295" t="s">
        <v>204</v>
      </c>
      <c r="T803" s="295" t="s">
        <v>201</v>
      </c>
      <c r="U803" s="295" t="s">
        <v>53</v>
      </c>
      <c r="V803" s="295" t="s">
        <v>205</v>
      </c>
      <c r="W803" s="295" t="s">
        <v>201</v>
      </c>
      <c r="X803" s="295" t="s">
        <v>46</v>
      </c>
      <c r="Y803" s="287" t="s">
        <v>50</v>
      </c>
      <c r="Z803" s="295"/>
      <c r="AA803" s="295"/>
      <c r="AB803" s="295"/>
      <c r="AC803" s="295"/>
    </row>
    <row r="804" spans="1:29" x14ac:dyDescent="0.35">
      <c r="A804" s="295" t="s">
        <v>192</v>
      </c>
      <c r="B804" s="295" t="s">
        <v>193</v>
      </c>
      <c r="C804" s="295" t="s">
        <v>605</v>
      </c>
      <c r="D804" s="295" t="s">
        <v>464</v>
      </c>
      <c r="E804" s="288">
        <v>-65.66</v>
      </c>
      <c r="F804" s="288">
        <v>-65.66</v>
      </c>
      <c r="G804" s="295" t="s">
        <v>196</v>
      </c>
      <c r="H804" s="343">
        <v>1</v>
      </c>
      <c r="I804" s="296">
        <v>43256</v>
      </c>
      <c r="J804" s="295">
        <v>22478</v>
      </c>
      <c r="K804" s="295">
        <v>93</v>
      </c>
      <c r="L804" s="295" t="s">
        <v>561</v>
      </c>
      <c r="M804" s="295" t="s">
        <v>281</v>
      </c>
      <c r="N804" s="295" t="s">
        <v>633</v>
      </c>
      <c r="O804" s="295" t="s">
        <v>544</v>
      </c>
      <c r="P804" s="295" t="s">
        <v>201</v>
      </c>
      <c r="Q804" s="295" t="s">
        <v>210</v>
      </c>
      <c r="R804" s="295" t="s">
        <v>201</v>
      </c>
      <c r="S804" s="295" t="s">
        <v>204</v>
      </c>
      <c r="T804" s="295" t="s">
        <v>201</v>
      </c>
      <c r="U804" s="295" t="s">
        <v>50</v>
      </c>
      <c r="V804" s="295" t="s">
        <v>205</v>
      </c>
      <c r="W804" s="295" t="s">
        <v>201</v>
      </c>
      <c r="X804" s="295" t="s">
        <v>46</v>
      </c>
      <c r="Y804" s="287" t="s">
        <v>138</v>
      </c>
      <c r="Z804" s="295"/>
      <c r="AA804" s="295"/>
      <c r="AB804" s="295"/>
      <c r="AC804" s="295"/>
    </row>
    <row r="805" spans="1:29" x14ac:dyDescent="0.35">
      <c r="A805" s="295" t="s">
        <v>192</v>
      </c>
      <c r="B805" s="295" t="s">
        <v>193</v>
      </c>
      <c r="C805" s="295" t="s">
        <v>605</v>
      </c>
      <c r="D805" s="295" t="s">
        <v>537</v>
      </c>
      <c r="E805" s="288">
        <v>0</v>
      </c>
      <c r="F805" s="288">
        <v>0</v>
      </c>
      <c r="G805" s="295" t="s">
        <v>196</v>
      </c>
      <c r="H805" s="343">
        <v>0</v>
      </c>
      <c r="I805" s="296">
        <v>43259</v>
      </c>
      <c r="J805" s="295">
        <v>22596</v>
      </c>
      <c r="K805" s="295">
        <v>1010</v>
      </c>
      <c r="L805" s="295" t="s">
        <v>538</v>
      </c>
      <c r="M805" s="295" t="s">
        <v>539</v>
      </c>
      <c r="N805" s="295" t="s">
        <v>540</v>
      </c>
      <c r="O805" s="295" t="s">
        <v>544</v>
      </c>
      <c r="P805" s="295" t="s">
        <v>201</v>
      </c>
      <c r="Q805" s="303" t="s">
        <v>242</v>
      </c>
      <c r="R805" s="295" t="s">
        <v>244</v>
      </c>
      <c r="S805" s="295" t="s">
        <v>204</v>
      </c>
      <c r="T805" s="295" t="s">
        <v>201</v>
      </c>
      <c r="U805" s="295" t="s">
        <v>578</v>
      </c>
      <c r="V805" s="295" t="s">
        <v>638</v>
      </c>
      <c r="W805" s="295" t="s">
        <v>201</v>
      </c>
      <c r="X805" s="295" t="s">
        <v>46</v>
      </c>
      <c r="Y805" s="287" t="s">
        <v>147</v>
      </c>
      <c r="Z805" s="295"/>
      <c r="AA805" s="295"/>
      <c r="AB805" s="295"/>
      <c r="AC805" s="295"/>
    </row>
    <row r="806" spans="1:29" x14ac:dyDescent="0.35">
      <c r="A806" s="295" t="s">
        <v>192</v>
      </c>
      <c r="B806" s="295" t="s">
        <v>193</v>
      </c>
      <c r="C806" s="295" t="s">
        <v>605</v>
      </c>
      <c r="D806" s="295" t="s">
        <v>537</v>
      </c>
      <c r="E806" s="288">
        <v>0</v>
      </c>
      <c r="F806" s="288">
        <v>0</v>
      </c>
      <c r="G806" s="295" t="s">
        <v>196</v>
      </c>
      <c r="H806" s="343">
        <v>0</v>
      </c>
      <c r="I806" s="296">
        <v>43259</v>
      </c>
      <c r="J806" s="295">
        <v>22596</v>
      </c>
      <c r="K806" s="295">
        <v>1011</v>
      </c>
      <c r="L806" s="295" t="s">
        <v>538</v>
      </c>
      <c r="M806" s="295" t="s">
        <v>539</v>
      </c>
      <c r="N806" s="295" t="s">
        <v>540</v>
      </c>
      <c r="O806" s="295" t="s">
        <v>544</v>
      </c>
      <c r="P806" s="295" t="s">
        <v>201</v>
      </c>
      <c r="Q806" s="303" t="s">
        <v>242</v>
      </c>
      <c r="R806" s="295" t="s">
        <v>572</v>
      </c>
      <c r="S806" s="295" t="s">
        <v>204</v>
      </c>
      <c r="T806" s="295" t="s">
        <v>201</v>
      </c>
      <c r="U806" s="295" t="s">
        <v>127</v>
      </c>
      <c r="V806" s="295" t="s">
        <v>638</v>
      </c>
      <c r="W806" s="295" t="s">
        <v>201</v>
      </c>
      <c r="X806" s="295" t="s">
        <v>46</v>
      </c>
      <c r="Y806" s="287" t="s">
        <v>147</v>
      </c>
      <c r="Z806" s="295"/>
      <c r="AA806" s="295"/>
      <c r="AB806" s="295"/>
      <c r="AC806" s="295"/>
    </row>
    <row r="807" spans="1:29" x14ac:dyDescent="0.35">
      <c r="A807" s="295" t="s">
        <v>192</v>
      </c>
      <c r="B807" s="295" t="s">
        <v>193</v>
      </c>
      <c r="C807" s="295" t="s">
        <v>605</v>
      </c>
      <c r="D807" s="295" t="s">
        <v>537</v>
      </c>
      <c r="E807" s="288">
        <v>0</v>
      </c>
      <c r="F807" s="288">
        <v>0</v>
      </c>
      <c r="G807" s="295" t="s">
        <v>196</v>
      </c>
      <c r="H807" s="343">
        <v>0</v>
      </c>
      <c r="I807" s="296">
        <v>43259</v>
      </c>
      <c r="J807" s="295">
        <v>22596</v>
      </c>
      <c r="K807" s="295">
        <v>1012</v>
      </c>
      <c r="L807" s="295" t="s">
        <v>538</v>
      </c>
      <c r="M807" s="295" t="s">
        <v>539</v>
      </c>
      <c r="N807" s="295" t="s">
        <v>540</v>
      </c>
      <c r="O807" s="295" t="s">
        <v>544</v>
      </c>
      <c r="P807" s="295" t="s">
        <v>201</v>
      </c>
      <c r="Q807" s="303" t="s">
        <v>308</v>
      </c>
      <c r="R807" s="295" t="s">
        <v>408</v>
      </c>
      <c r="S807" s="295" t="s">
        <v>204</v>
      </c>
      <c r="T807" s="295" t="s">
        <v>201</v>
      </c>
      <c r="U807" s="295" t="s">
        <v>50</v>
      </c>
      <c r="V807" s="295" t="s">
        <v>205</v>
      </c>
      <c r="W807" s="295" t="s">
        <v>201</v>
      </c>
      <c r="X807" s="295" t="s">
        <v>46</v>
      </c>
      <c r="Y807" s="287" t="s">
        <v>147</v>
      </c>
      <c r="Z807" s="295"/>
      <c r="AA807" s="295"/>
      <c r="AB807" s="295"/>
      <c r="AC807" s="295"/>
    </row>
    <row r="808" spans="1:29" x14ac:dyDescent="0.35">
      <c r="A808" s="295" t="s">
        <v>192</v>
      </c>
      <c r="B808" s="295" t="s">
        <v>193</v>
      </c>
      <c r="C808" s="295" t="s">
        <v>605</v>
      </c>
      <c r="D808" s="295" t="s">
        <v>537</v>
      </c>
      <c r="E808" s="288">
        <v>0</v>
      </c>
      <c r="F808" s="288">
        <v>0</v>
      </c>
      <c r="G808" s="295" t="s">
        <v>196</v>
      </c>
      <c r="H808" s="343">
        <v>0</v>
      </c>
      <c r="I808" s="296">
        <v>43259</v>
      </c>
      <c r="J808" s="295">
        <v>22596</v>
      </c>
      <c r="K808" s="295">
        <v>1013</v>
      </c>
      <c r="L808" s="295" t="s">
        <v>538</v>
      </c>
      <c r="M808" s="295" t="s">
        <v>539</v>
      </c>
      <c r="N808" s="295" t="s">
        <v>540</v>
      </c>
      <c r="O808" s="295" t="s">
        <v>544</v>
      </c>
      <c r="P808" s="295" t="s">
        <v>201</v>
      </c>
      <c r="Q808" s="295" t="s">
        <v>310</v>
      </c>
      <c r="R808" s="295" t="s">
        <v>201</v>
      </c>
      <c r="S808" s="295" t="s">
        <v>204</v>
      </c>
      <c r="T808" s="295" t="s">
        <v>201</v>
      </c>
      <c r="U808" s="295" t="s">
        <v>50</v>
      </c>
      <c r="V808" s="295" t="s">
        <v>205</v>
      </c>
      <c r="W808" s="295" t="s">
        <v>201</v>
      </c>
      <c r="X808" s="295" t="s">
        <v>46</v>
      </c>
      <c r="Y808" s="287" t="s">
        <v>138</v>
      </c>
      <c r="Z808" s="295"/>
      <c r="AA808" s="295"/>
      <c r="AB808" s="295"/>
      <c r="AC808" s="295"/>
    </row>
    <row r="809" spans="1:29" x14ac:dyDescent="0.35">
      <c r="A809" s="295" t="s">
        <v>192</v>
      </c>
      <c r="B809" s="295" t="s">
        <v>193</v>
      </c>
      <c r="C809" s="295" t="s">
        <v>605</v>
      </c>
      <c r="D809" s="295" t="s">
        <v>537</v>
      </c>
      <c r="E809" s="288">
        <v>0</v>
      </c>
      <c r="F809" s="288">
        <v>0</v>
      </c>
      <c r="G809" s="295" t="s">
        <v>196</v>
      </c>
      <c r="H809" s="343">
        <v>0</v>
      </c>
      <c r="I809" s="296">
        <v>43259</v>
      </c>
      <c r="J809" s="295">
        <v>22596</v>
      </c>
      <c r="K809" s="295">
        <v>1014</v>
      </c>
      <c r="L809" s="295" t="s">
        <v>538</v>
      </c>
      <c r="M809" s="295" t="s">
        <v>539</v>
      </c>
      <c r="N809" s="295" t="s">
        <v>540</v>
      </c>
      <c r="O809" s="295" t="s">
        <v>544</v>
      </c>
      <c r="P809" s="295" t="s">
        <v>201</v>
      </c>
      <c r="Q809" s="295" t="s">
        <v>651</v>
      </c>
      <c r="R809" s="295" t="s">
        <v>201</v>
      </c>
      <c r="S809" s="295" t="s">
        <v>204</v>
      </c>
      <c r="T809" s="295" t="s">
        <v>201</v>
      </c>
      <c r="U809" s="295" t="s">
        <v>53</v>
      </c>
      <c r="V809" s="295" t="s">
        <v>205</v>
      </c>
      <c r="W809" s="295" t="s">
        <v>201</v>
      </c>
      <c r="X809" s="295" t="s">
        <v>46</v>
      </c>
      <c r="Y809" s="287" t="s">
        <v>138</v>
      </c>
      <c r="Z809" s="295"/>
      <c r="AA809" s="295"/>
      <c r="AB809" s="295"/>
      <c r="AC809" s="295"/>
    </row>
    <row r="810" spans="1:29" x14ac:dyDescent="0.35">
      <c r="A810" s="295" t="s">
        <v>192</v>
      </c>
      <c r="B810" s="295" t="s">
        <v>193</v>
      </c>
      <c r="C810" s="295" t="s">
        <v>605</v>
      </c>
      <c r="D810" s="295" t="s">
        <v>537</v>
      </c>
      <c r="E810" s="288">
        <v>0</v>
      </c>
      <c r="F810" s="288">
        <v>0</v>
      </c>
      <c r="G810" s="295" t="s">
        <v>196</v>
      </c>
      <c r="H810" s="343">
        <v>0</v>
      </c>
      <c r="I810" s="296">
        <v>43259</v>
      </c>
      <c r="J810" s="295">
        <v>22596</v>
      </c>
      <c r="K810" s="295">
        <v>1015</v>
      </c>
      <c r="L810" s="295" t="s">
        <v>538</v>
      </c>
      <c r="M810" s="295" t="s">
        <v>539</v>
      </c>
      <c r="N810" s="295" t="s">
        <v>540</v>
      </c>
      <c r="O810" s="295" t="s">
        <v>544</v>
      </c>
      <c r="P810" s="295" t="s">
        <v>201</v>
      </c>
      <c r="Q810" s="295" t="s">
        <v>359</v>
      </c>
      <c r="R810" s="295" t="s">
        <v>201</v>
      </c>
      <c r="S810" s="295" t="s">
        <v>204</v>
      </c>
      <c r="T810" s="295" t="s">
        <v>201</v>
      </c>
      <c r="U810" s="295" t="s">
        <v>50</v>
      </c>
      <c r="V810" s="295" t="s">
        <v>205</v>
      </c>
      <c r="W810" s="295" t="s">
        <v>201</v>
      </c>
      <c r="X810" s="295" t="s">
        <v>46</v>
      </c>
      <c r="Y810" s="287" t="s">
        <v>138</v>
      </c>
      <c r="Z810" s="295"/>
      <c r="AA810" s="295"/>
      <c r="AB810" s="295"/>
      <c r="AC810" s="295"/>
    </row>
    <row r="811" spans="1:29" x14ac:dyDescent="0.35">
      <c r="A811" s="295" t="s">
        <v>192</v>
      </c>
      <c r="B811" s="295" t="s">
        <v>193</v>
      </c>
      <c r="C811" s="295" t="s">
        <v>605</v>
      </c>
      <c r="D811" s="295" t="s">
        <v>537</v>
      </c>
      <c r="E811" s="288">
        <v>0</v>
      </c>
      <c r="F811" s="288">
        <v>0</v>
      </c>
      <c r="G811" s="295" t="s">
        <v>196</v>
      </c>
      <c r="H811" s="343">
        <v>0</v>
      </c>
      <c r="I811" s="296">
        <v>43259</v>
      </c>
      <c r="J811" s="295">
        <v>22596</v>
      </c>
      <c r="K811" s="295">
        <v>1016</v>
      </c>
      <c r="L811" s="295" t="s">
        <v>538</v>
      </c>
      <c r="M811" s="295" t="s">
        <v>539</v>
      </c>
      <c r="N811" s="295" t="s">
        <v>540</v>
      </c>
      <c r="O811" s="295" t="s">
        <v>544</v>
      </c>
      <c r="P811" s="295" t="s">
        <v>201</v>
      </c>
      <c r="Q811" s="295" t="s">
        <v>359</v>
      </c>
      <c r="R811" s="295" t="s">
        <v>201</v>
      </c>
      <c r="S811" s="295" t="s">
        <v>204</v>
      </c>
      <c r="T811" s="295" t="s">
        <v>201</v>
      </c>
      <c r="U811" s="295" t="s">
        <v>53</v>
      </c>
      <c r="V811" s="295" t="s">
        <v>205</v>
      </c>
      <c r="W811" s="295" t="s">
        <v>201</v>
      </c>
      <c r="X811" s="295" t="s">
        <v>46</v>
      </c>
      <c r="Y811" s="287" t="s">
        <v>138</v>
      </c>
      <c r="Z811" s="295"/>
      <c r="AA811" s="295"/>
      <c r="AB811" s="295"/>
      <c r="AC811" s="295"/>
    </row>
    <row r="812" spans="1:29" x14ac:dyDescent="0.35">
      <c r="A812" s="295" t="s">
        <v>192</v>
      </c>
      <c r="B812" s="295" t="s">
        <v>193</v>
      </c>
      <c r="C812" s="295" t="s">
        <v>605</v>
      </c>
      <c r="D812" s="295" t="s">
        <v>537</v>
      </c>
      <c r="E812" s="288">
        <v>0</v>
      </c>
      <c r="F812" s="288">
        <v>0</v>
      </c>
      <c r="G812" s="295" t="s">
        <v>196</v>
      </c>
      <c r="H812" s="343">
        <v>0</v>
      </c>
      <c r="I812" s="296">
        <v>43259</v>
      </c>
      <c r="J812" s="295">
        <v>22596</v>
      </c>
      <c r="K812" s="295">
        <v>1017</v>
      </c>
      <c r="L812" s="295" t="s">
        <v>538</v>
      </c>
      <c r="M812" s="295" t="s">
        <v>539</v>
      </c>
      <c r="N812" s="295" t="s">
        <v>540</v>
      </c>
      <c r="O812" s="295" t="s">
        <v>544</v>
      </c>
      <c r="P812" s="295" t="s">
        <v>201</v>
      </c>
      <c r="Q812" s="295" t="s">
        <v>284</v>
      </c>
      <c r="R812" s="295" t="s">
        <v>201</v>
      </c>
      <c r="S812" s="295" t="s">
        <v>204</v>
      </c>
      <c r="T812" s="295" t="s">
        <v>201</v>
      </c>
      <c r="U812" s="295" t="s">
        <v>53</v>
      </c>
      <c r="V812" s="295" t="s">
        <v>205</v>
      </c>
      <c r="W812" s="295" t="s">
        <v>201</v>
      </c>
      <c r="X812" s="295" t="s">
        <v>46</v>
      </c>
      <c r="Y812" s="287" t="s">
        <v>138</v>
      </c>
      <c r="Z812" s="295"/>
      <c r="AA812" s="295"/>
      <c r="AB812" s="295"/>
      <c r="AC812" s="295"/>
    </row>
    <row r="813" spans="1:29" x14ac:dyDescent="0.35">
      <c r="A813" s="295" t="s">
        <v>192</v>
      </c>
      <c r="B813" s="295" t="s">
        <v>193</v>
      </c>
      <c r="C813" s="295" t="s">
        <v>605</v>
      </c>
      <c r="D813" s="295" t="s">
        <v>537</v>
      </c>
      <c r="E813" s="288">
        <v>0</v>
      </c>
      <c r="F813" s="288">
        <v>0</v>
      </c>
      <c r="G813" s="295" t="s">
        <v>196</v>
      </c>
      <c r="H813" s="343">
        <v>0</v>
      </c>
      <c r="I813" s="296">
        <v>43259</v>
      </c>
      <c r="J813" s="295">
        <v>22596</v>
      </c>
      <c r="K813" s="295">
        <v>1018</v>
      </c>
      <c r="L813" s="295" t="s">
        <v>538</v>
      </c>
      <c r="M813" s="295" t="s">
        <v>539</v>
      </c>
      <c r="N813" s="295" t="s">
        <v>540</v>
      </c>
      <c r="O813" s="295" t="s">
        <v>544</v>
      </c>
      <c r="P813" s="295" t="s">
        <v>201</v>
      </c>
      <c r="Q813" s="295" t="s">
        <v>284</v>
      </c>
      <c r="R813" s="295" t="s">
        <v>201</v>
      </c>
      <c r="S813" s="295" t="s">
        <v>204</v>
      </c>
      <c r="T813" s="295" t="s">
        <v>201</v>
      </c>
      <c r="U813" s="295" t="s">
        <v>85</v>
      </c>
      <c r="V813" s="295" t="s">
        <v>205</v>
      </c>
      <c r="W813" s="295" t="s">
        <v>201</v>
      </c>
      <c r="X813" s="295" t="s">
        <v>46</v>
      </c>
      <c r="Y813" s="287" t="s">
        <v>138</v>
      </c>
      <c r="Z813" s="295"/>
      <c r="AA813" s="295"/>
      <c r="AB813" s="295"/>
      <c r="AC813" s="295"/>
    </row>
    <row r="814" spans="1:29" x14ac:dyDescent="0.35">
      <c r="A814" s="295" t="s">
        <v>192</v>
      </c>
      <c r="B814" s="295" t="s">
        <v>193</v>
      </c>
      <c r="C814" s="295" t="s">
        <v>605</v>
      </c>
      <c r="D814" s="295" t="s">
        <v>537</v>
      </c>
      <c r="E814" s="288">
        <v>0</v>
      </c>
      <c r="F814" s="288">
        <v>0</v>
      </c>
      <c r="G814" s="295" t="s">
        <v>196</v>
      </c>
      <c r="H814" s="343">
        <v>0</v>
      </c>
      <c r="I814" s="296">
        <v>43259</v>
      </c>
      <c r="J814" s="295">
        <v>22596</v>
      </c>
      <c r="K814" s="295">
        <v>1019</v>
      </c>
      <c r="L814" s="295" t="s">
        <v>538</v>
      </c>
      <c r="M814" s="295" t="s">
        <v>539</v>
      </c>
      <c r="N814" s="295" t="s">
        <v>540</v>
      </c>
      <c r="O814" s="295" t="s">
        <v>544</v>
      </c>
      <c r="P814" s="295" t="s">
        <v>201</v>
      </c>
      <c r="Q814" s="295" t="s">
        <v>658</v>
      </c>
      <c r="R814" s="295" t="s">
        <v>201</v>
      </c>
      <c r="S814" s="295" t="s">
        <v>204</v>
      </c>
      <c r="T814" s="295" t="s">
        <v>201</v>
      </c>
      <c r="U814" s="295" t="s">
        <v>50</v>
      </c>
      <c r="V814" s="295" t="s">
        <v>205</v>
      </c>
      <c r="W814" s="295" t="s">
        <v>201</v>
      </c>
      <c r="X814" s="295" t="s">
        <v>46</v>
      </c>
      <c r="Y814" s="287" t="s">
        <v>138</v>
      </c>
      <c r="Z814" s="295"/>
      <c r="AA814" s="295"/>
      <c r="AB814" s="295"/>
      <c r="AC814" s="295"/>
    </row>
    <row r="815" spans="1:29" x14ac:dyDescent="0.35">
      <c r="A815" s="295" t="s">
        <v>192</v>
      </c>
      <c r="B815" s="295" t="s">
        <v>193</v>
      </c>
      <c r="C815" s="295" t="s">
        <v>605</v>
      </c>
      <c r="D815" s="295" t="s">
        <v>537</v>
      </c>
      <c r="E815" s="288">
        <v>0</v>
      </c>
      <c r="F815" s="288">
        <v>0</v>
      </c>
      <c r="G815" s="295" t="s">
        <v>196</v>
      </c>
      <c r="H815" s="343">
        <v>0</v>
      </c>
      <c r="I815" s="296">
        <v>43259</v>
      </c>
      <c r="J815" s="295">
        <v>22596</v>
      </c>
      <c r="K815" s="295">
        <v>1020</v>
      </c>
      <c r="L815" s="295" t="s">
        <v>538</v>
      </c>
      <c r="M815" s="295" t="s">
        <v>539</v>
      </c>
      <c r="N815" s="295" t="s">
        <v>540</v>
      </c>
      <c r="O815" s="295" t="s">
        <v>544</v>
      </c>
      <c r="P815" s="295" t="s">
        <v>201</v>
      </c>
      <c r="Q815" s="295" t="s">
        <v>458</v>
      </c>
      <c r="R815" s="295" t="s">
        <v>201</v>
      </c>
      <c r="S815" s="295" t="s">
        <v>204</v>
      </c>
      <c r="T815" s="295" t="s">
        <v>201</v>
      </c>
      <c r="U815" s="295" t="s">
        <v>50</v>
      </c>
      <c r="V815" s="295" t="s">
        <v>643</v>
      </c>
      <c r="W815" s="295" t="s">
        <v>201</v>
      </c>
      <c r="X815" s="295" t="s">
        <v>46</v>
      </c>
      <c r="Y815" s="287" t="s">
        <v>138</v>
      </c>
      <c r="Z815" s="295"/>
      <c r="AA815" s="295"/>
      <c r="AB815" s="295"/>
      <c r="AC815" s="295"/>
    </row>
    <row r="816" spans="1:29" x14ac:dyDescent="0.35">
      <c r="A816" s="295" t="s">
        <v>192</v>
      </c>
      <c r="B816" s="295" t="s">
        <v>193</v>
      </c>
      <c r="C816" s="295" t="s">
        <v>605</v>
      </c>
      <c r="D816" s="295" t="s">
        <v>537</v>
      </c>
      <c r="E816" s="288">
        <v>0</v>
      </c>
      <c r="F816" s="288">
        <v>0</v>
      </c>
      <c r="G816" s="295" t="s">
        <v>196</v>
      </c>
      <c r="H816" s="343">
        <v>0</v>
      </c>
      <c r="I816" s="296">
        <v>43259</v>
      </c>
      <c r="J816" s="295">
        <v>22596</v>
      </c>
      <c r="K816" s="295">
        <v>1021</v>
      </c>
      <c r="L816" s="295" t="s">
        <v>538</v>
      </c>
      <c r="M816" s="295" t="s">
        <v>539</v>
      </c>
      <c r="N816" s="295" t="s">
        <v>540</v>
      </c>
      <c r="O816" s="295" t="s">
        <v>544</v>
      </c>
      <c r="P816" s="295" t="s">
        <v>201</v>
      </c>
      <c r="Q816" s="295" t="s">
        <v>238</v>
      </c>
      <c r="R816" s="295" t="s">
        <v>201</v>
      </c>
      <c r="S816" s="295" t="s">
        <v>204</v>
      </c>
      <c r="T816" s="295" t="s">
        <v>201</v>
      </c>
      <c r="U816" s="295" t="s">
        <v>50</v>
      </c>
      <c r="V816" s="295" t="s">
        <v>205</v>
      </c>
      <c r="W816" s="295" t="s">
        <v>201</v>
      </c>
      <c r="X816" s="295" t="s">
        <v>46</v>
      </c>
      <c r="Y816" s="287" t="s">
        <v>138</v>
      </c>
      <c r="Z816" s="295"/>
      <c r="AA816" s="295"/>
      <c r="AB816" s="295"/>
      <c r="AC816" s="295"/>
    </row>
    <row r="817" spans="1:29" x14ac:dyDescent="0.35">
      <c r="A817" s="295" t="s">
        <v>192</v>
      </c>
      <c r="B817" s="295" t="s">
        <v>193</v>
      </c>
      <c r="C817" s="295" t="s">
        <v>605</v>
      </c>
      <c r="D817" s="295" t="s">
        <v>537</v>
      </c>
      <c r="E817" s="288">
        <v>0</v>
      </c>
      <c r="F817" s="288">
        <v>0</v>
      </c>
      <c r="G817" s="295" t="s">
        <v>196</v>
      </c>
      <c r="H817" s="343">
        <v>0</v>
      </c>
      <c r="I817" s="296">
        <v>43259</v>
      </c>
      <c r="J817" s="295">
        <v>22596</v>
      </c>
      <c r="K817" s="295">
        <v>1022</v>
      </c>
      <c r="L817" s="295" t="s">
        <v>538</v>
      </c>
      <c r="M817" s="295" t="s">
        <v>539</v>
      </c>
      <c r="N817" s="295" t="s">
        <v>540</v>
      </c>
      <c r="O817" s="295" t="s">
        <v>544</v>
      </c>
      <c r="P817" s="295" t="s">
        <v>201</v>
      </c>
      <c r="Q817" s="295" t="s">
        <v>222</v>
      </c>
      <c r="R817" s="295" t="s">
        <v>201</v>
      </c>
      <c r="S817" s="295" t="s">
        <v>204</v>
      </c>
      <c r="T817" s="295" t="s">
        <v>201</v>
      </c>
      <c r="U817" s="295" t="s">
        <v>50</v>
      </c>
      <c r="V817" s="295" t="s">
        <v>643</v>
      </c>
      <c r="W817" s="295" t="s">
        <v>201</v>
      </c>
      <c r="X817" s="295" t="s">
        <v>46</v>
      </c>
      <c r="Y817" s="287" t="s">
        <v>138</v>
      </c>
      <c r="Z817" s="295"/>
      <c r="AA817" s="295"/>
      <c r="AB817" s="295"/>
      <c r="AC817" s="295"/>
    </row>
    <row r="818" spans="1:29" x14ac:dyDescent="0.35">
      <c r="A818" s="295" t="s">
        <v>192</v>
      </c>
      <c r="B818" s="295" t="s">
        <v>193</v>
      </c>
      <c r="C818" s="295" t="s">
        <v>605</v>
      </c>
      <c r="D818" s="295" t="s">
        <v>537</v>
      </c>
      <c r="E818" s="288">
        <v>0</v>
      </c>
      <c r="F818" s="288">
        <v>0</v>
      </c>
      <c r="G818" s="295" t="s">
        <v>196</v>
      </c>
      <c r="H818" s="343">
        <v>0</v>
      </c>
      <c r="I818" s="296">
        <v>43259</v>
      </c>
      <c r="J818" s="295">
        <v>22596</v>
      </c>
      <c r="K818" s="295">
        <v>1023</v>
      </c>
      <c r="L818" s="295" t="s">
        <v>538</v>
      </c>
      <c r="M818" s="295" t="s">
        <v>539</v>
      </c>
      <c r="N818" s="295" t="s">
        <v>540</v>
      </c>
      <c r="O818" s="295" t="s">
        <v>544</v>
      </c>
      <c r="P818" s="295" t="s">
        <v>201</v>
      </c>
      <c r="Q818" s="295" t="s">
        <v>222</v>
      </c>
      <c r="R818" s="295" t="s">
        <v>201</v>
      </c>
      <c r="S818" s="295" t="s">
        <v>204</v>
      </c>
      <c r="T818" s="295" t="s">
        <v>201</v>
      </c>
      <c r="U818" s="295" t="s">
        <v>50</v>
      </c>
      <c r="V818" s="295" t="s">
        <v>205</v>
      </c>
      <c r="W818" s="295" t="s">
        <v>201</v>
      </c>
      <c r="X818" s="295" t="s">
        <v>46</v>
      </c>
      <c r="Y818" s="287" t="s">
        <v>138</v>
      </c>
      <c r="Z818" s="295"/>
      <c r="AA818" s="295"/>
      <c r="AB818" s="295"/>
      <c r="AC818" s="295"/>
    </row>
    <row r="819" spans="1:29" x14ac:dyDescent="0.35">
      <c r="A819" s="295" t="s">
        <v>192</v>
      </c>
      <c r="B819" s="295" t="s">
        <v>193</v>
      </c>
      <c r="C819" s="295" t="s">
        <v>605</v>
      </c>
      <c r="D819" s="295" t="s">
        <v>537</v>
      </c>
      <c r="E819" s="288">
        <v>0</v>
      </c>
      <c r="F819" s="288">
        <v>0</v>
      </c>
      <c r="G819" s="295" t="s">
        <v>196</v>
      </c>
      <c r="H819" s="343">
        <v>0</v>
      </c>
      <c r="I819" s="296">
        <v>43259</v>
      </c>
      <c r="J819" s="295">
        <v>22596</v>
      </c>
      <c r="K819" s="295">
        <v>1024</v>
      </c>
      <c r="L819" s="295" t="s">
        <v>538</v>
      </c>
      <c r="M819" s="295" t="s">
        <v>539</v>
      </c>
      <c r="N819" s="295" t="s">
        <v>540</v>
      </c>
      <c r="O819" s="295" t="s">
        <v>544</v>
      </c>
      <c r="P819" s="295" t="s">
        <v>201</v>
      </c>
      <c r="Q819" s="295" t="s">
        <v>222</v>
      </c>
      <c r="R819" s="295" t="s">
        <v>201</v>
      </c>
      <c r="S819" s="295" t="s">
        <v>204</v>
      </c>
      <c r="T819" s="295" t="s">
        <v>201</v>
      </c>
      <c r="U819" s="295" t="s">
        <v>223</v>
      </c>
      <c r="V819" s="295" t="s">
        <v>205</v>
      </c>
      <c r="W819" s="295" t="s">
        <v>201</v>
      </c>
      <c r="X819" s="295" t="s">
        <v>46</v>
      </c>
      <c r="Y819" s="287" t="s">
        <v>138</v>
      </c>
      <c r="Z819" s="295"/>
      <c r="AA819" s="295"/>
      <c r="AB819" s="295"/>
      <c r="AC819" s="295"/>
    </row>
    <row r="820" spans="1:29" x14ac:dyDescent="0.35">
      <c r="A820" s="295" t="s">
        <v>192</v>
      </c>
      <c r="B820" s="295" t="s">
        <v>193</v>
      </c>
      <c r="C820" s="295" t="s">
        <v>605</v>
      </c>
      <c r="D820" s="295" t="s">
        <v>537</v>
      </c>
      <c r="E820" s="288">
        <v>0</v>
      </c>
      <c r="F820" s="288">
        <v>0</v>
      </c>
      <c r="G820" s="295" t="s">
        <v>196</v>
      </c>
      <c r="H820" s="343">
        <v>0</v>
      </c>
      <c r="I820" s="296">
        <v>43259</v>
      </c>
      <c r="J820" s="295">
        <v>22596</v>
      </c>
      <c r="K820" s="295">
        <v>1025</v>
      </c>
      <c r="L820" s="295" t="s">
        <v>538</v>
      </c>
      <c r="M820" s="295" t="s">
        <v>539</v>
      </c>
      <c r="N820" s="295" t="s">
        <v>540</v>
      </c>
      <c r="O820" s="295" t="s">
        <v>544</v>
      </c>
      <c r="P820" s="295" t="s">
        <v>201</v>
      </c>
      <c r="Q820" s="295" t="s">
        <v>210</v>
      </c>
      <c r="R820" s="295" t="s">
        <v>201</v>
      </c>
      <c r="S820" s="295" t="s">
        <v>204</v>
      </c>
      <c r="T820" s="295" t="s">
        <v>201</v>
      </c>
      <c r="U820" s="295" t="s">
        <v>50</v>
      </c>
      <c r="V820" s="295" t="s">
        <v>205</v>
      </c>
      <c r="W820" s="295" t="s">
        <v>201</v>
      </c>
      <c r="X820" s="295" t="s">
        <v>46</v>
      </c>
      <c r="Y820" s="287" t="s">
        <v>138</v>
      </c>
      <c r="Z820" s="295"/>
      <c r="AA820" s="295"/>
      <c r="AB820" s="295"/>
      <c r="AC820" s="295"/>
    </row>
    <row r="821" spans="1:29" x14ac:dyDescent="0.35">
      <c r="A821" s="295" t="s">
        <v>192</v>
      </c>
      <c r="B821" s="295" t="s">
        <v>193</v>
      </c>
      <c r="C821" s="295" t="s">
        <v>605</v>
      </c>
      <c r="D821" s="295" t="s">
        <v>537</v>
      </c>
      <c r="E821" s="288">
        <v>0</v>
      </c>
      <c r="F821" s="288">
        <v>0</v>
      </c>
      <c r="G821" s="295" t="s">
        <v>196</v>
      </c>
      <c r="H821" s="343">
        <v>0</v>
      </c>
      <c r="I821" s="296">
        <v>43259</v>
      </c>
      <c r="J821" s="295">
        <v>22596</v>
      </c>
      <c r="K821" s="295">
        <v>1026</v>
      </c>
      <c r="L821" s="295" t="s">
        <v>538</v>
      </c>
      <c r="M821" s="295" t="s">
        <v>539</v>
      </c>
      <c r="N821" s="295" t="s">
        <v>540</v>
      </c>
      <c r="O821" s="295" t="s">
        <v>544</v>
      </c>
      <c r="P821" s="295" t="s">
        <v>201</v>
      </c>
      <c r="Q821" s="295" t="s">
        <v>210</v>
      </c>
      <c r="R821" s="295" t="s">
        <v>201</v>
      </c>
      <c r="S821" s="295" t="s">
        <v>204</v>
      </c>
      <c r="T821" s="295" t="s">
        <v>201</v>
      </c>
      <c r="U821" s="295" t="s">
        <v>388</v>
      </c>
      <c r="V821" s="295" t="s">
        <v>205</v>
      </c>
      <c r="W821" s="295" t="s">
        <v>201</v>
      </c>
      <c r="X821" s="295" t="s">
        <v>46</v>
      </c>
      <c r="Y821" s="287" t="s">
        <v>138</v>
      </c>
      <c r="Z821" s="295"/>
      <c r="AA821" s="295"/>
      <c r="AB821" s="295"/>
      <c r="AC821" s="295"/>
    </row>
    <row r="822" spans="1:29" ht="15" thickBot="1" x14ac:dyDescent="0.4">
      <c r="A822" s="297" t="s">
        <v>192</v>
      </c>
      <c r="B822" s="297" t="s">
        <v>193</v>
      </c>
      <c r="C822" s="297" t="s">
        <v>605</v>
      </c>
      <c r="D822" s="297" t="s">
        <v>537</v>
      </c>
      <c r="E822" s="289">
        <v>0</v>
      </c>
      <c r="F822" s="289">
        <v>0</v>
      </c>
      <c r="G822" s="297" t="s">
        <v>196</v>
      </c>
      <c r="H822" s="344">
        <v>0</v>
      </c>
      <c r="I822" s="298">
        <v>43259</v>
      </c>
      <c r="J822" s="297">
        <v>22596</v>
      </c>
      <c r="K822" s="297">
        <v>1027</v>
      </c>
      <c r="L822" s="297" t="s">
        <v>538</v>
      </c>
      <c r="M822" s="297" t="s">
        <v>539</v>
      </c>
      <c r="N822" s="297" t="s">
        <v>540</v>
      </c>
      <c r="O822" s="297" t="s">
        <v>522</v>
      </c>
      <c r="P822" s="297" t="s">
        <v>201</v>
      </c>
      <c r="Q822" s="304" t="s">
        <v>308</v>
      </c>
      <c r="R822" s="297" t="s">
        <v>301</v>
      </c>
      <c r="S822" s="297" t="s">
        <v>204</v>
      </c>
      <c r="T822" s="297" t="s">
        <v>201</v>
      </c>
      <c r="U822" s="297" t="s">
        <v>50</v>
      </c>
      <c r="V822" s="297" t="s">
        <v>205</v>
      </c>
      <c r="W822" s="297" t="s">
        <v>201</v>
      </c>
      <c r="X822" s="297" t="s">
        <v>46</v>
      </c>
      <c r="Y822" s="287" t="s">
        <v>147</v>
      </c>
      <c r="Z822" s="297"/>
      <c r="AA822" s="297"/>
      <c r="AB822" s="297"/>
      <c r="AC822" s="297"/>
    </row>
    <row r="823" spans="1:29" x14ac:dyDescent="0.35">
      <c r="A823" t="s">
        <v>192</v>
      </c>
      <c r="B823" t="s">
        <v>193</v>
      </c>
      <c r="C823" t="s">
        <v>683</v>
      </c>
      <c r="D823" t="s">
        <v>684</v>
      </c>
      <c r="E823" s="152">
        <v>4590</v>
      </c>
      <c r="F823" s="152">
        <v>4590</v>
      </c>
      <c r="G823" t="s">
        <v>196</v>
      </c>
      <c r="H823" s="342">
        <v>1</v>
      </c>
      <c r="I823" s="294">
        <v>42551</v>
      </c>
      <c r="J823">
        <v>23079</v>
      </c>
      <c r="K823">
        <v>14</v>
      </c>
      <c r="L823" t="s">
        <v>520</v>
      </c>
      <c r="M823" t="s">
        <v>303</v>
      </c>
      <c r="N823" t="s">
        <v>685</v>
      </c>
      <c r="O823" t="s">
        <v>544</v>
      </c>
      <c r="P823" t="s">
        <v>201</v>
      </c>
      <c r="Q823" s="302" t="s">
        <v>305</v>
      </c>
      <c r="R823" t="s">
        <v>686</v>
      </c>
      <c r="S823" t="s">
        <v>204</v>
      </c>
      <c r="T823" t="s">
        <v>201</v>
      </c>
      <c r="U823" t="s">
        <v>50</v>
      </c>
      <c r="V823" t="s">
        <v>205</v>
      </c>
      <c r="W823" t="s">
        <v>201</v>
      </c>
      <c r="X823" t="s">
        <v>46</v>
      </c>
      <c r="Y823" s="287" t="s">
        <v>147</v>
      </c>
    </row>
    <row r="824" spans="1:29" x14ac:dyDescent="0.35">
      <c r="A824" t="s">
        <v>192</v>
      </c>
      <c r="B824" t="s">
        <v>193</v>
      </c>
      <c r="C824" t="s">
        <v>683</v>
      </c>
      <c r="D824" t="s">
        <v>687</v>
      </c>
      <c r="E824" s="152">
        <v>1866</v>
      </c>
      <c r="F824" s="152">
        <v>1866</v>
      </c>
      <c r="G824" t="s">
        <v>196</v>
      </c>
      <c r="H824" s="342">
        <v>1</v>
      </c>
      <c r="I824" s="294">
        <v>42551</v>
      </c>
      <c r="J824">
        <v>23079</v>
      </c>
      <c r="K824">
        <v>64</v>
      </c>
      <c r="L824" t="s">
        <v>520</v>
      </c>
      <c r="M824" t="s">
        <v>303</v>
      </c>
      <c r="N824" t="s">
        <v>685</v>
      </c>
      <c r="O824" t="s">
        <v>544</v>
      </c>
      <c r="P824" t="s">
        <v>201</v>
      </c>
      <c r="Q824" s="302" t="s">
        <v>305</v>
      </c>
      <c r="R824" t="s">
        <v>306</v>
      </c>
      <c r="S824" t="s">
        <v>204</v>
      </c>
      <c r="T824" t="s">
        <v>201</v>
      </c>
      <c r="U824" t="s">
        <v>50</v>
      </c>
      <c r="V824" t="s">
        <v>205</v>
      </c>
      <c r="W824" t="s">
        <v>201</v>
      </c>
      <c r="X824" t="s">
        <v>46</v>
      </c>
      <c r="Y824" s="287" t="s">
        <v>147</v>
      </c>
    </row>
    <row r="825" spans="1:29" x14ac:dyDescent="0.35">
      <c r="A825" t="s">
        <v>192</v>
      </c>
      <c r="B825" t="s">
        <v>193</v>
      </c>
      <c r="C825" t="s">
        <v>683</v>
      </c>
      <c r="D825" t="s">
        <v>688</v>
      </c>
      <c r="E825" s="152">
        <v>870</v>
      </c>
      <c r="F825" s="152">
        <v>870</v>
      </c>
      <c r="G825" t="s">
        <v>196</v>
      </c>
      <c r="H825" s="342">
        <v>1</v>
      </c>
      <c r="I825" s="294">
        <v>42551</v>
      </c>
      <c r="J825">
        <v>23079</v>
      </c>
      <c r="K825">
        <v>85</v>
      </c>
      <c r="L825" t="s">
        <v>520</v>
      </c>
      <c r="M825" t="s">
        <v>303</v>
      </c>
      <c r="N825" t="s">
        <v>685</v>
      </c>
      <c r="O825" t="s">
        <v>544</v>
      </c>
      <c r="P825" t="s">
        <v>201</v>
      </c>
      <c r="Q825" s="302" t="s">
        <v>305</v>
      </c>
      <c r="R825" t="s">
        <v>408</v>
      </c>
      <c r="S825" t="s">
        <v>204</v>
      </c>
      <c r="T825" t="s">
        <v>201</v>
      </c>
      <c r="U825" t="s">
        <v>50</v>
      </c>
      <c r="V825" t="s">
        <v>205</v>
      </c>
      <c r="W825" t="s">
        <v>201</v>
      </c>
      <c r="X825" t="s">
        <v>46</v>
      </c>
      <c r="Y825" s="287" t="s">
        <v>147</v>
      </c>
    </row>
    <row r="826" spans="1:29" x14ac:dyDescent="0.35">
      <c r="A826" t="s">
        <v>192</v>
      </c>
      <c r="B826" t="s">
        <v>193</v>
      </c>
      <c r="C826" t="s">
        <v>683</v>
      </c>
      <c r="D826" t="s">
        <v>689</v>
      </c>
      <c r="E826" s="152">
        <v>300</v>
      </c>
      <c r="F826" s="152">
        <v>300</v>
      </c>
      <c r="G826" t="s">
        <v>196</v>
      </c>
      <c r="H826" s="342">
        <v>1</v>
      </c>
      <c r="I826" s="294">
        <v>42551</v>
      </c>
      <c r="J826">
        <v>23079</v>
      </c>
      <c r="K826">
        <v>113</v>
      </c>
      <c r="L826" t="s">
        <v>520</v>
      </c>
      <c r="M826" t="s">
        <v>303</v>
      </c>
      <c r="N826" t="s">
        <v>685</v>
      </c>
      <c r="O826" t="s">
        <v>544</v>
      </c>
      <c r="P826" t="s">
        <v>201</v>
      </c>
      <c r="Q826" s="302" t="s">
        <v>305</v>
      </c>
      <c r="R826" t="s">
        <v>306</v>
      </c>
      <c r="S826" t="s">
        <v>204</v>
      </c>
      <c r="T826" t="s">
        <v>201</v>
      </c>
      <c r="U826" t="s">
        <v>50</v>
      </c>
      <c r="V826" t="s">
        <v>205</v>
      </c>
      <c r="W826" t="s">
        <v>201</v>
      </c>
      <c r="X826" t="s">
        <v>46</v>
      </c>
      <c r="Y826" s="287" t="s">
        <v>147</v>
      </c>
    </row>
    <row r="827" spans="1:29" x14ac:dyDescent="0.35">
      <c r="A827" t="s">
        <v>192</v>
      </c>
      <c r="B827" t="s">
        <v>193</v>
      </c>
      <c r="C827" t="s">
        <v>683</v>
      </c>
      <c r="D827" t="s">
        <v>690</v>
      </c>
      <c r="E827" s="152">
        <v>1296.6199999999999</v>
      </c>
      <c r="F827" s="152">
        <v>1296.6199999999999</v>
      </c>
      <c r="G827" t="s">
        <v>196</v>
      </c>
      <c r="H827" s="342">
        <v>1</v>
      </c>
      <c r="I827" s="294">
        <v>42551</v>
      </c>
      <c r="J827">
        <v>23079</v>
      </c>
      <c r="K827">
        <v>129</v>
      </c>
      <c r="L827" t="s">
        <v>520</v>
      </c>
      <c r="M827" t="s">
        <v>303</v>
      </c>
      <c r="N827" t="s">
        <v>685</v>
      </c>
      <c r="O827" t="s">
        <v>544</v>
      </c>
      <c r="P827" t="s">
        <v>201</v>
      </c>
      <c r="Q827" s="302" t="s">
        <v>308</v>
      </c>
      <c r="R827" t="s">
        <v>686</v>
      </c>
      <c r="S827" t="s">
        <v>204</v>
      </c>
      <c r="T827" t="s">
        <v>201</v>
      </c>
      <c r="U827" t="s">
        <v>50</v>
      </c>
      <c r="V827" t="s">
        <v>205</v>
      </c>
      <c r="W827" t="s">
        <v>201</v>
      </c>
      <c r="X827" t="s">
        <v>46</v>
      </c>
      <c r="Y827" s="287" t="s">
        <v>97</v>
      </c>
    </row>
    <row r="828" spans="1:29" x14ac:dyDescent="0.35">
      <c r="A828" t="s">
        <v>192</v>
      </c>
      <c r="B828" t="s">
        <v>193</v>
      </c>
      <c r="C828" t="s">
        <v>683</v>
      </c>
      <c r="D828" t="s">
        <v>691</v>
      </c>
      <c r="E828" s="152">
        <v>510.72</v>
      </c>
      <c r="F828" s="152">
        <v>510.72</v>
      </c>
      <c r="G828" t="s">
        <v>196</v>
      </c>
      <c r="H828" s="342">
        <v>1</v>
      </c>
      <c r="I828" s="294">
        <v>42551</v>
      </c>
      <c r="J828">
        <v>23079</v>
      </c>
      <c r="K828">
        <v>179</v>
      </c>
      <c r="L828" t="s">
        <v>520</v>
      </c>
      <c r="M828" t="s">
        <v>303</v>
      </c>
      <c r="N828" t="s">
        <v>685</v>
      </c>
      <c r="O828" t="s">
        <v>544</v>
      </c>
      <c r="P828" t="s">
        <v>201</v>
      </c>
      <c r="Q828" s="302" t="s">
        <v>308</v>
      </c>
      <c r="R828" t="s">
        <v>306</v>
      </c>
      <c r="S828" t="s">
        <v>204</v>
      </c>
      <c r="T828" t="s">
        <v>201</v>
      </c>
      <c r="U828" t="s">
        <v>50</v>
      </c>
      <c r="V828" t="s">
        <v>205</v>
      </c>
      <c r="W828" t="s">
        <v>201</v>
      </c>
      <c r="X828" t="s">
        <v>46</v>
      </c>
      <c r="Y828" s="287" t="s">
        <v>147</v>
      </c>
    </row>
    <row r="829" spans="1:29" x14ac:dyDescent="0.35">
      <c r="A829" t="s">
        <v>192</v>
      </c>
      <c r="B829" t="s">
        <v>193</v>
      </c>
      <c r="C829" t="s">
        <v>683</v>
      </c>
      <c r="D829" t="s">
        <v>692</v>
      </c>
      <c r="E829" s="152">
        <v>247.45</v>
      </c>
      <c r="F829" s="152">
        <v>247.45</v>
      </c>
      <c r="G829" t="s">
        <v>196</v>
      </c>
      <c r="H829" s="342">
        <v>1</v>
      </c>
      <c r="I829" s="294">
        <v>42551</v>
      </c>
      <c r="J829">
        <v>23079</v>
      </c>
      <c r="K829">
        <v>200</v>
      </c>
      <c r="L829" t="s">
        <v>520</v>
      </c>
      <c r="M829" t="s">
        <v>303</v>
      </c>
      <c r="N829" t="s">
        <v>685</v>
      </c>
      <c r="O829" t="s">
        <v>544</v>
      </c>
      <c r="P829" t="s">
        <v>201</v>
      </c>
      <c r="Q829" s="302" t="s">
        <v>308</v>
      </c>
      <c r="R829" t="s">
        <v>408</v>
      </c>
      <c r="S829" t="s">
        <v>204</v>
      </c>
      <c r="T829" t="s">
        <v>201</v>
      </c>
      <c r="U829" t="s">
        <v>50</v>
      </c>
      <c r="V829" t="s">
        <v>205</v>
      </c>
      <c r="W829" t="s">
        <v>201</v>
      </c>
      <c r="X829" t="s">
        <v>46</v>
      </c>
      <c r="Y829" s="287" t="s">
        <v>147</v>
      </c>
    </row>
    <row r="830" spans="1:29" x14ac:dyDescent="0.35">
      <c r="A830" t="s">
        <v>192</v>
      </c>
      <c r="B830" t="s">
        <v>193</v>
      </c>
      <c r="C830" t="s">
        <v>683</v>
      </c>
      <c r="D830" t="s">
        <v>693</v>
      </c>
      <c r="E830" s="152">
        <v>1250</v>
      </c>
      <c r="F830" s="152">
        <v>1250</v>
      </c>
      <c r="G830" t="s">
        <v>196</v>
      </c>
      <c r="H830" s="342">
        <v>1</v>
      </c>
      <c r="I830" s="294">
        <v>42551</v>
      </c>
      <c r="J830">
        <v>23079</v>
      </c>
      <c r="K830">
        <v>234</v>
      </c>
      <c r="L830" t="s">
        <v>520</v>
      </c>
      <c r="M830" t="s">
        <v>303</v>
      </c>
      <c r="N830" t="s">
        <v>685</v>
      </c>
      <c r="O830" t="s">
        <v>544</v>
      </c>
      <c r="P830" t="s">
        <v>201</v>
      </c>
      <c r="Q830" s="302" t="s">
        <v>310</v>
      </c>
      <c r="R830" t="s">
        <v>686</v>
      </c>
      <c r="S830" t="s">
        <v>204</v>
      </c>
      <c r="T830" t="s">
        <v>201</v>
      </c>
      <c r="U830" t="s">
        <v>50</v>
      </c>
      <c r="V830" t="s">
        <v>205</v>
      </c>
      <c r="W830" t="s">
        <v>201</v>
      </c>
      <c r="X830" t="s">
        <v>46</v>
      </c>
      <c r="Y830" s="287" t="s">
        <v>97</v>
      </c>
    </row>
    <row r="831" spans="1:29" x14ac:dyDescent="0.35">
      <c r="A831" t="s">
        <v>192</v>
      </c>
      <c r="B831" t="s">
        <v>193</v>
      </c>
      <c r="C831" t="s">
        <v>683</v>
      </c>
      <c r="D831" t="s">
        <v>694</v>
      </c>
      <c r="E831" s="152">
        <v>500</v>
      </c>
      <c r="F831" s="152">
        <v>500</v>
      </c>
      <c r="G831" t="s">
        <v>196</v>
      </c>
      <c r="H831" s="342">
        <v>1</v>
      </c>
      <c r="I831" s="294">
        <v>42551</v>
      </c>
      <c r="J831">
        <v>23079</v>
      </c>
      <c r="K831">
        <v>280</v>
      </c>
      <c r="L831" t="s">
        <v>520</v>
      </c>
      <c r="M831" t="s">
        <v>303</v>
      </c>
      <c r="N831" t="s">
        <v>685</v>
      </c>
      <c r="O831" t="s">
        <v>544</v>
      </c>
      <c r="P831" t="s">
        <v>201</v>
      </c>
      <c r="Q831" s="302" t="s">
        <v>310</v>
      </c>
      <c r="R831" t="s">
        <v>306</v>
      </c>
      <c r="S831" t="s">
        <v>204</v>
      </c>
      <c r="T831" t="s">
        <v>201</v>
      </c>
      <c r="U831" t="s">
        <v>50</v>
      </c>
      <c r="V831" t="s">
        <v>205</v>
      </c>
      <c r="W831" t="s">
        <v>201</v>
      </c>
      <c r="X831" t="s">
        <v>46</v>
      </c>
      <c r="Y831" s="287" t="s">
        <v>147</v>
      </c>
    </row>
    <row r="832" spans="1:29" x14ac:dyDescent="0.35">
      <c r="A832" t="s">
        <v>192</v>
      </c>
      <c r="B832" t="s">
        <v>193</v>
      </c>
      <c r="C832" t="s">
        <v>683</v>
      </c>
      <c r="D832" t="s">
        <v>695</v>
      </c>
      <c r="E832" s="152">
        <v>250</v>
      </c>
      <c r="F832" s="152">
        <v>250</v>
      </c>
      <c r="G832" t="s">
        <v>196</v>
      </c>
      <c r="H832" s="342">
        <v>1</v>
      </c>
      <c r="I832" s="294">
        <v>42551</v>
      </c>
      <c r="J832">
        <v>23079</v>
      </c>
      <c r="K832">
        <v>301</v>
      </c>
      <c r="L832" t="s">
        <v>520</v>
      </c>
      <c r="M832" t="s">
        <v>303</v>
      </c>
      <c r="N832" t="s">
        <v>685</v>
      </c>
      <c r="O832" t="s">
        <v>544</v>
      </c>
      <c r="P832" t="s">
        <v>201</v>
      </c>
      <c r="Q832" s="302" t="s">
        <v>310</v>
      </c>
      <c r="R832" t="s">
        <v>408</v>
      </c>
      <c r="S832" t="s">
        <v>204</v>
      </c>
      <c r="T832" t="s">
        <v>201</v>
      </c>
      <c r="U832" t="s">
        <v>50</v>
      </c>
      <c r="V832" t="s">
        <v>205</v>
      </c>
      <c r="W832" t="s">
        <v>201</v>
      </c>
      <c r="X832" t="s">
        <v>46</v>
      </c>
      <c r="Y832" s="287" t="s">
        <v>147</v>
      </c>
    </row>
    <row r="833" spans="1:25" x14ac:dyDescent="0.35">
      <c r="A833" t="s">
        <v>192</v>
      </c>
      <c r="B833" t="s">
        <v>193</v>
      </c>
      <c r="C833" t="s">
        <v>683</v>
      </c>
      <c r="D833" t="s">
        <v>696</v>
      </c>
      <c r="E833" s="152">
        <v>20</v>
      </c>
      <c r="F833" s="152">
        <v>20</v>
      </c>
      <c r="G833" t="s">
        <v>196</v>
      </c>
      <c r="H833" s="342">
        <v>1</v>
      </c>
      <c r="I833" s="294">
        <v>42551</v>
      </c>
      <c r="J833">
        <v>23079</v>
      </c>
      <c r="K833">
        <v>349</v>
      </c>
      <c r="L833" t="s">
        <v>520</v>
      </c>
      <c r="M833" t="s">
        <v>303</v>
      </c>
      <c r="N833" t="s">
        <v>685</v>
      </c>
      <c r="O833" t="s">
        <v>544</v>
      </c>
      <c r="P833" t="s">
        <v>201</v>
      </c>
      <c r="Q833" s="302" t="s">
        <v>310</v>
      </c>
      <c r="R833" t="s">
        <v>306</v>
      </c>
      <c r="S833" t="s">
        <v>204</v>
      </c>
      <c r="T833" t="s">
        <v>201</v>
      </c>
      <c r="U833" t="s">
        <v>50</v>
      </c>
      <c r="V833" t="s">
        <v>205</v>
      </c>
      <c r="W833" t="s">
        <v>201</v>
      </c>
      <c r="X833" t="s">
        <v>46</v>
      </c>
      <c r="Y833" s="287" t="s">
        <v>147</v>
      </c>
    </row>
    <row r="834" spans="1:25" x14ac:dyDescent="0.35">
      <c r="A834" t="s">
        <v>192</v>
      </c>
      <c r="B834" t="s">
        <v>193</v>
      </c>
      <c r="C834" t="s">
        <v>683</v>
      </c>
      <c r="D834" t="s">
        <v>697</v>
      </c>
      <c r="E834" s="152">
        <v>-120</v>
      </c>
      <c r="F834" s="152">
        <v>-120</v>
      </c>
      <c r="G834" t="s">
        <v>196</v>
      </c>
      <c r="H834" s="342">
        <v>1</v>
      </c>
      <c r="I834" s="294">
        <v>42551</v>
      </c>
      <c r="J834">
        <v>23079</v>
      </c>
      <c r="K834">
        <v>376</v>
      </c>
      <c r="L834" t="s">
        <v>520</v>
      </c>
      <c r="M834" t="s">
        <v>303</v>
      </c>
      <c r="N834" t="s">
        <v>685</v>
      </c>
      <c r="O834" t="s">
        <v>544</v>
      </c>
      <c r="P834" t="s">
        <v>201</v>
      </c>
      <c r="Q834" s="302" t="s">
        <v>595</v>
      </c>
      <c r="R834" t="s">
        <v>686</v>
      </c>
      <c r="S834" t="s">
        <v>204</v>
      </c>
      <c r="T834" t="s">
        <v>201</v>
      </c>
      <c r="U834" t="s">
        <v>50</v>
      </c>
      <c r="V834" t="s">
        <v>205</v>
      </c>
      <c r="W834" t="s">
        <v>201</v>
      </c>
      <c r="X834" t="s">
        <v>46</v>
      </c>
      <c r="Y834" s="287" t="s">
        <v>147</v>
      </c>
    </row>
    <row r="835" spans="1:25" x14ac:dyDescent="0.35">
      <c r="A835" t="s">
        <v>192</v>
      </c>
      <c r="B835" t="s">
        <v>193</v>
      </c>
      <c r="C835" t="s">
        <v>683</v>
      </c>
      <c r="D835" t="s">
        <v>698</v>
      </c>
      <c r="E835" s="152">
        <v>-48</v>
      </c>
      <c r="F835" s="152">
        <v>-48</v>
      </c>
      <c r="G835" t="s">
        <v>196</v>
      </c>
      <c r="H835" s="342">
        <v>1</v>
      </c>
      <c r="I835" s="294">
        <v>42551</v>
      </c>
      <c r="J835">
        <v>23079</v>
      </c>
      <c r="K835">
        <v>424</v>
      </c>
      <c r="L835" t="s">
        <v>520</v>
      </c>
      <c r="M835" t="s">
        <v>303</v>
      </c>
      <c r="N835" t="s">
        <v>685</v>
      </c>
      <c r="O835" t="s">
        <v>544</v>
      </c>
      <c r="P835" t="s">
        <v>201</v>
      </c>
      <c r="Q835" s="302" t="s">
        <v>595</v>
      </c>
      <c r="R835" t="s">
        <v>306</v>
      </c>
      <c r="S835" t="s">
        <v>204</v>
      </c>
      <c r="T835" t="s">
        <v>201</v>
      </c>
      <c r="U835" t="s">
        <v>50</v>
      </c>
      <c r="V835" t="s">
        <v>205</v>
      </c>
      <c r="W835" t="s">
        <v>201</v>
      </c>
      <c r="X835" t="s">
        <v>46</v>
      </c>
      <c r="Y835" s="287" t="s">
        <v>147</v>
      </c>
    </row>
    <row r="836" spans="1:25" x14ac:dyDescent="0.35">
      <c r="A836" t="s">
        <v>192</v>
      </c>
      <c r="B836" t="s">
        <v>193</v>
      </c>
      <c r="C836" t="s">
        <v>683</v>
      </c>
      <c r="D836" t="s">
        <v>699</v>
      </c>
      <c r="E836" s="152">
        <v>-24</v>
      </c>
      <c r="F836" s="152">
        <v>-24</v>
      </c>
      <c r="G836" t="s">
        <v>196</v>
      </c>
      <c r="H836" s="342">
        <v>1</v>
      </c>
      <c r="I836" s="294">
        <v>42551</v>
      </c>
      <c r="J836">
        <v>23079</v>
      </c>
      <c r="K836">
        <v>445</v>
      </c>
      <c r="L836" t="s">
        <v>520</v>
      </c>
      <c r="M836" t="s">
        <v>303</v>
      </c>
      <c r="N836" t="s">
        <v>685</v>
      </c>
      <c r="O836" t="s">
        <v>544</v>
      </c>
      <c r="P836" t="s">
        <v>201</v>
      </c>
      <c r="Q836" s="302" t="s">
        <v>595</v>
      </c>
      <c r="R836" t="s">
        <v>408</v>
      </c>
      <c r="S836" t="s">
        <v>204</v>
      </c>
      <c r="T836" t="s">
        <v>201</v>
      </c>
      <c r="U836" t="s">
        <v>50</v>
      </c>
      <c r="V836" t="s">
        <v>205</v>
      </c>
      <c r="W836" t="s">
        <v>201</v>
      </c>
      <c r="X836" t="s">
        <v>46</v>
      </c>
      <c r="Y836" s="287" t="s">
        <v>147</v>
      </c>
    </row>
    <row r="837" spans="1:25" x14ac:dyDescent="0.35">
      <c r="A837" t="s">
        <v>192</v>
      </c>
      <c r="B837" t="s">
        <v>193</v>
      </c>
      <c r="C837" t="s">
        <v>683</v>
      </c>
      <c r="D837" t="s">
        <v>700</v>
      </c>
      <c r="E837" s="152">
        <v>918</v>
      </c>
      <c r="F837" s="152">
        <v>918</v>
      </c>
      <c r="G837" t="s">
        <v>196</v>
      </c>
      <c r="H837" s="342">
        <v>1</v>
      </c>
      <c r="I837" s="294">
        <v>42551</v>
      </c>
      <c r="J837">
        <v>23079</v>
      </c>
      <c r="K837">
        <v>484</v>
      </c>
      <c r="L837" t="s">
        <v>520</v>
      </c>
      <c r="M837" t="s">
        <v>303</v>
      </c>
      <c r="N837" t="s">
        <v>685</v>
      </c>
      <c r="O837" t="s">
        <v>544</v>
      </c>
      <c r="P837" t="s">
        <v>201</v>
      </c>
      <c r="Q837" s="302" t="s">
        <v>313</v>
      </c>
      <c r="R837" t="s">
        <v>686</v>
      </c>
      <c r="S837" t="s">
        <v>204</v>
      </c>
      <c r="T837" t="s">
        <v>201</v>
      </c>
      <c r="U837" t="s">
        <v>50</v>
      </c>
      <c r="V837" t="s">
        <v>205</v>
      </c>
      <c r="W837" t="s">
        <v>201</v>
      </c>
      <c r="X837" t="s">
        <v>46</v>
      </c>
      <c r="Y837" s="287" t="s">
        <v>147</v>
      </c>
    </row>
    <row r="838" spans="1:25" x14ac:dyDescent="0.35">
      <c r="A838" t="s">
        <v>192</v>
      </c>
      <c r="B838" t="s">
        <v>193</v>
      </c>
      <c r="C838" t="s">
        <v>683</v>
      </c>
      <c r="D838" t="s">
        <v>701</v>
      </c>
      <c r="E838" s="152">
        <v>433.2</v>
      </c>
      <c r="F838" s="152">
        <v>433.2</v>
      </c>
      <c r="G838" t="s">
        <v>196</v>
      </c>
      <c r="H838" s="342">
        <v>1</v>
      </c>
      <c r="I838" s="294">
        <v>42551</v>
      </c>
      <c r="J838">
        <v>23079</v>
      </c>
      <c r="K838">
        <v>534</v>
      </c>
      <c r="L838" t="s">
        <v>520</v>
      </c>
      <c r="M838" t="s">
        <v>303</v>
      </c>
      <c r="N838" t="s">
        <v>685</v>
      </c>
      <c r="O838" t="s">
        <v>544</v>
      </c>
      <c r="P838" t="s">
        <v>201</v>
      </c>
      <c r="Q838" s="302" t="s">
        <v>313</v>
      </c>
      <c r="R838" t="s">
        <v>306</v>
      </c>
      <c r="S838" t="s">
        <v>204</v>
      </c>
      <c r="T838" t="s">
        <v>201</v>
      </c>
      <c r="U838" t="s">
        <v>50</v>
      </c>
      <c r="V838" t="s">
        <v>205</v>
      </c>
      <c r="W838" t="s">
        <v>201</v>
      </c>
      <c r="X838" t="s">
        <v>46</v>
      </c>
      <c r="Y838" s="287" t="s">
        <v>147</v>
      </c>
    </row>
    <row r="839" spans="1:25" x14ac:dyDescent="0.35">
      <c r="A839" t="s">
        <v>192</v>
      </c>
      <c r="B839" t="s">
        <v>193</v>
      </c>
      <c r="C839" t="s">
        <v>683</v>
      </c>
      <c r="D839" t="s">
        <v>702</v>
      </c>
      <c r="E839" s="152">
        <v>174</v>
      </c>
      <c r="F839" s="152">
        <v>174</v>
      </c>
      <c r="G839" t="s">
        <v>196</v>
      </c>
      <c r="H839" s="342">
        <v>1</v>
      </c>
      <c r="I839" s="294">
        <v>42551</v>
      </c>
      <c r="J839">
        <v>23079</v>
      </c>
      <c r="K839">
        <v>555</v>
      </c>
      <c r="L839" t="s">
        <v>520</v>
      </c>
      <c r="M839" t="s">
        <v>303</v>
      </c>
      <c r="N839" t="s">
        <v>685</v>
      </c>
      <c r="O839" t="s">
        <v>544</v>
      </c>
      <c r="P839" t="s">
        <v>201</v>
      </c>
      <c r="Q839" s="302" t="s">
        <v>313</v>
      </c>
      <c r="R839" t="s">
        <v>408</v>
      </c>
      <c r="S839" t="s">
        <v>204</v>
      </c>
      <c r="T839" t="s">
        <v>201</v>
      </c>
      <c r="U839" t="s">
        <v>50</v>
      </c>
      <c r="V839" t="s">
        <v>205</v>
      </c>
      <c r="W839" t="s">
        <v>201</v>
      </c>
      <c r="X839" t="s">
        <v>46</v>
      </c>
      <c r="Y839" s="287" t="s">
        <v>147</v>
      </c>
    </row>
    <row r="840" spans="1:25" x14ac:dyDescent="0.35">
      <c r="A840" t="s">
        <v>192</v>
      </c>
      <c r="B840" t="s">
        <v>193</v>
      </c>
      <c r="C840" t="s">
        <v>683</v>
      </c>
      <c r="D840" t="s">
        <v>703</v>
      </c>
      <c r="E840" s="152">
        <v>60</v>
      </c>
      <c r="F840" s="152">
        <v>60</v>
      </c>
      <c r="G840" t="s">
        <v>196</v>
      </c>
      <c r="H840" s="342">
        <v>1</v>
      </c>
      <c r="I840" s="294">
        <v>43196</v>
      </c>
      <c r="J840">
        <v>23042</v>
      </c>
      <c r="K840">
        <v>35</v>
      </c>
      <c r="L840" t="s">
        <v>561</v>
      </c>
      <c r="M840" t="s">
        <v>236</v>
      </c>
      <c r="N840" t="s">
        <v>704</v>
      </c>
      <c r="O840" t="s">
        <v>544</v>
      </c>
      <c r="P840" t="s">
        <v>201</v>
      </c>
      <c r="Q840" t="s">
        <v>222</v>
      </c>
      <c r="R840" t="s">
        <v>201</v>
      </c>
      <c r="S840" t="s">
        <v>204</v>
      </c>
      <c r="T840" t="s">
        <v>201</v>
      </c>
      <c r="U840" t="s">
        <v>223</v>
      </c>
      <c r="V840" t="s">
        <v>205</v>
      </c>
      <c r="W840" t="s">
        <v>201</v>
      </c>
      <c r="X840" t="s">
        <v>46</v>
      </c>
      <c r="Y840" s="287" t="s">
        <v>138</v>
      </c>
    </row>
    <row r="841" spans="1:25" x14ac:dyDescent="0.35">
      <c r="A841" t="s">
        <v>192</v>
      </c>
      <c r="B841" t="s">
        <v>193</v>
      </c>
      <c r="C841" t="s">
        <v>683</v>
      </c>
      <c r="D841" t="s">
        <v>705</v>
      </c>
      <c r="E841" s="152">
        <v>150</v>
      </c>
      <c r="F841" s="152">
        <v>150</v>
      </c>
      <c r="G841" t="s">
        <v>196</v>
      </c>
      <c r="H841" s="342">
        <v>1</v>
      </c>
      <c r="I841" s="294">
        <v>43196</v>
      </c>
      <c r="J841">
        <v>23042</v>
      </c>
      <c r="K841">
        <v>50</v>
      </c>
      <c r="L841" t="s">
        <v>561</v>
      </c>
      <c r="M841" t="s">
        <v>236</v>
      </c>
      <c r="N841" t="s">
        <v>704</v>
      </c>
      <c r="O841" t="s">
        <v>544</v>
      </c>
      <c r="P841" t="s">
        <v>201</v>
      </c>
      <c r="Q841" t="s">
        <v>222</v>
      </c>
      <c r="R841" t="s">
        <v>201</v>
      </c>
      <c r="S841" t="s">
        <v>204</v>
      </c>
      <c r="T841" t="s">
        <v>201</v>
      </c>
      <c r="U841" t="s">
        <v>50</v>
      </c>
      <c r="V841" t="s">
        <v>205</v>
      </c>
      <c r="W841" t="s">
        <v>201</v>
      </c>
      <c r="X841" t="s">
        <v>46</v>
      </c>
      <c r="Y841" s="287" t="s">
        <v>138</v>
      </c>
    </row>
    <row r="842" spans="1:25" x14ac:dyDescent="0.35">
      <c r="A842" t="s">
        <v>192</v>
      </c>
      <c r="B842" t="s">
        <v>193</v>
      </c>
      <c r="C842" t="s">
        <v>683</v>
      </c>
      <c r="D842" t="s">
        <v>206</v>
      </c>
      <c r="E842" s="152">
        <v>50.13</v>
      </c>
      <c r="F842" s="152">
        <v>50.13</v>
      </c>
      <c r="G842" t="s">
        <v>196</v>
      </c>
      <c r="H842" s="342">
        <v>1</v>
      </c>
      <c r="I842" s="294">
        <v>43264</v>
      </c>
      <c r="J842">
        <v>22886</v>
      </c>
      <c r="K842">
        <v>11</v>
      </c>
      <c r="L842" t="s">
        <v>561</v>
      </c>
      <c r="M842" t="s">
        <v>208</v>
      </c>
      <c r="N842" t="s">
        <v>706</v>
      </c>
      <c r="O842" t="s">
        <v>544</v>
      </c>
      <c r="P842" t="s">
        <v>201</v>
      </c>
      <c r="Q842" t="s">
        <v>210</v>
      </c>
      <c r="R842" t="s">
        <v>201</v>
      </c>
      <c r="S842" t="s">
        <v>204</v>
      </c>
      <c r="T842" t="s">
        <v>201</v>
      </c>
      <c r="U842" t="s">
        <v>707</v>
      </c>
      <c r="V842" t="s">
        <v>205</v>
      </c>
      <c r="W842" t="s">
        <v>201</v>
      </c>
      <c r="X842" t="s">
        <v>46</v>
      </c>
      <c r="Y842" s="287" t="s">
        <v>138</v>
      </c>
    </row>
    <row r="843" spans="1:25" x14ac:dyDescent="0.35">
      <c r="A843" t="s">
        <v>192</v>
      </c>
      <c r="B843" t="s">
        <v>193</v>
      </c>
      <c r="C843" t="s">
        <v>683</v>
      </c>
      <c r="D843" t="s">
        <v>708</v>
      </c>
      <c r="E843" s="152">
        <v>400</v>
      </c>
      <c r="F843" s="152">
        <v>400</v>
      </c>
      <c r="G843" t="s">
        <v>196</v>
      </c>
      <c r="H843" s="342">
        <v>1</v>
      </c>
      <c r="I843" s="294">
        <v>43265</v>
      </c>
      <c r="J843">
        <v>23042</v>
      </c>
      <c r="K843">
        <v>677</v>
      </c>
      <c r="L843" t="s">
        <v>561</v>
      </c>
      <c r="M843" t="s">
        <v>236</v>
      </c>
      <c r="N843" t="s">
        <v>709</v>
      </c>
      <c r="O843" t="s">
        <v>544</v>
      </c>
      <c r="P843" t="s">
        <v>201</v>
      </c>
      <c r="Q843" t="s">
        <v>284</v>
      </c>
      <c r="R843" t="s">
        <v>201</v>
      </c>
      <c r="S843" t="s">
        <v>204</v>
      </c>
      <c r="T843" t="s">
        <v>201</v>
      </c>
      <c r="U843" t="s">
        <v>77</v>
      </c>
      <c r="V843" t="s">
        <v>205</v>
      </c>
      <c r="W843" t="s">
        <v>201</v>
      </c>
      <c r="X843" t="s">
        <v>46</v>
      </c>
      <c r="Y843" s="287" t="s">
        <v>61</v>
      </c>
    </row>
    <row r="844" spans="1:25" x14ac:dyDescent="0.35">
      <c r="A844" t="s">
        <v>192</v>
      </c>
      <c r="B844" t="s">
        <v>193</v>
      </c>
      <c r="C844" t="s">
        <v>683</v>
      </c>
      <c r="D844" t="s">
        <v>464</v>
      </c>
      <c r="E844" s="152">
        <v>1.2</v>
      </c>
      <c r="F844" s="152">
        <v>1.2</v>
      </c>
      <c r="G844" t="s">
        <v>196</v>
      </c>
      <c r="H844" s="342">
        <v>1</v>
      </c>
      <c r="I844" s="294">
        <v>43265</v>
      </c>
      <c r="J844">
        <v>23042</v>
      </c>
      <c r="K844">
        <v>678</v>
      </c>
      <c r="L844" t="s">
        <v>561</v>
      </c>
      <c r="M844" t="s">
        <v>236</v>
      </c>
      <c r="N844" t="s">
        <v>709</v>
      </c>
      <c r="O844" t="s">
        <v>544</v>
      </c>
      <c r="P844" t="s">
        <v>201</v>
      </c>
      <c r="Q844" t="s">
        <v>210</v>
      </c>
      <c r="R844" t="s">
        <v>201</v>
      </c>
      <c r="S844" t="s">
        <v>204</v>
      </c>
      <c r="T844" t="s">
        <v>201</v>
      </c>
      <c r="U844" t="s">
        <v>85</v>
      </c>
      <c r="V844" t="s">
        <v>205</v>
      </c>
      <c r="W844" t="s">
        <v>201</v>
      </c>
      <c r="X844" t="s">
        <v>46</v>
      </c>
      <c r="Y844" s="287" t="s">
        <v>138</v>
      </c>
    </row>
    <row r="845" spans="1:25" x14ac:dyDescent="0.35">
      <c r="A845" t="s">
        <v>192</v>
      </c>
      <c r="B845" t="s">
        <v>193</v>
      </c>
      <c r="C845" t="s">
        <v>683</v>
      </c>
      <c r="D845" t="s">
        <v>710</v>
      </c>
      <c r="E845" s="152">
        <v>400</v>
      </c>
      <c r="F845" s="152">
        <v>400</v>
      </c>
      <c r="G845" t="s">
        <v>196</v>
      </c>
      <c r="H845" s="342">
        <v>1</v>
      </c>
      <c r="I845" s="294">
        <v>43265</v>
      </c>
      <c r="J845">
        <v>23042</v>
      </c>
      <c r="K845">
        <v>680</v>
      </c>
      <c r="L845" t="s">
        <v>561</v>
      </c>
      <c r="M845" t="s">
        <v>236</v>
      </c>
      <c r="N845" t="s">
        <v>711</v>
      </c>
      <c r="O845" t="s">
        <v>544</v>
      </c>
      <c r="P845" t="s">
        <v>201</v>
      </c>
      <c r="Q845" t="s">
        <v>284</v>
      </c>
      <c r="R845" t="s">
        <v>201</v>
      </c>
      <c r="S845" t="s">
        <v>204</v>
      </c>
      <c r="T845" t="s">
        <v>201</v>
      </c>
      <c r="U845" t="s">
        <v>712</v>
      </c>
      <c r="V845" t="s">
        <v>205</v>
      </c>
      <c r="W845" t="s">
        <v>201</v>
      </c>
      <c r="X845" t="s">
        <v>46</v>
      </c>
      <c r="Y845" s="287" t="s">
        <v>61</v>
      </c>
    </row>
    <row r="846" spans="1:25" x14ac:dyDescent="0.35">
      <c r="A846" t="s">
        <v>192</v>
      </c>
      <c r="B846" t="s">
        <v>193</v>
      </c>
      <c r="C846" t="s">
        <v>683</v>
      </c>
      <c r="D846" t="s">
        <v>464</v>
      </c>
      <c r="E846" s="152">
        <v>1.2</v>
      </c>
      <c r="F846" s="152">
        <v>1.2</v>
      </c>
      <c r="G846" t="s">
        <v>196</v>
      </c>
      <c r="H846" s="342">
        <v>1</v>
      </c>
      <c r="I846" s="294">
        <v>43265</v>
      </c>
      <c r="J846">
        <v>23042</v>
      </c>
      <c r="K846">
        <v>681</v>
      </c>
      <c r="L846" t="s">
        <v>561</v>
      </c>
      <c r="M846" t="s">
        <v>236</v>
      </c>
      <c r="N846" t="s">
        <v>711</v>
      </c>
      <c r="O846" t="s">
        <v>544</v>
      </c>
      <c r="P846" t="s">
        <v>201</v>
      </c>
      <c r="Q846" t="s">
        <v>210</v>
      </c>
      <c r="R846" t="s">
        <v>201</v>
      </c>
      <c r="S846" t="s">
        <v>204</v>
      </c>
      <c r="T846" t="s">
        <v>201</v>
      </c>
      <c r="U846" t="s">
        <v>85</v>
      </c>
      <c r="V846" t="s">
        <v>205</v>
      </c>
      <c r="W846" t="s">
        <v>201</v>
      </c>
      <c r="X846" t="s">
        <v>46</v>
      </c>
      <c r="Y846" s="287" t="s">
        <v>138</v>
      </c>
    </row>
    <row r="847" spans="1:25" x14ac:dyDescent="0.35">
      <c r="A847" t="s">
        <v>192</v>
      </c>
      <c r="B847" t="s">
        <v>193</v>
      </c>
      <c r="C847" t="s">
        <v>683</v>
      </c>
      <c r="D847" t="s">
        <v>713</v>
      </c>
      <c r="E847" s="152">
        <v>400</v>
      </c>
      <c r="F847" s="152">
        <v>400</v>
      </c>
      <c r="G847" t="s">
        <v>196</v>
      </c>
      <c r="H847" s="342">
        <v>1</v>
      </c>
      <c r="I847" s="294">
        <v>43265</v>
      </c>
      <c r="J847">
        <v>23042</v>
      </c>
      <c r="K847">
        <v>711</v>
      </c>
      <c r="L847" t="s">
        <v>561</v>
      </c>
      <c r="M847" t="s">
        <v>236</v>
      </c>
      <c r="N847" t="s">
        <v>714</v>
      </c>
      <c r="O847" t="s">
        <v>544</v>
      </c>
      <c r="P847" t="s">
        <v>201</v>
      </c>
      <c r="Q847" t="s">
        <v>284</v>
      </c>
      <c r="R847" t="s">
        <v>201</v>
      </c>
      <c r="S847" t="s">
        <v>204</v>
      </c>
      <c r="T847" t="s">
        <v>201</v>
      </c>
      <c r="U847" t="s">
        <v>77</v>
      </c>
      <c r="V847" t="s">
        <v>205</v>
      </c>
      <c r="W847" t="s">
        <v>201</v>
      </c>
      <c r="X847" t="s">
        <v>46</v>
      </c>
      <c r="Y847" s="287" t="s">
        <v>61</v>
      </c>
    </row>
    <row r="848" spans="1:25" x14ac:dyDescent="0.35">
      <c r="A848" t="s">
        <v>192</v>
      </c>
      <c r="B848" t="s">
        <v>193</v>
      </c>
      <c r="C848" t="s">
        <v>683</v>
      </c>
      <c r="D848" t="s">
        <v>464</v>
      </c>
      <c r="E848" s="152">
        <v>1.2</v>
      </c>
      <c r="F848" s="152">
        <v>1.2</v>
      </c>
      <c r="G848" t="s">
        <v>196</v>
      </c>
      <c r="H848" s="342">
        <v>1</v>
      </c>
      <c r="I848" s="294">
        <v>43265</v>
      </c>
      <c r="J848">
        <v>23042</v>
      </c>
      <c r="K848">
        <v>712</v>
      </c>
      <c r="L848" t="s">
        <v>561</v>
      </c>
      <c r="M848" t="s">
        <v>236</v>
      </c>
      <c r="N848" t="s">
        <v>714</v>
      </c>
      <c r="O848" t="s">
        <v>544</v>
      </c>
      <c r="P848" t="s">
        <v>201</v>
      </c>
      <c r="Q848" t="s">
        <v>210</v>
      </c>
      <c r="R848" t="s">
        <v>201</v>
      </c>
      <c r="S848" t="s">
        <v>204</v>
      </c>
      <c r="T848" t="s">
        <v>201</v>
      </c>
      <c r="U848" t="s">
        <v>85</v>
      </c>
      <c r="V848" t="s">
        <v>205</v>
      </c>
      <c r="W848" t="s">
        <v>201</v>
      </c>
      <c r="X848" t="s">
        <v>46</v>
      </c>
      <c r="Y848" s="287" t="s">
        <v>138</v>
      </c>
    </row>
    <row r="849" spans="1:25" x14ac:dyDescent="0.35">
      <c r="A849" t="s">
        <v>192</v>
      </c>
      <c r="B849" t="s">
        <v>193</v>
      </c>
      <c r="C849" t="s">
        <v>683</v>
      </c>
      <c r="D849" t="s">
        <v>715</v>
      </c>
      <c r="E849" s="152">
        <v>400</v>
      </c>
      <c r="F849" s="152">
        <v>400</v>
      </c>
      <c r="G849" t="s">
        <v>196</v>
      </c>
      <c r="H849" s="342">
        <v>1</v>
      </c>
      <c r="I849" s="294">
        <v>43265</v>
      </c>
      <c r="J849">
        <v>23042</v>
      </c>
      <c r="K849">
        <v>714</v>
      </c>
      <c r="L849" t="s">
        <v>561</v>
      </c>
      <c r="M849" t="s">
        <v>236</v>
      </c>
      <c r="N849" t="s">
        <v>716</v>
      </c>
      <c r="O849" t="s">
        <v>544</v>
      </c>
      <c r="P849" t="s">
        <v>201</v>
      </c>
      <c r="Q849" t="s">
        <v>284</v>
      </c>
      <c r="R849" t="s">
        <v>201</v>
      </c>
      <c r="S849" t="s">
        <v>204</v>
      </c>
      <c r="T849" t="s">
        <v>201</v>
      </c>
      <c r="U849" t="s">
        <v>77</v>
      </c>
      <c r="V849" t="s">
        <v>205</v>
      </c>
      <c r="W849" t="s">
        <v>201</v>
      </c>
      <c r="X849" t="s">
        <v>46</v>
      </c>
      <c r="Y849" s="287" t="s">
        <v>61</v>
      </c>
    </row>
    <row r="850" spans="1:25" x14ac:dyDescent="0.35">
      <c r="A850" t="s">
        <v>192</v>
      </c>
      <c r="B850" t="s">
        <v>193</v>
      </c>
      <c r="C850" t="s">
        <v>683</v>
      </c>
      <c r="D850" t="s">
        <v>464</v>
      </c>
      <c r="E850" s="152">
        <v>1.2</v>
      </c>
      <c r="F850" s="152">
        <v>1.2</v>
      </c>
      <c r="G850" t="s">
        <v>196</v>
      </c>
      <c r="H850" s="342">
        <v>1</v>
      </c>
      <c r="I850" s="294">
        <v>43265</v>
      </c>
      <c r="J850">
        <v>23042</v>
      </c>
      <c r="K850">
        <v>715</v>
      </c>
      <c r="L850" t="s">
        <v>561</v>
      </c>
      <c r="M850" t="s">
        <v>236</v>
      </c>
      <c r="N850" t="s">
        <v>716</v>
      </c>
      <c r="O850" t="s">
        <v>544</v>
      </c>
      <c r="P850" t="s">
        <v>201</v>
      </c>
      <c r="Q850" t="s">
        <v>210</v>
      </c>
      <c r="R850" t="s">
        <v>201</v>
      </c>
      <c r="S850" t="s">
        <v>204</v>
      </c>
      <c r="T850" t="s">
        <v>201</v>
      </c>
      <c r="U850" t="s">
        <v>85</v>
      </c>
      <c r="V850" t="s">
        <v>205</v>
      </c>
      <c r="W850" t="s">
        <v>201</v>
      </c>
      <c r="X850" t="s">
        <v>46</v>
      </c>
      <c r="Y850" s="287" t="s">
        <v>138</v>
      </c>
    </row>
    <row r="851" spans="1:25" x14ac:dyDescent="0.35">
      <c r="A851" t="s">
        <v>192</v>
      </c>
      <c r="B851" t="s">
        <v>193</v>
      </c>
      <c r="C851" t="s">
        <v>683</v>
      </c>
      <c r="D851" t="s">
        <v>717</v>
      </c>
      <c r="E851" s="152">
        <v>138.4</v>
      </c>
      <c r="F851" s="152">
        <v>138.4</v>
      </c>
      <c r="G851" t="s">
        <v>196</v>
      </c>
      <c r="H851" s="342">
        <v>1</v>
      </c>
      <c r="I851" s="294">
        <v>43278</v>
      </c>
      <c r="J851">
        <v>23042</v>
      </c>
      <c r="K851">
        <v>531</v>
      </c>
      <c r="L851" t="s">
        <v>561</v>
      </c>
      <c r="M851" t="s">
        <v>236</v>
      </c>
      <c r="N851" t="s">
        <v>718</v>
      </c>
      <c r="O851" t="s">
        <v>544</v>
      </c>
      <c r="P851" t="s">
        <v>201</v>
      </c>
      <c r="Q851" s="302" t="s">
        <v>242</v>
      </c>
      <c r="R851" t="s">
        <v>569</v>
      </c>
      <c r="S851" t="s">
        <v>204</v>
      </c>
      <c r="T851" t="s">
        <v>201</v>
      </c>
      <c r="U851" t="s">
        <v>127</v>
      </c>
      <c r="V851" t="s">
        <v>638</v>
      </c>
      <c r="W851" t="s">
        <v>201</v>
      </c>
      <c r="X851" t="s">
        <v>46</v>
      </c>
      <c r="Y851" s="287" t="s">
        <v>147</v>
      </c>
    </row>
    <row r="852" spans="1:25" x14ac:dyDescent="0.35">
      <c r="A852" t="s">
        <v>192</v>
      </c>
      <c r="B852" t="s">
        <v>193</v>
      </c>
      <c r="C852" t="s">
        <v>683</v>
      </c>
      <c r="D852" t="s">
        <v>719</v>
      </c>
      <c r="E852" s="152">
        <v>340</v>
      </c>
      <c r="F852" s="152">
        <v>340</v>
      </c>
      <c r="G852" t="s">
        <v>196</v>
      </c>
      <c r="H852" s="342">
        <v>1</v>
      </c>
      <c r="I852" s="294">
        <v>43278</v>
      </c>
      <c r="J852">
        <v>23042</v>
      </c>
      <c r="K852">
        <v>535</v>
      </c>
      <c r="L852" t="s">
        <v>561</v>
      </c>
      <c r="M852" t="s">
        <v>236</v>
      </c>
      <c r="N852" t="s">
        <v>718</v>
      </c>
      <c r="O852" t="s">
        <v>544</v>
      </c>
      <c r="P852" t="s">
        <v>201</v>
      </c>
      <c r="Q852" s="302" t="s">
        <v>242</v>
      </c>
      <c r="R852" t="s">
        <v>247</v>
      </c>
      <c r="S852" t="s">
        <v>204</v>
      </c>
      <c r="T852" t="s">
        <v>201</v>
      </c>
      <c r="U852" t="s">
        <v>127</v>
      </c>
      <c r="V852" t="s">
        <v>638</v>
      </c>
      <c r="W852" t="s">
        <v>201</v>
      </c>
      <c r="X852" t="s">
        <v>46</v>
      </c>
      <c r="Y852" s="287" t="s">
        <v>147</v>
      </c>
    </row>
    <row r="853" spans="1:25" x14ac:dyDescent="0.35">
      <c r="A853" t="s">
        <v>192</v>
      </c>
      <c r="B853" t="s">
        <v>193</v>
      </c>
      <c r="C853" t="s">
        <v>683</v>
      </c>
      <c r="D853" t="s">
        <v>720</v>
      </c>
      <c r="E853" s="152">
        <v>384.5</v>
      </c>
      <c r="F853" s="152">
        <v>384.5</v>
      </c>
      <c r="G853" t="s">
        <v>196</v>
      </c>
      <c r="H853" s="342">
        <v>1</v>
      </c>
      <c r="I853" s="294">
        <v>43278</v>
      </c>
      <c r="J853">
        <v>23042</v>
      </c>
      <c r="K853">
        <v>540</v>
      </c>
      <c r="L853" t="s">
        <v>561</v>
      </c>
      <c r="M853" t="s">
        <v>236</v>
      </c>
      <c r="N853" t="s">
        <v>718</v>
      </c>
      <c r="O853" t="s">
        <v>544</v>
      </c>
      <c r="P853" t="s">
        <v>201</v>
      </c>
      <c r="Q853" s="302" t="s">
        <v>242</v>
      </c>
      <c r="R853" t="s">
        <v>203</v>
      </c>
      <c r="S853" t="s">
        <v>204</v>
      </c>
      <c r="T853" t="s">
        <v>201</v>
      </c>
      <c r="U853" t="s">
        <v>127</v>
      </c>
      <c r="V853" t="s">
        <v>638</v>
      </c>
      <c r="W853" t="s">
        <v>201</v>
      </c>
      <c r="X853" t="s">
        <v>46</v>
      </c>
      <c r="Y853" s="287" t="s">
        <v>147</v>
      </c>
    </row>
    <row r="854" spans="1:25" x14ac:dyDescent="0.35">
      <c r="A854" t="s">
        <v>192</v>
      </c>
      <c r="B854" t="s">
        <v>193</v>
      </c>
      <c r="C854" t="s">
        <v>683</v>
      </c>
      <c r="D854" t="s">
        <v>721</v>
      </c>
      <c r="E854" s="152">
        <v>350</v>
      </c>
      <c r="F854" s="152">
        <v>350</v>
      </c>
      <c r="G854" t="s">
        <v>196</v>
      </c>
      <c r="H854" s="342">
        <v>1</v>
      </c>
      <c r="I854" s="294">
        <v>43278</v>
      </c>
      <c r="J854">
        <v>23042</v>
      </c>
      <c r="K854">
        <v>543</v>
      </c>
      <c r="L854" t="s">
        <v>561</v>
      </c>
      <c r="M854" t="s">
        <v>236</v>
      </c>
      <c r="N854" t="s">
        <v>718</v>
      </c>
      <c r="O854" t="s">
        <v>544</v>
      </c>
      <c r="P854" t="s">
        <v>201</v>
      </c>
      <c r="Q854" s="302" t="s">
        <v>242</v>
      </c>
      <c r="R854" t="s">
        <v>572</v>
      </c>
      <c r="S854" t="s">
        <v>204</v>
      </c>
      <c r="T854" t="s">
        <v>201</v>
      </c>
      <c r="U854" t="s">
        <v>127</v>
      </c>
      <c r="V854" t="s">
        <v>638</v>
      </c>
      <c r="W854" t="s">
        <v>201</v>
      </c>
      <c r="X854" t="s">
        <v>46</v>
      </c>
      <c r="Y854" s="287" t="s">
        <v>147</v>
      </c>
    </row>
    <row r="855" spans="1:25" x14ac:dyDescent="0.35">
      <c r="A855" t="s">
        <v>192</v>
      </c>
      <c r="B855" t="s">
        <v>193</v>
      </c>
      <c r="C855" t="s">
        <v>683</v>
      </c>
      <c r="D855" t="s">
        <v>722</v>
      </c>
      <c r="E855" s="152">
        <v>200</v>
      </c>
      <c r="F855" s="152">
        <v>200</v>
      </c>
      <c r="G855" t="s">
        <v>196</v>
      </c>
      <c r="H855" s="342">
        <v>1</v>
      </c>
      <c r="I855" s="294">
        <v>43278</v>
      </c>
      <c r="J855">
        <v>23042</v>
      </c>
      <c r="K855">
        <v>551</v>
      </c>
      <c r="L855" t="s">
        <v>561</v>
      </c>
      <c r="M855" t="s">
        <v>236</v>
      </c>
      <c r="N855" t="s">
        <v>718</v>
      </c>
      <c r="O855" t="s">
        <v>544</v>
      </c>
      <c r="P855" t="s">
        <v>201</v>
      </c>
      <c r="Q855" s="302" t="s">
        <v>242</v>
      </c>
      <c r="R855" t="s">
        <v>244</v>
      </c>
      <c r="S855" t="s">
        <v>204</v>
      </c>
      <c r="T855" t="s">
        <v>201</v>
      </c>
      <c r="U855" t="s">
        <v>61</v>
      </c>
      <c r="V855" t="s">
        <v>205</v>
      </c>
      <c r="W855" t="s">
        <v>201</v>
      </c>
      <c r="X855" t="s">
        <v>46</v>
      </c>
      <c r="Y855" s="287" t="s">
        <v>147</v>
      </c>
    </row>
    <row r="856" spans="1:25" x14ac:dyDescent="0.35">
      <c r="A856" t="s">
        <v>192</v>
      </c>
      <c r="B856" t="s">
        <v>193</v>
      </c>
      <c r="C856" t="s">
        <v>683</v>
      </c>
      <c r="D856" t="s">
        <v>723</v>
      </c>
      <c r="E856" s="152">
        <v>961</v>
      </c>
      <c r="F856" s="152">
        <v>961</v>
      </c>
      <c r="G856" t="s">
        <v>196</v>
      </c>
      <c r="H856" s="342">
        <v>1</v>
      </c>
      <c r="I856" s="294">
        <v>43278</v>
      </c>
      <c r="J856">
        <v>23042</v>
      </c>
      <c r="K856">
        <v>562</v>
      </c>
      <c r="L856" t="s">
        <v>561</v>
      </c>
      <c r="M856" t="s">
        <v>236</v>
      </c>
      <c r="N856" t="s">
        <v>718</v>
      </c>
      <c r="O856" t="s">
        <v>544</v>
      </c>
      <c r="P856" t="s">
        <v>201</v>
      </c>
      <c r="Q856" s="302" t="s">
        <v>242</v>
      </c>
      <c r="R856" t="s">
        <v>253</v>
      </c>
      <c r="S856" t="s">
        <v>204</v>
      </c>
      <c r="T856" t="s">
        <v>201</v>
      </c>
      <c r="U856" t="s">
        <v>63</v>
      </c>
      <c r="V856" t="s">
        <v>205</v>
      </c>
      <c r="W856" t="s">
        <v>201</v>
      </c>
      <c r="X856" t="s">
        <v>46</v>
      </c>
      <c r="Y856" s="287" t="s">
        <v>147</v>
      </c>
    </row>
    <row r="857" spans="1:25" x14ac:dyDescent="0.35">
      <c r="A857" t="s">
        <v>192</v>
      </c>
      <c r="B857" t="s">
        <v>193</v>
      </c>
      <c r="C857" t="s">
        <v>683</v>
      </c>
      <c r="D857" t="s">
        <v>724</v>
      </c>
      <c r="E857" s="152">
        <v>865</v>
      </c>
      <c r="F857" s="152">
        <v>865</v>
      </c>
      <c r="G857" t="s">
        <v>196</v>
      </c>
      <c r="H857" s="342">
        <v>1</v>
      </c>
      <c r="I857" s="294">
        <v>43278</v>
      </c>
      <c r="J857">
        <v>23042</v>
      </c>
      <c r="K857">
        <v>564</v>
      </c>
      <c r="L857" t="s">
        <v>561</v>
      </c>
      <c r="M857" t="s">
        <v>236</v>
      </c>
      <c r="N857" t="s">
        <v>718</v>
      </c>
      <c r="O857" t="s">
        <v>544</v>
      </c>
      <c r="P857" t="s">
        <v>201</v>
      </c>
      <c r="Q857" s="302" t="s">
        <v>242</v>
      </c>
      <c r="R857" t="s">
        <v>255</v>
      </c>
      <c r="S857" t="s">
        <v>204</v>
      </c>
      <c r="T857" t="s">
        <v>201</v>
      </c>
      <c r="U857" t="s">
        <v>96</v>
      </c>
      <c r="V857" t="s">
        <v>205</v>
      </c>
      <c r="W857" t="s">
        <v>201</v>
      </c>
      <c r="X857" t="s">
        <v>46</v>
      </c>
      <c r="Y857" s="287" t="s">
        <v>147</v>
      </c>
    </row>
    <row r="858" spans="1:25" x14ac:dyDescent="0.35">
      <c r="A858" t="s">
        <v>192</v>
      </c>
      <c r="B858" t="s">
        <v>193</v>
      </c>
      <c r="C858" t="s">
        <v>683</v>
      </c>
      <c r="D858" t="s">
        <v>725</v>
      </c>
      <c r="E858" s="152">
        <v>277</v>
      </c>
      <c r="F858" s="152">
        <v>277</v>
      </c>
      <c r="G858" t="s">
        <v>196</v>
      </c>
      <c r="H858" s="342">
        <v>1</v>
      </c>
      <c r="I858" s="294">
        <v>43278</v>
      </c>
      <c r="J858">
        <v>23042</v>
      </c>
      <c r="K858">
        <v>778</v>
      </c>
      <c r="L858" t="s">
        <v>561</v>
      </c>
      <c r="M858" t="s">
        <v>236</v>
      </c>
      <c r="N858" t="s">
        <v>726</v>
      </c>
      <c r="O858" t="s">
        <v>544</v>
      </c>
      <c r="P858" t="s">
        <v>201</v>
      </c>
      <c r="Q858" t="s">
        <v>284</v>
      </c>
      <c r="R858" t="s">
        <v>201</v>
      </c>
      <c r="S858" t="s">
        <v>204</v>
      </c>
      <c r="T858" t="s">
        <v>201</v>
      </c>
      <c r="U858" t="s">
        <v>61</v>
      </c>
      <c r="V858" t="s">
        <v>205</v>
      </c>
      <c r="W858" t="s">
        <v>201</v>
      </c>
      <c r="X858" t="s">
        <v>46</v>
      </c>
      <c r="Y858" s="287" t="s">
        <v>61</v>
      </c>
    </row>
    <row r="859" spans="1:25" x14ac:dyDescent="0.35">
      <c r="A859" t="s">
        <v>192</v>
      </c>
      <c r="B859" t="s">
        <v>193</v>
      </c>
      <c r="C859" t="s">
        <v>683</v>
      </c>
      <c r="D859" t="s">
        <v>233</v>
      </c>
      <c r="E859" s="152">
        <v>0.83</v>
      </c>
      <c r="F859" s="152">
        <v>0.83</v>
      </c>
      <c r="G859" t="s">
        <v>196</v>
      </c>
      <c r="H859" s="342">
        <v>1</v>
      </c>
      <c r="I859" s="294">
        <v>43278</v>
      </c>
      <c r="J859">
        <v>23042</v>
      </c>
      <c r="K859">
        <v>779</v>
      </c>
      <c r="L859" t="s">
        <v>561</v>
      </c>
      <c r="M859" t="s">
        <v>236</v>
      </c>
      <c r="N859" t="s">
        <v>726</v>
      </c>
      <c r="O859" t="s">
        <v>544</v>
      </c>
      <c r="P859" t="s">
        <v>201</v>
      </c>
      <c r="Q859" t="s">
        <v>210</v>
      </c>
      <c r="R859" t="s">
        <v>201</v>
      </c>
      <c r="S859" t="s">
        <v>204</v>
      </c>
      <c r="T859" t="s">
        <v>201</v>
      </c>
      <c r="U859" t="s">
        <v>85</v>
      </c>
      <c r="V859" t="s">
        <v>205</v>
      </c>
      <c r="W859" t="s">
        <v>201</v>
      </c>
      <c r="X859" t="s">
        <v>46</v>
      </c>
      <c r="Y859" s="287" t="s">
        <v>138</v>
      </c>
    </row>
    <row r="860" spans="1:25" x14ac:dyDescent="0.35">
      <c r="A860" t="s">
        <v>192</v>
      </c>
      <c r="B860" t="s">
        <v>193</v>
      </c>
      <c r="C860" t="s">
        <v>683</v>
      </c>
      <c r="D860" t="s">
        <v>727</v>
      </c>
      <c r="E860" s="152">
        <v>1800</v>
      </c>
      <c r="F860" s="152">
        <v>1800</v>
      </c>
      <c r="G860" t="s">
        <v>196</v>
      </c>
      <c r="H860" s="342">
        <v>1</v>
      </c>
      <c r="I860" s="294">
        <v>43278</v>
      </c>
      <c r="J860">
        <v>23042</v>
      </c>
      <c r="K860">
        <v>787</v>
      </c>
      <c r="L860" t="s">
        <v>561</v>
      </c>
      <c r="M860" t="s">
        <v>236</v>
      </c>
      <c r="N860" t="s">
        <v>728</v>
      </c>
      <c r="O860" t="s">
        <v>544</v>
      </c>
      <c r="P860" t="s">
        <v>201</v>
      </c>
      <c r="Q860" t="s">
        <v>214</v>
      </c>
      <c r="R860" t="s">
        <v>201</v>
      </c>
      <c r="S860" t="s">
        <v>204</v>
      </c>
      <c r="T860" t="s">
        <v>201</v>
      </c>
      <c r="U860" t="s">
        <v>97</v>
      </c>
      <c r="V860" t="s">
        <v>205</v>
      </c>
      <c r="W860" t="s">
        <v>201</v>
      </c>
      <c r="X860" t="s">
        <v>46</v>
      </c>
      <c r="Y860" s="287" t="s">
        <v>56</v>
      </c>
    </row>
    <row r="861" spans="1:25" x14ac:dyDescent="0.35">
      <c r="A861" t="s">
        <v>192</v>
      </c>
      <c r="B861" t="s">
        <v>193</v>
      </c>
      <c r="C861" t="s">
        <v>683</v>
      </c>
      <c r="D861" t="s">
        <v>233</v>
      </c>
      <c r="E861" s="152">
        <v>5.4</v>
      </c>
      <c r="F861" s="152">
        <v>5.4</v>
      </c>
      <c r="G861" t="s">
        <v>196</v>
      </c>
      <c r="H861" s="342">
        <v>1</v>
      </c>
      <c r="I861" s="294">
        <v>43278</v>
      </c>
      <c r="J861">
        <v>23042</v>
      </c>
      <c r="K861">
        <v>788</v>
      </c>
      <c r="L861" t="s">
        <v>561</v>
      </c>
      <c r="M861" t="s">
        <v>236</v>
      </c>
      <c r="N861" t="s">
        <v>728</v>
      </c>
      <c r="O861" t="s">
        <v>544</v>
      </c>
      <c r="P861" t="s">
        <v>201</v>
      </c>
      <c r="Q861" t="s">
        <v>210</v>
      </c>
      <c r="R861" t="s">
        <v>201</v>
      </c>
      <c r="S861" t="s">
        <v>204</v>
      </c>
      <c r="T861" t="s">
        <v>201</v>
      </c>
      <c r="U861" t="s">
        <v>85</v>
      </c>
      <c r="V861" t="s">
        <v>205</v>
      </c>
      <c r="W861" t="s">
        <v>201</v>
      </c>
      <c r="X861" t="s">
        <v>46</v>
      </c>
      <c r="Y861" s="287" t="s">
        <v>138</v>
      </c>
    </row>
    <row r="862" spans="1:25" x14ac:dyDescent="0.35">
      <c r="A862" t="s">
        <v>192</v>
      </c>
      <c r="B862" t="s">
        <v>193</v>
      </c>
      <c r="C862" t="s">
        <v>683</v>
      </c>
      <c r="D862" t="s">
        <v>729</v>
      </c>
      <c r="E862" s="152">
        <v>400</v>
      </c>
      <c r="F862" s="152">
        <v>400</v>
      </c>
      <c r="G862" t="s">
        <v>196</v>
      </c>
      <c r="H862" s="342">
        <v>1</v>
      </c>
      <c r="I862" s="294">
        <v>43279</v>
      </c>
      <c r="J862">
        <v>23042</v>
      </c>
      <c r="K862">
        <v>800</v>
      </c>
      <c r="L862" t="s">
        <v>561</v>
      </c>
      <c r="M862" t="s">
        <v>236</v>
      </c>
      <c r="N862" t="s">
        <v>730</v>
      </c>
      <c r="O862" t="s">
        <v>544</v>
      </c>
      <c r="P862" t="s">
        <v>201</v>
      </c>
      <c r="Q862" t="s">
        <v>284</v>
      </c>
      <c r="R862" t="s">
        <v>201</v>
      </c>
      <c r="S862" t="s">
        <v>204</v>
      </c>
      <c r="T862" t="s">
        <v>201</v>
      </c>
      <c r="U862" t="s">
        <v>61</v>
      </c>
      <c r="V862" t="s">
        <v>205</v>
      </c>
      <c r="W862" t="s">
        <v>201</v>
      </c>
      <c r="X862" t="s">
        <v>46</v>
      </c>
      <c r="Y862" s="287" t="s">
        <v>61</v>
      </c>
    </row>
    <row r="863" spans="1:25" x14ac:dyDescent="0.35">
      <c r="A863" t="s">
        <v>192</v>
      </c>
      <c r="B863" t="s">
        <v>193</v>
      </c>
      <c r="C863" t="s">
        <v>683</v>
      </c>
      <c r="D863" t="s">
        <v>464</v>
      </c>
      <c r="E863" s="152">
        <v>1.2</v>
      </c>
      <c r="F863" s="152">
        <v>1.2</v>
      </c>
      <c r="G863" t="s">
        <v>196</v>
      </c>
      <c r="H863" s="342">
        <v>1</v>
      </c>
      <c r="I863" s="294">
        <v>43279</v>
      </c>
      <c r="J863">
        <v>23042</v>
      </c>
      <c r="K863">
        <v>801</v>
      </c>
      <c r="L863" t="s">
        <v>561</v>
      </c>
      <c r="M863" t="s">
        <v>236</v>
      </c>
      <c r="N863" t="s">
        <v>730</v>
      </c>
      <c r="O863" t="s">
        <v>544</v>
      </c>
      <c r="P863" t="s">
        <v>201</v>
      </c>
      <c r="Q863" t="s">
        <v>210</v>
      </c>
      <c r="R863" t="s">
        <v>201</v>
      </c>
      <c r="S863" t="s">
        <v>204</v>
      </c>
      <c r="T863" t="s">
        <v>201</v>
      </c>
      <c r="U863" t="s">
        <v>85</v>
      </c>
      <c r="V863" t="s">
        <v>205</v>
      </c>
      <c r="W863" t="s">
        <v>201</v>
      </c>
      <c r="X863" t="s">
        <v>46</v>
      </c>
      <c r="Y863" s="287" t="s">
        <v>138</v>
      </c>
    </row>
    <row r="864" spans="1:25" x14ac:dyDescent="0.35">
      <c r="A864" t="s">
        <v>192</v>
      </c>
      <c r="B864" t="s">
        <v>193</v>
      </c>
      <c r="C864" t="s">
        <v>683</v>
      </c>
      <c r="D864" t="s">
        <v>731</v>
      </c>
      <c r="E864" s="152">
        <v>400</v>
      </c>
      <c r="F864" s="152">
        <v>400</v>
      </c>
      <c r="G864" t="s">
        <v>196</v>
      </c>
      <c r="H864" s="342">
        <v>1</v>
      </c>
      <c r="I864" s="294">
        <v>43279</v>
      </c>
      <c r="J864">
        <v>23042</v>
      </c>
      <c r="K864">
        <v>803</v>
      </c>
      <c r="L864" t="s">
        <v>561</v>
      </c>
      <c r="M864" t="s">
        <v>236</v>
      </c>
      <c r="N864" t="s">
        <v>732</v>
      </c>
      <c r="O864" t="s">
        <v>544</v>
      </c>
      <c r="P864" t="s">
        <v>201</v>
      </c>
      <c r="Q864" t="s">
        <v>284</v>
      </c>
      <c r="R864" t="s">
        <v>201</v>
      </c>
      <c r="S864" t="s">
        <v>204</v>
      </c>
      <c r="T864" t="s">
        <v>201</v>
      </c>
      <c r="U864" t="s">
        <v>61</v>
      </c>
      <c r="V864" t="s">
        <v>205</v>
      </c>
      <c r="W864" t="s">
        <v>201</v>
      </c>
      <c r="X864" t="s">
        <v>46</v>
      </c>
      <c r="Y864" s="287" t="s">
        <v>61</v>
      </c>
    </row>
    <row r="865" spans="1:25" x14ac:dyDescent="0.35">
      <c r="A865" t="s">
        <v>192</v>
      </c>
      <c r="B865" t="s">
        <v>193</v>
      </c>
      <c r="C865" t="s">
        <v>683</v>
      </c>
      <c r="D865" t="s">
        <v>464</v>
      </c>
      <c r="E865" s="152">
        <v>1.2</v>
      </c>
      <c r="F865" s="152">
        <v>1.2</v>
      </c>
      <c r="G865" t="s">
        <v>196</v>
      </c>
      <c r="H865" s="342">
        <v>1</v>
      </c>
      <c r="I865" s="294">
        <v>43279</v>
      </c>
      <c r="J865">
        <v>23042</v>
      </c>
      <c r="K865">
        <v>804</v>
      </c>
      <c r="L865" t="s">
        <v>561</v>
      </c>
      <c r="M865" t="s">
        <v>236</v>
      </c>
      <c r="N865" t="s">
        <v>732</v>
      </c>
      <c r="O865" t="s">
        <v>544</v>
      </c>
      <c r="P865" t="s">
        <v>201</v>
      </c>
      <c r="Q865" t="s">
        <v>210</v>
      </c>
      <c r="R865" t="s">
        <v>201</v>
      </c>
      <c r="S865" t="s">
        <v>204</v>
      </c>
      <c r="T865" t="s">
        <v>201</v>
      </c>
      <c r="U865" t="s">
        <v>85</v>
      </c>
      <c r="V865" t="s">
        <v>205</v>
      </c>
      <c r="W865" t="s">
        <v>201</v>
      </c>
      <c r="X865" t="s">
        <v>46</v>
      </c>
      <c r="Y865" s="287" t="s">
        <v>138</v>
      </c>
    </row>
    <row r="866" spans="1:25" x14ac:dyDescent="0.35">
      <c r="A866" t="s">
        <v>192</v>
      </c>
      <c r="B866" t="s">
        <v>193</v>
      </c>
      <c r="C866" t="s">
        <v>683</v>
      </c>
      <c r="D866" t="s">
        <v>733</v>
      </c>
      <c r="E866" s="152">
        <v>400</v>
      </c>
      <c r="F866" s="152">
        <v>400</v>
      </c>
      <c r="G866" t="s">
        <v>196</v>
      </c>
      <c r="H866" s="342">
        <v>1</v>
      </c>
      <c r="I866" s="294">
        <v>43279</v>
      </c>
      <c r="J866">
        <v>23042</v>
      </c>
      <c r="K866">
        <v>806</v>
      </c>
      <c r="L866" t="s">
        <v>561</v>
      </c>
      <c r="M866" t="s">
        <v>236</v>
      </c>
      <c r="N866" t="s">
        <v>734</v>
      </c>
      <c r="O866" t="s">
        <v>544</v>
      </c>
      <c r="P866" t="s">
        <v>201</v>
      </c>
      <c r="Q866" t="s">
        <v>284</v>
      </c>
      <c r="R866" t="s">
        <v>201</v>
      </c>
      <c r="S866" t="s">
        <v>204</v>
      </c>
      <c r="T866" t="s">
        <v>201</v>
      </c>
      <c r="U866" t="s">
        <v>61</v>
      </c>
      <c r="V866" t="s">
        <v>205</v>
      </c>
      <c r="W866" t="s">
        <v>201</v>
      </c>
      <c r="X866" t="s">
        <v>46</v>
      </c>
      <c r="Y866" s="287" t="s">
        <v>61</v>
      </c>
    </row>
    <row r="867" spans="1:25" x14ac:dyDescent="0.35">
      <c r="A867" t="s">
        <v>192</v>
      </c>
      <c r="B867" t="s">
        <v>193</v>
      </c>
      <c r="C867" t="s">
        <v>683</v>
      </c>
      <c r="D867" t="s">
        <v>464</v>
      </c>
      <c r="E867" s="152">
        <v>1.2</v>
      </c>
      <c r="F867" s="152">
        <v>1.2</v>
      </c>
      <c r="G867" t="s">
        <v>196</v>
      </c>
      <c r="H867" s="342">
        <v>1</v>
      </c>
      <c r="I867" s="294">
        <v>43279</v>
      </c>
      <c r="J867">
        <v>23042</v>
      </c>
      <c r="K867">
        <v>807</v>
      </c>
      <c r="L867" t="s">
        <v>561</v>
      </c>
      <c r="M867" t="s">
        <v>236</v>
      </c>
      <c r="N867" t="s">
        <v>734</v>
      </c>
      <c r="O867" t="s">
        <v>544</v>
      </c>
      <c r="P867" t="s">
        <v>201</v>
      </c>
      <c r="Q867" t="s">
        <v>210</v>
      </c>
      <c r="R867" t="s">
        <v>201</v>
      </c>
      <c r="S867" t="s">
        <v>204</v>
      </c>
      <c r="T867" t="s">
        <v>201</v>
      </c>
      <c r="U867" t="s">
        <v>85</v>
      </c>
      <c r="V867" t="s">
        <v>205</v>
      </c>
      <c r="W867" t="s">
        <v>201</v>
      </c>
      <c r="X867" t="s">
        <v>46</v>
      </c>
      <c r="Y867" s="287" t="s">
        <v>138</v>
      </c>
    </row>
    <row r="868" spans="1:25" x14ac:dyDescent="0.35">
      <c r="A868" t="s">
        <v>192</v>
      </c>
      <c r="B868" t="s">
        <v>193</v>
      </c>
      <c r="C868" t="s">
        <v>683</v>
      </c>
      <c r="D868" t="s">
        <v>733</v>
      </c>
      <c r="E868" s="152">
        <v>400</v>
      </c>
      <c r="F868" s="152">
        <v>400</v>
      </c>
      <c r="G868" t="s">
        <v>196</v>
      </c>
      <c r="H868" s="342">
        <v>1</v>
      </c>
      <c r="I868" s="294">
        <v>43279</v>
      </c>
      <c r="J868">
        <v>23042</v>
      </c>
      <c r="K868">
        <v>809</v>
      </c>
      <c r="L868" t="s">
        <v>561</v>
      </c>
      <c r="M868" t="s">
        <v>236</v>
      </c>
      <c r="N868" t="s">
        <v>395</v>
      </c>
      <c r="O868" t="s">
        <v>544</v>
      </c>
      <c r="P868" t="s">
        <v>201</v>
      </c>
      <c r="Q868" t="s">
        <v>284</v>
      </c>
      <c r="R868" t="s">
        <v>201</v>
      </c>
      <c r="S868" t="s">
        <v>204</v>
      </c>
      <c r="T868" t="s">
        <v>201</v>
      </c>
      <c r="U868" t="s">
        <v>61</v>
      </c>
      <c r="V868" t="s">
        <v>205</v>
      </c>
      <c r="W868" t="s">
        <v>201</v>
      </c>
      <c r="X868" t="s">
        <v>46</v>
      </c>
      <c r="Y868" s="287" t="s">
        <v>61</v>
      </c>
    </row>
    <row r="869" spans="1:25" x14ac:dyDescent="0.35">
      <c r="A869" t="s">
        <v>192</v>
      </c>
      <c r="B869" t="s">
        <v>193</v>
      </c>
      <c r="C869" t="s">
        <v>683</v>
      </c>
      <c r="D869" t="s">
        <v>464</v>
      </c>
      <c r="E869" s="152">
        <v>1.2</v>
      </c>
      <c r="F869" s="152">
        <v>1.2</v>
      </c>
      <c r="G869" t="s">
        <v>196</v>
      </c>
      <c r="H869" s="342">
        <v>1</v>
      </c>
      <c r="I869" s="294">
        <v>43279</v>
      </c>
      <c r="J869">
        <v>23042</v>
      </c>
      <c r="K869">
        <v>810</v>
      </c>
      <c r="L869" t="s">
        <v>561</v>
      </c>
      <c r="M869" t="s">
        <v>236</v>
      </c>
      <c r="N869" t="s">
        <v>395</v>
      </c>
      <c r="O869" t="s">
        <v>544</v>
      </c>
      <c r="P869" t="s">
        <v>201</v>
      </c>
      <c r="Q869" t="s">
        <v>210</v>
      </c>
      <c r="R869" t="s">
        <v>201</v>
      </c>
      <c r="S869" t="s">
        <v>204</v>
      </c>
      <c r="T869" t="s">
        <v>201</v>
      </c>
      <c r="U869" t="s">
        <v>85</v>
      </c>
      <c r="V869" t="s">
        <v>205</v>
      </c>
      <c r="W869" t="s">
        <v>201</v>
      </c>
      <c r="X869" t="s">
        <v>46</v>
      </c>
      <c r="Y869" s="287" t="s">
        <v>138</v>
      </c>
    </row>
    <row r="870" spans="1:25" x14ac:dyDescent="0.35">
      <c r="A870" t="s">
        <v>192</v>
      </c>
      <c r="B870" t="s">
        <v>193</v>
      </c>
      <c r="C870" t="s">
        <v>683</v>
      </c>
      <c r="D870" t="s">
        <v>735</v>
      </c>
      <c r="E870" s="152">
        <v>400</v>
      </c>
      <c r="F870" s="152">
        <v>400</v>
      </c>
      <c r="G870" t="s">
        <v>196</v>
      </c>
      <c r="H870" s="342">
        <v>1</v>
      </c>
      <c r="I870" s="294">
        <v>43279</v>
      </c>
      <c r="J870">
        <v>23042</v>
      </c>
      <c r="K870">
        <v>812</v>
      </c>
      <c r="L870" t="s">
        <v>561</v>
      </c>
      <c r="M870" t="s">
        <v>236</v>
      </c>
      <c r="N870" t="s">
        <v>736</v>
      </c>
      <c r="O870" t="s">
        <v>544</v>
      </c>
      <c r="P870" t="s">
        <v>201</v>
      </c>
      <c r="Q870" t="s">
        <v>284</v>
      </c>
      <c r="R870" t="s">
        <v>201</v>
      </c>
      <c r="S870" t="s">
        <v>204</v>
      </c>
      <c r="T870" t="s">
        <v>201</v>
      </c>
      <c r="U870" t="s">
        <v>61</v>
      </c>
      <c r="V870" t="s">
        <v>205</v>
      </c>
      <c r="W870" t="s">
        <v>201</v>
      </c>
      <c r="X870" t="s">
        <v>46</v>
      </c>
      <c r="Y870" s="287" t="s">
        <v>61</v>
      </c>
    </row>
    <row r="871" spans="1:25" x14ac:dyDescent="0.35">
      <c r="A871" t="s">
        <v>192</v>
      </c>
      <c r="B871" t="s">
        <v>193</v>
      </c>
      <c r="C871" t="s">
        <v>683</v>
      </c>
      <c r="D871" t="s">
        <v>464</v>
      </c>
      <c r="E871" s="152">
        <v>1.2</v>
      </c>
      <c r="F871" s="152">
        <v>1.2</v>
      </c>
      <c r="G871" t="s">
        <v>196</v>
      </c>
      <c r="H871" s="342">
        <v>1</v>
      </c>
      <c r="I871" s="294">
        <v>43279</v>
      </c>
      <c r="J871">
        <v>23042</v>
      </c>
      <c r="K871">
        <v>813</v>
      </c>
      <c r="L871" t="s">
        <v>561</v>
      </c>
      <c r="M871" t="s">
        <v>236</v>
      </c>
      <c r="N871" t="s">
        <v>736</v>
      </c>
      <c r="O871" t="s">
        <v>544</v>
      </c>
      <c r="P871" t="s">
        <v>201</v>
      </c>
      <c r="Q871" t="s">
        <v>210</v>
      </c>
      <c r="R871" t="s">
        <v>201</v>
      </c>
      <c r="S871" t="s">
        <v>204</v>
      </c>
      <c r="T871" t="s">
        <v>201</v>
      </c>
      <c r="U871" t="s">
        <v>85</v>
      </c>
      <c r="V871" t="s">
        <v>205</v>
      </c>
      <c r="W871" t="s">
        <v>201</v>
      </c>
      <c r="X871" t="s">
        <v>46</v>
      </c>
      <c r="Y871" s="287" t="s">
        <v>138</v>
      </c>
    </row>
    <row r="872" spans="1:25" x14ac:dyDescent="0.35">
      <c r="A872" t="s">
        <v>192</v>
      </c>
      <c r="B872" t="s">
        <v>193</v>
      </c>
      <c r="C872" t="s">
        <v>683</v>
      </c>
      <c r="D872" t="s">
        <v>735</v>
      </c>
      <c r="E872" s="152">
        <v>400</v>
      </c>
      <c r="F872" s="152">
        <v>400</v>
      </c>
      <c r="G872" t="s">
        <v>196</v>
      </c>
      <c r="H872" s="342">
        <v>1</v>
      </c>
      <c r="I872" s="294">
        <v>43279</v>
      </c>
      <c r="J872">
        <v>23042</v>
      </c>
      <c r="K872">
        <v>815</v>
      </c>
      <c r="L872" t="s">
        <v>561</v>
      </c>
      <c r="M872" t="s">
        <v>236</v>
      </c>
      <c r="N872" t="s">
        <v>737</v>
      </c>
      <c r="O872" t="s">
        <v>544</v>
      </c>
      <c r="P872" t="s">
        <v>201</v>
      </c>
      <c r="Q872" t="s">
        <v>284</v>
      </c>
      <c r="R872" t="s">
        <v>201</v>
      </c>
      <c r="S872" t="s">
        <v>204</v>
      </c>
      <c r="T872" t="s">
        <v>201</v>
      </c>
      <c r="U872" t="s">
        <v>61</v>
      </c>
      <c r="V872" t="s">
        <v>205</v>
      </c>
      <c r="W872" t="s">
        <v>201</v>
      </c>
      <c r="X872" t="s">
        <v>46</v>
      </c>
      <c r="Y872" s="287" t="s">
        <v>61</v>
      </c>
    </row>
    <row r="873" spans="1:25" x14ac:dyDescent="0.35">
      <c r="A873" t="s">
        <v>192</v>
      </c>
      <c r="B873" t="s">
        <v>193</v>
      </c>
      <c r="C873" t="s">
        <v>683</v>
      </c>
      <c r="D873" t="s">
        <v>464</v>
      </c>
      <c r="E873" s="152">
        <v>1.2</v>
      </c>
      <c r="F873" s="152">
        <v>1.2</v>
      </c>
      <c r="G873" t="s">
        <v>196</v>
      </c>
      <c r="H873" s="342">
        <v>1</v>
      </c>
      <c r="I873" s="294">
        <v>43279</v>
      </c>
      <c r="J873">
        <v>23042</v>
      </c>
      <c r="K873">
        <v>816</v>
      </c>
      <c r="L873" t="s">
        <v>561</v>
      </c>
      <c r="M873" t="s">
        <v>236</v>
      </c>
      <c r="N873" t="s">
        <v>737</v>
      </c>
      <c r="O873" t="s">
        <v>544</v>
      </c>
      <c r="P873" t="s">
        <v>201</v>
      </c>
      <c r="Q873" t="s">
        <v>210</v>
      </c>
      <c r="R873" t="s">
        <v>201</v>
      </c>
      <c r="S873" t="s">
        <v>204</v>
      </c>
      <c r="T873" t="s">
        <v>201</v>
      </c>
      <c r="U873" t="s">
        <v>85</v>
      </c>
      <c r="V873" t="s">
        <v>205</v>
      </c>
      <c r="W873" t="s">
        <v>201</v>
      </c>
      <c r="X873" t="s">
        <v>46</v>
      </c>
      <c r="Y873" s="287" t="s">
        <v>138</v>
      </c>
    </row>
    <row r="874" spans="1:25" x14ac:dyDescent="0.35">
      <c r="A874" t="s">
        <v>192</v>
      </c>
      <c r="B874" t="s">
        <v>193</v>
      </c>
      <c r="C874" t="s">
        <v>683</v>
      </c>
      <c r="D874" t="s">
        <v>738</v>
      </c>
      <c r="E874" s="152">
        <v>360</v>
      </c>
      <c r="F874" s="152">
        <v>360</v>
      </c>
      <c r="G874" t="s">
        <v>196</v>
      </c>
      <c r="H874" s="342">
        <v>1</v>
      </c>
      <c r="I874" s="294">
        <v>43279</v>
      </c>
      <c r="J874">
        <v>23042</v>
      </c>
      <c r="K874">
        <v>818</v>
      </c>
      <c r="L874" t="s">
        <v>561</v>
      </c>
      <c r="M874" t="s">
        <v>236</v>
      </c>
      <c r="N874" t="s">
        <v>739</v>
      </c>
      <c r="O874" t="s">
        <v>544</v>
      </c>
      <c r="P874" t="s">
        <v>201</v>
      </c>
      <c r="Q874" t="s">
        <v>284</v>
      </c>
      <c r="R874" t="s">
        <v>201</v>
      </c>
      <c r="S874" t="s">
        <v>204</v>
      </c>
      <c r="T874" t="s">
        <v>201</v>
      </c>
      <c r="U874" t="s">
        <v>61</v>
      </c>
      <c r="V874" t="s">
        <v>205</v>
      </c>
      <c r="W874" t="s">
        <v>201</v>
      </c>
      <c r="X874" t="s">
        <v>46</v>
      </c>
      <c r="Y874" s="287" t="s">
        <v>61</v>
      </c>
    </row>
    <row r="875" spans="1:25" x14ac:dyDescent="0.35">
      <c r="A875" t="s">
        <v>192</v>
      </c>
      <c r="B875" t="s">
        <v>193</v>
      </c>
      <c r="C875" t="s">
        <v>683</v>
      </c>
      <c r="D875" t="s">
        <v>464</v>
      </c>
      <c r="E875" s="152">
        <v>1.08</v>
      </c>
      <c r="F875" s="152">
        <v>1.08</v>
      </c>
      <c r="G875" t="s">
        <v>196</v>
      </c>
      <c r="H875" s="342">
        <v>1</v>
      </c>
      <c r="I875" s="294">
        <v>43279</v>
      </c>
      <c r="J875">
        <v>23042</v>
      </c>
      <c r="K875">
        <v>819</v>
      </c>
      <c r="L875" t="s">
        <v>561</v>
      </c>
      <c r="M875" t="s">
        <v>236</v>
      </c>
      <c r="N875" t="s">
        <v>739</v>
      </c>
      <c r="O875" t="s">
        <v>544</v>
      </c>
      <c r="P875" t="s">
        <v>201</v>
      </c>
      <c r="Q875" t="s">
        <v>210</v>
      </c>
      <c r="R875" t="s">
        <v>201</v>
      </c>
      <c r="S875" t="s">
        <v>204</v>
      </c>
      <c r="T875" t="s">
        <v>201</v>
      </c>
      <c r="U875" t="s">
        <v>85</v>
      </c>
      <c r="V875" t="s">
        <v>205</v>
      </c>
      <c r="W875" t="s">
        <v>201</v>
      </c>
      <c r="X875" t="s">
        <v>46</v>
      </c>
      <c r="Y875" s="287" t="s">
        <v>138</v>
      </c>
    </row>
    <row r="876" spans="1:25" x14ac:dyDescent="0.35">
      <c r="A876" t="s">
        <v>192</v>
      </c>
      <c r="B876" t="s">
        <v>193</v>
      </c>
      <c r="C876" t="s">
        <v>683</v>
      </c>
      <c r="D876" t="s">
        <v>735</v>
      </c>
      <c r="E876" s="152">
        <v>400</v>
      </c>
      <c r="F876" s="152">
        <v>400</v>
      </c>
      <c r="G876" t="s">
        <v>196</v>
      </c>
      <c r="H876" s="342">
        <v>1</v>
      </c>
      <c r="I876" s="294">
        <v>43279</v>
      </c>
      <c r="J876">
        <v>23042</v>
      </c>
      <c r="K876">
        <v>821</v>
      </c>
      <c r="L876" t="s">
        <v>561</v>
      </c>
      <c r="M876" t="s">
        <v>236</v>
      </c>
      <c r="N876" t="s">
        <v>740</v>
      </c>
      <c r="O876" t="s">
        <v>544</v>
      </c>
      <c r="P876" t="s">
        <v>201</v>
      </c>
      <c r="Q876" t="s">
        <v>284</v>
      </c>
      <c r="R876" t="s">
        <v>201</v>
      </c>
      <c r="S876" t="s">
        <v>204</v>
      </c>
      <c r="T876" t="s">
        <v>201</v>
      </c>
      <c r="U876" t="s">
        <v>61</v>
      </c>
      <c r="V876" t="s">
        <v>205</v>
      </c>
      <c r="W876" t="s">
        <v>201</v>
      </c>
      <c r="X876" t="s">
        <v>46</v>
      </c>
      <c r="Y876" s="287" t="s">
        <v>61</v>
      </c>
    </row>
    <row r="877" spans="1:25" x14ac:dyDescent="0.35">
      <c r="A877" t="s">
        <v>192</v>
      </c>
      <c r="B877" t="s">
        <v>193</v>
      </c>
      <c r="C877" t="s">
        <v>683</v>
      </c>
      <c r="D877" t="s">
        <v>464</v>
      </c>
      <c r="E877" s="152">
        <v>1.2</v>
      </c>
      <c r="F877" s="152">
        <v>1.2</v>
      </c>
      <c r="G877" t="s">
        <v>196</v>
      </c>
      <c r="H877" s="342">
        <v>1</v>
      </c>
      <c r="I877" s="294">
        <v>43279</v>
      </c>
      <c r="J877">
        <v>23042</v>
      </c>
      <c r="K877">
        <v>822</v>
      </c>
      <c r="L877" t="s">
        <v>561</v>
      </c>
      <c r="M877" t="s">
        <v>236</v>
      </c>
      <c r="N877" t="s">
        <v>740</v>
      </c>
      <c r="O877" t="s">
        <v>544</v>
      </c>
      <c r="P877" t="s">
        <v>201</v>
      </c>
      <c r="Q877" t="s">
        <v>210</v>
      </c>
      <c r="R877" t="s">
        <v>201</v>
      </c>
      <c r="S877" t="s">
        <v>204</v>
      </c>
      <c r="T877" t="s">
        <v>201</v>
      </c>
      <c r="U877" t="s">
        <v>85</v>
      </c>
      <c r="V877" t="s">
        <v>205</v>
      </c>
      <c r="W877" t="s">
        <v>201</v>
      </c>
      <c r="X877" t="s">
        <v>46</v>
      </c>
      <c r="Y877" s="287" t="s">
        <v>138</v>
      </c>
    </row>
    <row r="878" spans="1:25" x14ac:dyDescent="0.35">
      <c r="A878" t="s">
        <v>192</v>
      </c>
      <c r="B878" t="s">
        <v>193</v>
      </c>
      <c r="C878" t="s">
        <v>683</v>
      </c>
      <c r="D878" t="s">
        <v>735</v>
      </c>
      <c r="E878" s="152">
        <v>400</v>
      </c>
      <c r="F878" s="152">
        <v>400</v>
      </c>
      <c r="G878" t="s">
        <v>196</v>
      </c>
      <c r="H878" s="342">
        <v>1</v>
      </c>
      <c r="I878" s="294">
        <v>43279</v>
      </c>
      <c r="J878">
        <v>23042</v>
      </c>
      <c r="K878">
        <v>824</v>
      </c>
      <c r="L878" t="s">
        <v>561</v>
      </c>
      <c r="M878" t="s">
        <v>236</v>
      </c>
      <c r="N878" t="s">
        <v>741</v>
      </c>
      <c r="O878" t="s">
        <v>544</v>
      </c>
      <c r="P878" t="s">
        <v>201</v>
      </c>
      <c r="Q878" t="s">
        <v>284</v>
      </c>
      <c r="R878" t="s">
        <v>201</v>
      </c>
      <c r="S878" t="s">
        <v>204</v>
      </c>
      <c r="T878" t="s">
        <v>201</v>
      </c>
      <c r="U878" t="s">
        <v>61</v>
      </c>
      <c r="V878" t="s">
        <v>205</v>
      </c>
      <c r="W878" t="s">
        <v>201</v>
      </c>
      <c r="X878" t="s">
        <v>46</v>
      </c>
      <c r="Y878" s="287" t="s">
        <v>61</v>
      </c>
    </row>
    <row r="879" spans="1:25" x14ac:dyDescent="0.35">
      <c r="A879" t="s">
        <v>192</v>
      </c>
      <c r="B879" t="s">
        <v>193</v>
      </c>
      <c r="C879" t="s">
        <v>683</v>
      </c>
      <c r="D879" t="s">
        <v>464</v>
      </c>
      <c r="E879" s="152">
        <v>1.2</v>
      </c>
      <c r="F879" s="152">
        <v>1.2</v>
      </c>
      <c r="G879" t="s">
        <v>196</v>
      </c>
      <c r="H879" s="342">
        <v>1</v>
      </c>
      <c r="I879" s="294">
        <v>43279</v>
      </c>
      <c r="J879">
        <v>23042</v>
      </c>
      <c r="K879">
        <v>825</v>
      </c>
      <c r="L879" t="s">
        <v>561</v>
      </c>
      <c r="M879" t="s">
        <v>236</v>
      </c>
      <c r="N879" t="s">
        <v>741</v>
      </c>
      <c r="O879" t="s">
        <v>544</v>
      </c>
      <c r="P879" t="s">
        <v>201</v>
      </c>
      <c r="Q879" t="s">
        <v>210</v>
      </c>
      <c r="R879" t="s">
        <v>201</v>
      </c>
      <c r="S879" t="s">
        <v>204</v>
      </c>
      <c r="T879" t="s">
        <v>201</v>
      </c>
      <c r="U879" t="s">
        <v>85</v>
      </c>
      <c r="V879" t="s">
        <v>205</v>
      </c>
      <c r="W879" t="s">
        <v>201</v>
      </c>
      <c r="X879" t="s">
        <v>46</v>
      </c>
      <c r="Y879" s="287" t="s">
        <v>138</v>
      </c>
    </row>
    <row r="880" spans="1:25" x14ac:dyDescent="0.35">
      <c r="A880" t="s">
        <v>192</v>
      </c>
      <c r="B880" t="s">
        <v>193</v>
      </c>
      <c r="C880" t="s">
        <v>683</v>
      </c>
      <c r="D880" t="s">
        <v>742</v>
      </c>
      <c r="E880" s="152">
        <v>350</v>
      </c>
      <c r="F880" s="152">
        <v>350</v>
      </c>
      <c r="G880" t="s">
        <v>196</v>
      </c>
      <c r="H880" s="342">
        <v>1</v>
      </c>
      <c r="I880" s="294">
        <v>43279</v>
      </c>
      <c r="J880">
        <v>23042</v>
      </c>
      <c r="K880">
        <v>827</v>
      </c>
      <c r="L880" t="s">
        <v>561</v>
      </c>
      <c r="M880" t="s">
        <v>236</v>
      </c>
      <c r="N880" t="s">
        <v>743</v>
      </c>
      <c r="O880" t="s">
        <v>544</v>
      </c>
      <c r="P880" t="s">
        <v>201</v>
      </c>
      <c r="Q880" t="s">
        <v>284</v>
      </c>
      <c r="R880" t="s">
        <v>201</v>
      </c>
      <c r="S880" t="s">
        <v>204</v>
      </c>
      <c r="T880" t="s">
        <v>201</v>
      </c>
      <c r="U880" t="s">
        <v>61</v>
      </c>
      <c r="V880" t="s">
        <v>205</v>
      </c>
      <c r="W880" t="s">
        <v>201</v>
      </c>
      <c r="X880" t="s">
        <v>46</v>
      </c>
      <c r="Y880" s="287" t="s">
        <v>61</v>
      </c>
    </row>
    <row r="881" spans="1:25" x14ac:dyDescent="0.35">
      <c r="A881" t="s">
        <v>192</v>
      </c>
      <c r="B881" t="s">
        <v>193</v>
      </c>
      <c r="C881" t="s">
        <v>683</v>
      </c>
      <c r="D881" t="s">
        <v>464</v>
      </c>
      <c r="E881" s="152">
        <v>1.05</v>
      </c>
      <c r="F881" s="152">
        <v>1.05</v>
      </c>
      <c r="G881" t="s">
        <v>196</v>
      </c>
      <c r="H881" s="342">
        <v>1</v>
      </c>
      <c r="I881" s="294">
        <v>43279</v>
      </c>
      <c r="J881">
        <v>23042</v>
      </c>
      <c r="K881">
        <v>828</v>
      </c>
      <c r="L881" t="s">
        <v>561</v>
      </c>
      <c r="M881" t="s">
        <v>236</v>
      </c>
      <c r="N881" t="s">
        <v>743</v>
      </c>
      <c r="O881" t="s">
        <v>544</v>
      </c>
      <c r="P881" t="s">
        <v>201</v>
      </c>
      <c r="Q881" t="s">
        <v>210</v>
      </c>
      <c r="R881" t="s">
        <v>201</v>
      </c>
      <c r="S881" t="s">
        <v>204</v>
      </c>
      <c r="T881" t="s">
        <v>201</v>
      </c>
      <c r="U881" t="s">
        <v>85</v>
      </c>
      <c r="V881" t="s">
        <v>205</v>
      </c>
      <c r="W881" t="s">
        <v>201</v>
      </c>
      <c r="X881" t="s">
        <v>46</v>
      </c>
      <c r="Y881" s="287" t="s">
        <v>138</v>
      </c>
    </row>
    <row r="882" spans="1:25" x14ac:dyDescent="0.35">
      <c r="A882" t="s">
        <v>192</v>
      </c>
      <c r="B882" t="s">
        <v>193</v>
      </c>
      <c r="C882" t="s">
        <v>683</v>
      </c>
      <c r="D882" t="s">
        <v>744</v>
      </c>
      <c r="E882" s="152">
        <v>180</v>
      </c>
      <c r="F882" s="152">
        <v>180</v>
      </c>
      <c r="G882" t="s">
        <v>196</v>
      </c>
      <c r="H882" s="342">
        <v>1</v>
      </c>
      <c r="I882" s="294">
        <v>43281</v>
      </c>
      <c r="J882">
        <v>23041</v>
      </c>
      <c r="K882">
        <v>129</v>
      </c>
      <c r="L882" t="s">
        <v>520</v>
      </c>
      <c r="M882" t="s">
        <v>236</v>
      </c>
      <c r="N882" t="s">
        <v>745</v>
      </c>
      <c r="O882" t="s">
        <v>544</v>
      </c>
      <c r="P882" t="s">
        <v>201</v>
      </c>
      <c r="Q882" t="s">
        <v>214</v>
      </c>
      <c r="R882" t="s">
        <v>201</v>
      </c>
      <c r="S882" t="s">
        <v>204</v>
      </c>
      <c r="T882" t="s">
        <v>201</v>
      </c>
      <c r="U882" t="s">
        <v>50</v>
      </c>
      <c r="V882" t="s">
        <v>205</v>
      </c>
      <c r="W882" t="s">
        <v>201</v>
      </c>
      <c r="X882" t="s">
        <v>46</v>
      </c>
      <c r="Y882" s="287" t="s">
        <v>50</v>
      </c>
    </row>
    <row r="883" spans="1:25" x14ac:dyDescent="0.35">
      <c r="A883" t="s">
        <v>192</v>
      </c>
      <c r="B883" t="s">
        <v>193</v>
      </c>
      <c r="C883" t="s">
        <v>683</v>
      </c>
      <c r="D883" t="s">
        <v>746</v>
      </c>
      <c r="E883" s="152">
        <v>494.13</v>
      </c>
      <c r="F883" s="152">
        <v>494.13</v>
      </c>
      <c r="G883" t="s">
        <v>196</v>
      </c>
      <c r="H883" s="342">
        <v>1</v>
      </c>
      <c r="I883" s="294">
        <v>43281</v>
      </c>
      <c r="J883">
        <v>23091</v>
      </c>
      <c r="K883">
        <v>393</v>
      </c>
      <c r="L883" t="s">
        <v>520</v>
      </c>
      <c r="M883" t="s">
        <v>747</v>
      </c>
      <c r="N883" t="s">
        <v>746</v>
      </c>
      <c r="O883" t="s">
        <v>544</v>
      </c>
      <c r="P883" t="s">
        <v>283</v>
      </c>
      <c r="Q883" t="s">
        <v>316</v>
      </c>
      <c r="R883" t="s">
        <v>201</v>
      </c>
      <c r="S883" t="s">
        <v>204</v>
      </c>
      <c r="T883" t="s">
        <v>201</v>
      </c>
      <c r="U883" t="s">
        <v>317</v>
      </c>
      <c r="V883" t="s">
        <v>318</v>
      </c>
      <c r="W883" t="s">
        <v>201</v>
      </c>
      <c r="X883" t="s">
        <v>94</v>
      </c>
      <c r="Y883" s="287" t="s">
        <v>164</v>
      </c>
    </row>
    <row r="884" spans="1:25" x14ac:dyDescent="0.35">
      <c r="A884" t="s">
        <v>192</v>
      </c>
      <c r="B884" t="s">
        <v>193</v>
      </c>
      <c r="C884" t="s">
        <v>683</v>
      </c>
      <c r="D884" t="s">
        <v>746</v>
      </c>
      <c r="E884" s="152">
        <v>138.21</v>
      </c>
      <c r="F884" s="152">
        <v>138.21</v>
      </c>
      <c r="G884" t="s">
        <v>196</v>
      </c>
      <c r="H884" s="342">
        <v>1</v>
      </c>
      <c r="I884" s="294">
        <v>43281</v>
      </c>
      <c r="J884">
        <v>23091</v>
      </c>
      <c r="K884">
        <v>394</v>
      </c>
      <c r="L884" t="s">
        <v>520</v>
      </c>
      <c r="M884" t="s">
        <v>747</v>
      </c>
      <c r="N884" t="s">
        <v>746</v>
      </c>
      <c r="O884" t="s">
        <v>544</v>
      </c>
      <c r="P884" t="s">
        <v>283</v>
      </c>
      <c r="Q884" t="s">
        <v>319</v>
      </c>
      <c r="R884" t="s">
        <v>201</v>
      </c>
      <c r="S884" t="s">
        <v>204</v>
      </c>
      <c r="T884" t="s">
        <v>201</v>
      </c>
      <c r="U884" t="s">
        <v>317</v>
      </c>
      <c r="V884" t="s">
        <v>318</v>
      </c>
      <c r="W884" t="s">
        <v>201</v>
      </c>
      <c r="X884" t="s">
        <v>94</v>
      </c>
      <c r="Y884" s="287" t="s">
        <v>164</v>
      </c>
    </row>
    <row r="885" spans="1:25" x14ac:dyDescent="0.35">
      <c r="A885" t="s">
        <v>192</v>
      </c>
      <c r="B885" t="s">
        <v>193</v>
      </c>
      <c r="C885" t="s">
        <v>683</v>
      </c>
      <c r="D885" t="s">
        <v>746</v>
      </c>
      <c r="E885" s="152">
        <v>20.37</v>
      </c>
      <c r="F885" s="152">
        <v>20.37</v>
      </c>
      <c r="G885" t="s">
        <v>196</v>
      </c>
      <c r="H885" s="342">
        <v>1</v>
      </c>
      <c r="I885" s="294">
        <v>43281</v>
      </c>
      <c r="J885">
        <v>23091</v>
      </c>
      <c r="K885">
        <v>395</v>
      </c>
      <c r="L885" t="s">
        <v>520</v>
      </c>
      <c r="M885" t="s">
        <v>747</v>
      </c>
      <c r="N885" t="s">
        <v>746</v>
      </c>
      <c r="O885" t="s">
        <v>544</v>
      </c>
      <c r="P885" t="s">
        <v>283</v>
      </c>
      <c r="Q885" t="s">
        <v>347</v>
      </c>
      <c r="R885" t="s">
        <v>201</v>
      </c>
      <c r="S885" t="s">
        <v>204</v>
      </c>
      <c r="T885" t="s">
        <v>201</v>
      </c>
      <c r="U885" t="s">
        <v>317</v>
      </c>
      <c r="V885" t="s">
        <v>318</v>
      </c>
      <c r="W885" t="s">
        <v>201</v>
      </c>
      <c r="X885" t="s">
        <v>94</v>
      </c>
      <c r="Y885" s="287" t="s">
        <v>164</v>
      </c>
    </row>
    <row r="886" spans="1:25" x14ac:dyDescent="0.35">
      <c r="A886" t="s">
        <v>192</v>
      </c>
      <c r="B886" t="s">
        <v>193</v>
      </c>
      <c r="C886" t="s">
        <v>683</v>
      </c>
      <c r="D886" t="s">
        <v>746</v>
      </c>
      <c r="E886" s="152">
        <v>19.95</v>
      </c>
      <c r="F886" s="152">
        <v>19.95</v>
      </c>
      <c r="G886" t="s">
        <v>196</v>
      </c>
      <c r="H886" s="342">
        <v>1</v>
      </c>
      <c r="I886" s="294">
        <v>43281</v>
      </c>
      <c r="J886">
        <v>23091</v>
      </c>
      <c r="K886">
        <v>396</v>
      </c>
      <c r="L886" t="s">
        <v>520</v>
      </c>
      <c r="M886" t="s">
        <v>747</v>
      </c>
      <c r="N886" t="s">
        <v>746</v>
      </c>
      <c r="O886" t="s">
        <v>544</v>
      </c>
      <c r="P886" t="s">
        <v>283</v>
      </c>
      <c r="Q886" t="s">
        <v>320</v>
      </c>
      <c r="R886" t="s">
        <v>201</v>
      </c>
      <c r="S886" t="s">
        <v>204</v>
      </c>
      <c r="T886" t="s">
        <v>201</v>
      </c>
      <c r="U886" t="s">
        <v>317</v>
      </c>
      <c r="V886" t="s">
        <v>318</v>
      </c>
      <c r="W886" t="s">
        <v>201</v>
      </c>
      <c r="X886" t="s">
        <v>94</v>
      </c>
      <c r="Y886" s="287" t="s">
        <v>164</v>
      </c>
    </row>
    <row r="887" spans="1:25" x14ac:dyDescent="0.35">
      <c r="A887" t="s">
        <v>192</v>
      </c>
      <c r="B887" t="s">
        <v>193</v>
      </c>
      <c r="C887" t="s">
        <v>683</v>
      </c>
      <c r="D887" t="s">
        <v>746</v>
      </c>
      <c r="E887" s="152">
        <v>424.33</v>
      </c>
      <c r="F887" s="152">
        <v>424.33</v>
      </c>
      <c r="G887" t="s">
        <v>196</v>
      </c>
      <c r="H887" s="342">
        <v>1</v>
      </c>
      <c r="I887" s="294">
        <v>43281</v>
      </c>
      <c r="J887">
        <v>23091</v>
      </c>
      <c r="K887">
        <v>397</v>
      </c>
      <c r="L887" t="s">
        <v>520</v>
      </c>
      <c r="M887" t="s">
        <v>747</v>
      </c>
      <c r="N887" t="s">
        <v>746</v>
      </c>
      <c r="O887" t="s">
        <v>544</v>
      </c>
      <c r="P887" t="s">
        <v>283</v>
      </c>
      <c r="Q887" t="s">
        <v>321</v>
      </c>
      <c r="R887" t="s">
        <v>201</v>
      </c>
      <c r="S887" t="s">
        <v>204</v>
      </c>
      <c r="T887" t="s">
        <v>201</v>
      </c>
      <c r="U887" t="s">
        <v>317</v>
      </c>
      <c r="V887" t="s">
        <v>318</v>
      </c>
      <c r="W887" t="s">
        <v>201</v>
      </c>
      <c r="X887" t="s">
        <v>94</v>
      </c>
      <c r="Y887" s="287" t="s">
        <v>164</v>
      </c>
    </row>
    <row r="888" spans="1:25" x14ac:dyDescent="0.35">
      <c r="A888" t="s">
        <v>192</v>
      </c>
      <c r="B888" t="s">
        <v>193</v>
      </c>
      <c r="C888" t="s">
        <v>683</v>
      </c>
      <c r="D888" t="s">
        <v>746</v>
      </c>
      <c r="E888" s="152">
        <v>48.05</v>
      </c>
      <c r="F888" s="152">
        <v>48.05</v>
      </c>
      <c r="G888" t="s">
        <v>196</v>
      </c>
      <c r="H888" s="342">
        <v>1</v>
      </c>
      <c r="I888" s="294">
        <v>43281</v>
      </c>
      <c r="J888">
        <v>23091</v>
      </c>
      <c r="K888">
        <v>398</v>
      </c>
      <c r="L888" t="s">
        <v>520</v>
      </c>
      <c r="M888" t="s">
        <v>747</v>
      </c>
      <c r="N888" t="s">
        <v>746</v>
      </c>
      <c r="O888" t="s">
        <v>544</v>
      </c>
      <c r="P888" t="s">
        <v>283</v>
      </c>
      <c r="Q888" t="s">
        <v>322</v>
      </c>
      <c r="R888" t="s">
        <v>201</v>
      </c>
      <c r="S888" t="s">
        <v>204</v>
      </c>
      <c r="T888" t="s">
        <v>201</v>
      </c>
      <c r="U888" t="s">
        <v>317</v>
      </c>
      <c r="V888" t="s">
        <v>318</v>
      </c>
      <c r="W888" t="s">
        <v>201</v>
      </c>
      <c r="X888" t="s">
        <v>94</v>
      </c>
      <c r="Y888" s="287" t="s">
        <v>164</v>
      </c>
    </row>
    <row r="889" spans="1:25" x14ac:dyDescent="0.35">
      <c r="A889" t="s">
        <v>192</v>
      </c>
      <c r="B889" t="s">
        <v>193</v>
      </c>
      <c r="C889" t="s">
        <v>683</v>
      </c>
      <c r="D889" t="s">
        <v>746</v>
      </c>
      <c r="E889" s="152">
        <v>606.79999999999995</v>
      </c>
      <c r="F889" s="152">
        <v>606.79999999999995</v>
      </c>
      <c r="G889" t="s">
        <v>196</v>
      </c>
      <c r="H889" s="342">
        <v>1</v>
      </c>
      <c r="I889" s="294">
        <v>43281</v>
      </c>
      <c r="J889">
        <v>23091</v>
      </c>
      <c r="K889">
        <v>399</v>
      </c>
      <c r="L889" t="s">
        <v>520</v>
      </c>
      <c r="M889" t="s">
        <v>747</v>
      </c>
      <c r="N889" t="s">
        <v>746</v>
      </c>
      <c r="O889" t="s">
        <v>544</v>
      </c>
      <c r="P889" t="s">
        <v>283</v>
      </c>
      <c r="Q889" t="s">
        <v>324</v>
      </c>
      <c r="R889" t="s">
        <v>201</v>
      </c>
      <c r="S889" t="s">
        <v>204</v>
      </c>
      <c r="T889" t="s">
        <v>201</v>
      </c>
      <c r="U889" t="s">
        <v>317</v>
      </c>
      <c r="V889" t="s">
        <v>318</v>
      </c>
      <c r="W889" t="s">
        <v>201</v>
      </c>
      <c r="X889" t="s">
        <v>94</v>
      </c>
      <c r="Y889" s="287" t="s">
        <v>164</v>
      </c>
    </row>
    <row r="890" spans="1:25" x14ac:dyDescent="0.35">
      <c r="A890" t="s">
        <v>192</v>
      </c>
      <c r="B890" t="s">
        <v>193</v>
      </c>
      <c r="C890" t="s">
        <v>683</v>
      </c>
      <c r="D890" t="s">
        <v>746</v>
      </c>
      <c r="E890" s="152">
        <v>315.38</v>
      </c>
      <c r="F890" s="152">
        <v>315.38</v>
      </c>
      <c r="G890" t="s">
        <v>196</v>
      </c>
      <c r="H890" s="342">
        <v>1</v>
      </c>
      <c r="I890" s="294">
        <v>43281</v>
      </c>
      <c r="J890">
        <v>23091</v>
      </c>
      <c r="K890">
        <v>400</v>
      </c>
      <c r="L890" t="s">
        <v>520</v>
      </c>
      <c r="M890" t="s">
        <v>747</v>
      </c>
      <c r="N890" t="s">
        <v>746</v>
      </c>
      <c r="O890" t="s">
        <v>544</v>
      </c>
      <c r="P890" t="s">
        <v>283</v>
      </c>
      <c r="Q890" t="s">
        <v>325</v>
      </c>
      <c r="R890" t="s">
        <v>201</v>
      </c>
      <c r="S890" t="s">
        <v>204</v>
      </c>
      <c r="T890" t="s">
        <v>201</v>
      </c>
      <c r="U890" t="s">
        <v>317</v>
      </c>
      <c r="V890" t="s">
        <v>318</v>
      </c>
      <c r="W890" t="s">
        <v>201</v>
      </c>
      <c r="X890" t="s">
        <v>94</v>
      </c>
      <c r="Y890" s="287" t="s">
        <v>164</v>
      </c>
    </row>
    <row r="891" spans="1:25" x14ac:dyDescent="0.35">
      <c r="A891" t="s">
        <v>192</v>
      </c>
      <c r="B891" t="s">
        <v>193</v>
      </c>
      <c r="C891" t="s">
        <v>683</v>
      </c>
      <c r="D891" t="s">
        <v>746</v>
      </c>
      <c r="E891" s="152">
        <v>100.33</v>
      </c>
      <c r="F891" s="152">
        <v>100.33</v>
      </c>
      <c r="G891" t="s">
        <v>196</v>
      </c>
      <c r="H891" s="342">
        <v>1</v>
      </c>
      <c r="I891" s="294">
        <v>43281</v>
      </c>
      <c r="J891">
        <v>23091</v>
      </c>
      <c r="K891">
        <v>401</v>
      </c>
      <c r="L891" t="s">
        <v>520</v>
      </c>
      <c r="M891" t="s">
        <v>747</v>
      </c>
      <c r="N891" t="s">
        <v>746</v>
      </c>
      <c r="O891" t="s">
        <v>544</v>
      </c>
      <c r="P891" t="s">
        <v>283</v>
      </c>
      <c r="Q891" t="s">
        <v>326</v>
      </c>
      <c r="R891" t="s">
        <v>201</v>
      </c>
      <c r="S891" t="s">
        <v>204</v>
      </c>
      <c r="T891" t="s">
        <v>201</v>
      </c>
      <c r="U891" t="s">
        <v>317</v>
      </c>
      <c r="V891" t="s">
        <v>318</v>
      </c>
      <c r="W891" t="s">
        <v>201</v>
      </c>
      <c r="X891" t="s">
        <v>94</v>
      </c>
      <c r="Y891" s="287" t="s">
        <v>164</v>
      </c>
    </row>
    <row r="892" spans="1:25" x14ac:dyDescent="0.35">
      <c r="A892" t="s">
        <v>192</v>
      </c>
      <c r="B892" t="s">
        <v>193</v>
      </c>
      <c r="C892" t="s">
        <v>683</v>
      </c>
      <c r="D892" t="s">
        <v>748</v>
      </c>
      <c r="E892" s="152">
        <v>115.08</v>
      </c>
      <c r="F892" s="152">
        <v>115.08</v>
      </c>
      <c r="G892" t="s">
        <v>196</v>
      </c>
      <c r="H892" s="342">
        <v>1</v>
      </c>
      <c r="I892" s="294">
        <v>43281</v>
      </c>
      <c r="J892">
        <v>23092</v>
      </c>
      <c r="K892">
        <v>43</v>
      </c>
      <c r="L892" t="s">
        <v>520</v>
      </c>
      <c r="M892" t="s">
        <v>543</v>
      </c>
      <c r="N892" t="s">
        <v>748</v>
      </c>
      <c r="O892" t="s">
        <v>544</v>
      </c>
      <c r="P892" t="s">
        <v>329</v>
      </c>
      <c r="Q892" t="s">
        <v>316</v>
      </c>
      <c r="R892" t="s">
        <v>201</v>
      </c>
      <c r="S892" t="s">
        <v>204</v>
      </c>
      <c r="T892" t="s">
        <v>201</v>
      </c>
      <c r="U892" t="s">
        <v>330</v>
      </c>
      <c r="V892" t="s">
        <v>318</v>
      </c>
      <c r="W892" t="s">
        <v>201</v>
      </c>
      <c r="X892" t="s">
        <v>331</v>
      </c>
      <c r="Y892" s="287" t="s">
        <v>164</v>
      </c>
    </row>
    <row r="893" spans="1:25" x14ac:dyDescent="0.35">
      <c r="A893" t="s">
        <v>192</v>
      </c>
      <c r="B893" t="s">
        <v>193</v>
      </c>
      <c r="C893" t="s">
        <v>683</v>
      </c>
      <c r="D893" t="s">
        <v>748</v>
      </c>
      <c r="E893" s="152">
        <v>65.099999999999994</v>
      </c>
      <c r="F893" s="152">
        <v>65.099999999999994</v>
      </c>
      <c r="G893" t="s">
        <v>196</v>
      </c>
      <c r="H893" s="342">
        <v>1</v>
      </c>
      <c r="I893" s="294">
        <v>43281</v>
      </c>
      <c r="J893">
        <v>23092</v>
      </c>
      <c r="K893">
        <v>202</v>
      </c>
      <c r="L893" t="s">
        <v>520</v>
      </c>
      <c r="M893" t="s">
        <v>543</v>
      </c>
      <c r="N893" t="s">
        <v>748</v>
      </c>
      <c r="O893" t="s">
        <v>544</v>
      </c>
      <c r="P893" t="s">
        <v>332</v>
      </c>
      <c r="Q893" t="s">
        <v>316</v>
      </c>
      <c r="R893" t="s">
        <v>201</v>
      </c>
      <c r="S893" t="s">
        <v>204</v>
      </c>
      <c r="T893" t="s">
        <v>201</v>
      </c>
      <c r="U893" t="s">
        <v>330</v>
      </c>
      <c r="V893" t="s">
        <v>318</v>
      </c>
      <c r="W893" t="s">
        <v>201</v>
      </c>
      <c r="X893" t="s">
        <v>331</v>
      </c>
      <c r="Y893" s="287" t="s">
        <v>164</v>
      </c>
    </row>
    <row r="894" spans="1:25" x14ac:dyDescent="0.35">
      <c r="A894" t="s">
        <v>192</v>
      </c>
      <c r="B894" t="s">
        <v>193</v>
      </c>
      <c r="C894" t="s">
        <v>683</v>
      </c>
      <c r="D894" t="s">
        <v>748</v>
      </c>
      <c r="E894" s="152">
        <v>1.81</v>
      </c>
      <c r="F894" s="152">
        <v>1.81</v>
      </c>
      <c r="G894" t="s">
        <v>196</v>
      </c>
      <c r="H894" s="342">
        <v>1</v>
      </c>
      <c r="I894" s="294">
        <v>43281</v>
      </c>
      <c r="J894">
        <v>23092</v>
      </c>
      <c r="K894">
        <v>359</v>
      </c>
      <c r="L894" t="s">
        <v>520</v>
      </c>
      <c r="M894" t="s">
        <v>543</v>
      </c>
      <c r="N894" t="s">
        <v>748</v>
      </c>
      <c r="O894" t="s">
        <v>544</v>
      </c>
      <c r="P894" t="s">
        <v>333</v>
      </c>
      <c r="Q894" t="s">
        <v>316</v>
      </c>
      <c r="R894" t="s">
        <v>201</v>
      </c>
      <c r="S894" t="s">
        <v>204</v>
      </c>
      <c r="T894" t="s">
        <v>201</v>
      </c>
      <c r="U894" t="s">
        <v>330</v>
      </c>
      <c r="V894" t="s">
        <v>318</v>
      </c>
      <c r="W894" t="s">
        <v>201</v>
      </c>
      <c r="X894" t="s">
        <v>331</v>
      </c>
      <c r="Y894" s="287" t="s">
        <v>164</v>
      </c>
    </row>
    <row r="895" spans="1:25" x14ac:dyDescent="0.35">
      <c r="A895" t="s">
        <v>192</v>
      </c>
      <c r="B895" t="s">
        <v>193</v>
      </c>
      <c r="C895" t="s">
        <v>683</v>
      </c>
      <c r="D895" t="s">
        <v>748</v>
      </c>
      <c r="E895" s="152">
        <v>28.42</v>
      </c>
      <c r="F895" s="152">
        <v>28.42</v>
      </c>
      <c r="G895" t="s">
        <v>196</v>
      </c>
      <c r="H895" s="342">
        <v>1</v>
      </c>
      <c r="I895" s="294">
        <v>43281</v>
      </c>
      <c r="J895">
        <v>23092</v>
      </c>
      <c r="K895">
        <v>507</v>
      </c>
      <c r="L895" t="s">
        <v>520</v>
      </c>
      <c r="M895" t="s">
        <v>543</v>
      </c>
      <c r="N895" t="s">
        <v>748</v>
      </c>
      <c r="O895" t="s">
        <v>544</v>
      </c>
      <c r="P895" t="s">
        <v>334</v>
      </c>
      <c r="Q895" t="s">
        <v>316</v>
      </c>
      <c r="R895" t="s">
        <v>201</v>
      </c>
      <c r="S895" t="s">
        <v>204</v>
      </c>
      <c r="T895" t="s">
        <v>201</v>
      </c>
      <c r="U895" t="s">
        <v>330</v>
      </c>
      <c r="V895" t="s">
        <v>318</v>
      </c>
      <c r="W895" t="s">
        <v>201</v>
      </c>
      <c r="X895" t="s">
        <v>331</v>
      </c>
      <c r="Y895" s="287" t="s">
        <v>164</v>
      </c>
    </row>
    <row r="896" spans="1:25" x14ac:dyDescent="0.35">
      <c r="A896" t="s">
        <v>192</v>
      </c>
      <c r="B896" t="s">
        <v>193</v>
      </c>
      <c r="C896" t="s">
        <v>683</v>
      </c>
      <c r="D896" t="s">
        <v>748</v>
      </c>
      <c r="E896" s="152">
        <v>97.44</v>
      </c>
      <c r="F896" s="152">
        <v>97.44</v>
      </c>
      <c r="G896" t="s">
        <v>196</v>
      </c>
      <c r="H896" s="342">
        <v>1</v>
      </c>
      <c r="I896" s="294">
        <v>43281</v>
      </c>
      <c r="J896">
        <v>23092</v>
      </c>
      <c r="K896">
        <v>665</v>
      </c>
      <c r="L896" t="s">
        <v>520</v>
      </c>
      <c r="M896" t="s">
        <v>543</v>
      </c>
      <c r="N896" t="s">
        <v>748</v>
      </c>
      <c r="O896" t="s">
        <v>544</v>
      </c>
      <c r="P896" t="s">
        <v>335</v>
      </c>
      <c r="Q896" t="s">
        <v>316</v>
      </c>
      <c r="R896" t="s">
        <v>201</v>
      </c>
      <c r="S896" t="s">
        <v>204</v>
      </c>
      <c r="T896" t="s">
        <v>201</v>
      </c>
      <c r="U896" t="s">
        <v>330</v>
      </c>
      <c r="V896" t="s">
        <v>318</v>
      </c>
      <c r="W896" t="s">
        <v>201</v>
      </c>
      <c r="X896" t="s">
        <v>331</v>
      </c>
      <c r="Y896" s="287" t="s">
        <v>164</v>
      </c>
    </row>
    <row r="897" spans="1:25" x14ac:dyDescent="0.35">
      <c r="A897" t="s">
        <v>192</v>
      </c>
      <c r="B897" t="s">
        <v>193</v>
      </c>
      <c r="C897" t="s">
        <v>683</v>
      </c>
      <c r="D897" t="s">
        <v>748</v>
      </c>
      <c r="E897" s="152">
        <v>44.47</v>
      </c>
      <c r="F897" s="152">
        <v>44.47</v>
      </c>
      <c r="G897" t="s">
        <v>196</v>
      </c>
      <c r="H897" s="342">
        <v>1</v>
      </c>
      <c r="I897" s="294">
        <v>43281</v>
      </c>
      <c r="J897">
        <v>23092</v>
      </c>
      <c r="K897">
        <v>824</v>
      </c>
      <c r="L897" t="s">
        <v>520</v>
      </c>
      <c r="M897" t="s">
        <v>543</v>
      </c>
      <c r="N897" t="s">
        <v>748</v>
      </c>
      <c r="O897" t="s">
        <v>544</v>
      </c>
      <c r="P897" t="s">
        <v>336</v>
      </c>
      <c r="Q897" t="s">
        <v>316</v>
      </c>
      <c r="R897" t="s">
        <v>201</v>
      </c>
      <c r="S897" t="s">
        <v>204</v>
      </c>
      <c r="T897" t="s">
        <v>201</v>
      </c>
      <c r="U897" t="s">
        <v>330</v>
      </c>
      <c r="V897" t="s">
        <v>318</v>
      </c>
      <c r="W897" t="s">
        <v>201</v>
      </c>
      <c r="X897" t="s">
        <v>331</v>
      </c>
      <c r="Y897" s="287" t="s">
        <v>164</v>
      </c>
    </row>
    <row r="898" spans="1:25" x14ac:dyDescent="0.35">
      <c r="A898" t="s">
        <v>192</v>
      </c>
      <c r="B898" t="s">
        <v>193</v>
      </c>
      <c r="C898" t="s">
        <v>683</v>
      </c>
      <c r="D898" t="s">
        <v>748</v>
      </c>
      <c r="E898" s="152">
        <v>-17.63</v>
      </c>
      <c r="F898" s="152">
        <v>-17.63</v>
      </c>
      <c r="G898" t="s">
        <v>196</v>
      </c>
      <c r="H898" s="342">
        <v>1</v>
      </c>
      <c r="I898" s="294">
        <v>43281</v>
      </c>
      <c r="J898">
        <v>23092</v>
      </c>
      <c r="K898">
        <v>981</v>
      </c>
      <c r="L898" t="s">
        <v>520</v>
      </c>
      <c r="M898" t="s">
        <v>543</v>
      </c>
      <c r="N898" t="s">
        <v>748</v>
      </c>
      <c r="O898" t="s">
        <v>544</v>
      </c>
      <c r="P898" t="s">
        <v>337</v>
      </c>
      <c r="Q898" t="s">
        <v>316</v>
      </c>
      <c r="R898" t="s">
        <v>201</v>
      </c>
      <c r="S898" t="s">
        <v>204</v>
      </c>
      <c r="T898" t="s">
        <v>201</v>
      </c>
      <c r="U898" t="s">
        <v>330</v>
      </c>
      <c r="V898" t="s">
        <v>318</v>
      </c>
      <c r="W898" t="s">
        <v>201</v>
      </c>
      <c r="X898" t="s">
        <v>331</v>
      </c>
      <c r="Y898" s="287" t="s">
        <v>164</v>
      </c>
    </row>
    <row r="899" spans="1:25" x14ac:dyDescent="0.35">
      <c r="A899" t="s">
        <v>192</v>
      </c>
      <c r="B899" t="s">
        <v>193</v>
      </c>
      <c r="C899" t="s">
        <v>683</v>
      </c>
      <c r="D899" t="s">
        <v>748</v>
      </c>
      <c r="E899" s="152">
        <v>91.38</v>
      </c>
      <c r="F899" s="152">
        <v>91.38</v>
      </c>
      <c r="G899" t="s">
        <v>196</v>
      </c>
      <c r="H899" s="342">
        <v>1</v>
      </c>
      <c r="I899" s="294">
        <v>43281</v>
      </c>
      <c r="J899">
        <v>23092</v>
      </c>
      <c r="K899">
        <v>1140</v>
      </c>
      <c r="L899" t="s">
        <v>520</v>
      </c>
      <c r="M899" t="s">
        <v>543</v>
      </c>
      <c r="N899" t="s">
        <v>748</v>
      </c>
      <c r="O899" t="s">
        <v>544</v>
      </c>
      <c r="P899" t="s">
        <v>338</v>
      </c>
      <c r="Q899" t="s">
        <v>316</v>
      </c>
      <c r="R899" t="s">
        <v>201</v>
      </c>
      <c r="S899" t="s">
        <v>204</v>
      </c>
      <c r="T899" t="s">
        <v>201</v>
      </c>
      <c r="U899" t="s">
        <v>330</v>
      </c>
      <c r="V899" t="s">
        <v>318</v>
      </c>
      <c r="W899" t="s">
        <v>201</v>
      </c>
      <c r="X899" t="s">
        <v>331</v>
      </c>
      <c r="Y899" s="287" t="s">
        <v>164</v>
      </c>
    </row>
    <row r="900" spans="1:25" x14ac:dyDescent="0.35">
      <c r="A900" t="s">
        <v>192</v>
      </c>
      <c r="B900" t="s">
        <v>193</v>
      </c>
      <c r="C900" t="s">
        <v>683</v>
      </c>
      <c r="D900" t="s">
        <v>748</v>
      </c>
      <c r="E900" s="152">
        <v>38.200000000000003</v>
      </c>
      <c r="F900" s="152">
        <v>38.200000000000003</v>
      </c>
      <c r="G900" t="s">
        <v>196</v>
      </c>
      <c r="H900" s="342">
        <v>1</v>
      </c>
      <c r="I900" s="294">
        <v>43281</v>
      </c>
      <c r="J900">
        <v>23092</v>
      </c>
      <c r="K900">
        <v>1299</v>
      </c>
      <c r="L900" t="s">
        <v>520</v>
      </c>
      <c r="M900" t="s">
        <v>543</v>
      </c>
      <c r="N900" t="s">
        <v>748</v>
      </c>
      <c r="O900" t="s">
        <v>544</v>
      </c>
      <c r="P900" t="s">
        <v>339</v>
      </c>
      <c r="Q900" t="s">
        <v>316</v>
      </c>
      <c r="R900" t="s">
        <v>201</v>
      </c>
      <c r="S900" t="s">
        <v>204</v>
      </c>
      <c r="T900" t="s">
        <v>201</v>
      </c>
      <c r="U900" t="s">
        <v>330</v>
      </c>
      <c r="V900" t="s">
        <v>318</v>
      </c>
      <c r="W900" t="s">
        <v>201</v>
      </c>
      <c r="X900" t="s">
        <v>331</v>
      </c>
      <c r="Y900" s="287" t="s">
        <v>164</v>
      </c>
    </row>
    <row r="901" spans="1:25" x14ac:dyDescent="0.35">
      <c r="A901" t="s">
        <v>192</v>
      </c>
      <c r="B901" t="s">
        <v>193</v>
      </c>
      <c r="C901" t="s">
        <v>683</v>
      </c>
      <c r="D901" t="s">
        <v>748</v>
      </c>
      <c r="E901" s="152">
        <v>159.93</v>
      </c>
      <c r="F901" s="152">
        <v>159.93</v>
      </c>
      <c r="G901" t="s">
        <v>196</v>
      </c>
      <c r="H901" s="342">
        <v>1</v>
      </c>
      <c r="I901" s="294">
        <v>43281</v>
      </c>
      <c r="J901">
        <v>23092</v>
      </c>
      <c r="K901">
        <v>1457</v>
      </c>
      <c r="L901" t="s">
        <v>520</v>
      </c>
      <c r="M901" t="s">
        <v>543</v>
      </c>
      <c r="N901" t="s">
        <v>748</v>
      </c>
      <c r="O901" t="s">
        <v>544</v>
      </c>
      <c r="P901" t="s">
        <v>340</v>
      </c>
      <c r="Q901" t="s">
        <v>316</v>
      </c>
      <c r="R901" t="s">
        <v>201</v>
      </c>
      <c r="S901" t="s">
        <v>204</v>
      </c>
      <c r="T901" t="s">
        <v>201</v>
      </c>
      <c r="U901" t="s">
        <v>330</v>
      </c>
      <c r="V901" t="s">
        <v>318</v>
      </c>
      <c r="W901" t="s">
        <v>201</v>
      </c>
      <c r="X901" t="s">
        <v>94</v>
      </c>
      <c r="Y901" s="287" t="s">
        <v>164</v>
      </c>
    </row>
    <row r="902" spans="1:25" x14ac:dyDescent="0.35">
      <c r="A902" t="s">
        <v>192</v>
      </c>
      <c r="B902" t="s">
        <v>193</v>
      </c>
      <c r="C902" t="s">
        <v>683</v>
      </c>
      <c r="D902" t="s">
        <v>748</v>
      </c>
      <c r="E902" s="152">
        <v>8.57</v>
      </c>
      <c r="F902" s="152">
        <v>8.57</v>
      </c>
      <c r="G902" t="s">
        <v>196</v>
      </c>
      <c r="H902" s="342">
        <v>1</v>
      </c>
      <c r="I902" s="294">
        <v>43281</v>
      </c>
      <c r="J902">
        <v>23092</v>
      </c>
      <c r="K902">
        <v>1616</v>
      </c>
      <c r="L902" t="s">
        <v>520</v>
      </c>
      <c r="M902" t="s">
        <v>543</v>
      </c>
      <c r="N902" t="s">
        <v>748</v>
      </c>
      <c r="O902" t="s">
        <v>544</v>
      </c>
      <c r="P902" t="s">
        <v>531</v>
      </c>
      <c r="Q902" t="s">
        <v>316</v>
      </c>
      <c r="R902" t="s">
        <v>201</v>
      </c>
      <c r="S902" t="s">
        <v>204</v>
      </c>
      <c r="T902" t="s">
        <v>201</v>
      </c>
      <c r="U902" t="s">
        <v>330</v>
      </c>
      <c r="V902" t="s">
        <v>318</v>
      </c>
      <c r="W902" t="s">
        <v>201</v>
      </c>
      <c r="X902" t="s">
        <v>94</v>
      </c>
      <c r="Y902" s="287" t="s">
        <v>164</v>
      </c>
    </row>
    <row r="903" spans="1:25" x14ac:dyDescent="0.35">
      <c r="A903" t="s">
        <v>192</v>
      </c>
      <c r="B903" t="s">
        <v>193</v>
      </c>
      <c r="C903" t="s">
        <v>683</v>
      </c>
      <c r="D903" t="s">
        <v>748</v>
      </c>
      <c r="E903" s="152">
        <v>95.34</v>
      </c>
      <c r="F903" s="152">
        <v>95.34</v>
      </c>
      <c r="G903" t="s">
        <v>196</v>
      </c>
      <c r="H903" s="342">
        <v>1</v>
      </c>
      <c r="I903" s="294">
        <v>43281</v>
      </c>
      <c r="J903">
        <v>23092</v>
      </c>
      <c r="K903">
        <v>1772</v>
      </c>
      <c r="L903" t="s">
        <v>520</v>
      </c>
      <c r="M903" t="s">
        <v>543</v>
      </c>
      <c r="N903" t="s">
        <v>748</v>
      </c>
      <c r="O903" t="s">
        <v>544</v>
      </c>
      <c r="P903" t="s">
        <v>341</v>
      </c>
      <c r="Q903" t="s">
        <v>316</v>
      </c>
      <c r="R903" t="s">
        <v>201</v>
      </c>
      <c r="S903" t="s">
        <v>204</v>
      </c>
      <c r="T903" t="s">
        <v>201</v>
      </c>
      <c r="U903" t="s">
        <v>330</v>
      </c>
      <c r="V903" t="s">
        <v>318</v>
      </c>
      <c r="W903" t="s">
        <v>201</v>
      </c>
      <c r="X903" t="s">
        <v>342</v>
      </c>
      <c r="Y903" s="287" t="s">
        <v>164</v>
      </c>
    </row>
    <row r="904" spans="1:25" x14ac:dyDescent="0.35">
      <c r="A904" t="s">
        <v>192</v>
      </c>
      <c r="B904" t="s">
        <v>193</v>
      </c>
      <c r="C904" t="s">
        <v>683</v>
      </c>
      <c r="D904" t="s">
        <v>748</v>
      </c>
      <c r="E904" s="152">
        <v>77.33</v>
      </c>
      <c r="F904" s="152">
        <v>77.33</v>
      </c>
      <c r="G904" t="s">
        <v>196</v>
      </c>
      <c r="H904" s="342">
        <v>1</v>
      </c>
      <c r="I904" s="294">
        <v>43281</v>
      </c>
      <c r="J904">
        <v>23092</v>
      </c>
      <c r="K904">
        <v>1931</v>
      </c>
      <c r="L904" t="s">
        <v>520</v>
      </c>
      <c r="M904" t="s">
        <v>543</v>
      </c>
      <c r="N904" t="s">
        <v>748</v>
      </c>
      <c r="O904" t="s">
        <v>544</v>
      </c>
      <c r="P904" t="s">
        <v>343</v>
      </c>
      <c r="Q904" t="s">
        <v>316</v>
      </c>
      <c r="R904" t="s">
        <v>201</v>
      </c>
      <c r="S904" t="s">
        <v>204</v>
      </c>
      <c r="T904" t="s">
        <v>201</v>
      </c>
      <c r="U904" t="s">
        <v>330</v>
      </c>
      <c r="V904" t="s">
        <v>318</v>
      </c>
      <c r="W904" t="s">
        <v>201</v>
      </c>
      <c r="X904" t="s">
        <v>342</v>
      </c>
      <c r="Y904" s="287" t="s">
        <v>164</v>
      </c>
    </row>
    <row r="905" spans="1:25" x14ac:dyDescent="0.35">
      <c r="A905" t="s">
        <v>192</v>
      </c>
      <c r="B905" t="s">
        <v>193</v>
      </c>
      <c r="C905" t="s">
        <v>683</v>
      </c>
      <c r="D905" t="s">
        <v>748</v>
      </c>
      <c r="E905" s="152">
        <v>68.540000000000006</v>
      </c>
      <c r="F905" s="152">
        <v>68.540000000000006</v>
      </c>
      <c r="G905" t="s">
        <v>196</v>
      </c>
      <c r="H905" s="342">
        <v>1</v>
      </c>
      <c r="I905" s="294">
        <v>43281</v>
      </c>
      <c r="J905">
        <v>23092</v>
      </c>
      <c r="K905">
        <v>2090</v>
      </c>
      <c r="L905" t="s">
        <v>520</v>
      </c>
      <c r="M905" t="s">
        <v>543</v>
      </c>
      <c r="N905" t="s">
        <v>748</v>
      </c>
      <c r="O905" t="s">
        <v>544</v>
      </c>
      <c r="P905" t="s">
        <v>346</v>
      </c>
      <c r="Q905" t="s">
        <v>316</v>
      </c>
      <c r="R905" t="s">
        <v>201</v>
      </c>
      <c r="S905" t="s">
        <v>204</v>
      </c>
      <c r="T905" t="s">
        <v>201</v>
      </c>
      <c r="U905" t="s">
        <v>330</v>
      </c>
      <c r="V905" t="s">
        <v>318</v>
      </c>
      <c r="W905" t="s">
        <v>201</v>
      </c>
      <c r="X905" t="s">
        <v>331</v>
      </c>
      <c r="Y905" s="287" t="s">
        <v>164</v>
      </c>
    </row>
    <row r="906" spans="1:25" x14ac:dyDescent="0.35">
      <c r="A906" t="s">
        <v>192</v>
      </c>
      <c r="B906" t="s">
        <v>193</v>
      </c>
      <c r="C906" t="s">
        <v>683</v>
      </c>
      <c r="D906" t="s">
        <v>748</v>
      </c>
      <c r="E906" s="152">
        <v>64.290000000000006</v>
      </c>
      <c r="F906" s="152">
        <v>64.290000000000006</v>
      </c>
      <c r="G906" t="s">
        <v>196</v>
      </c>
      <c r="H906" s="342">
        <v>1</v>
      </c>
      <c r="I906" s="294">
        <v>43281</v>
      </c>
      <c r="J906">
        <v>23092</v>
      </c>
      <c r="K906">
        <v>2249</v>
      </c>
      <c r="L906" t="s">
        <v>520</v>
      </c>
      <c r="M906" t="s">
        <v>543</v>
      </c>
      <c r="N906" t="s">
        <v>748</v>
      </c>
      <c r="O906" t="s">
        <v>544</v>
      </c>
      <c r="P906" t="s">
        <v>345</v>
      </c>
      <c r="Q906" t="s">
        <v>316</v>
      </c>
      <c r="R906" t="s">
        <v>201</v>
      </c>
      <c r="S906" t="s">
        <v>204</v>
      </c>
      <c r="T906" t="s">
        <v>201</v>
      </c>
      <c r="U906" t="s">
        <v>330</v>
      </c>
      <c r="V906" t="s">
        <v>318</v>
      </c>
      <c r="W906" t="s">
        <v>201</v>
      </c>
      <c r="X906" t="s">
        <v>331</v>
      </c>
      <c r="Y906" s="287" t="s">
        <v>164</v>
      </c>
    </row>
    <row r="907" spans="1:25" x14ac:dyDescent="0.35">
      <c r="A907" t="s">
        <v>192</v>
      </c>
      <c r="B907" t="s">
        <v>193</v>
      </c>
      <c r="C907" t="s">
        <v>683</v>
      </c>
      <c r="D907" t="s">
        <v>748</v>
      </c>
      <c r="E907" s="152">
        <v>23.53</v>
      </c>
      <c r="F907" s="152">
        <v>23.53</v>
      </c>
      <c r="G907" t="s">
        <v>196</v>
      </c>
      <c r="H907" s="342">
        <v>1</v>
      </c>
      <c r="I907" s="294">
        <v>43281</v>
      </c>
      <c r="J907">
        <v>23092</v>
      </c>
      <c r="K907">
        <v>2407</v>
      </c>
      <c r="L907" t="s">
        <v>520</v>
      </c>
      <c r="M907" t="s">
        <v>543</v>
      </c>
      <c r="N907" t="s">
        <v>748</v>
      </c>
      <c r="O907" t="s">
        <v>544</v>
      </c>
      <c r="P907" t="s">
        <v>329</v>
      </c>
      <c r="Q907" t="s">
        <v>319</v>
      </c>
      <c r="R907" t="s">
        <v>201</v>
      </c>
      <c r="S907" t="s">
        <v>204</v>
      </c>
      <c r="T907" t="s">
        <v>201</v>
      </c>
      <c r="U907" t="s">
        <v>330</v>
      </c>
      <c r="V907" t="s">
        <v>318</v>
      </c>
      <c r="W907" t="s">
        <v>201</v>
      </c>
      <c r="X907" t="s">
        <v>331</v>
      </c>
      <c r="Y907" s="287" t="s">
        <v>164</v>
      </c>
    </row>
    <row r="908" spans="1:25" x14ac:dyDescent="0.35">
      <c r="A908" t="s">
        <v>192</v>
      </c>
      <c r="B908" t="s">
        <v>193</v>
      </c>
      <c r="C908" t="s">
        <v>683</v>
      </c>
      <c r="D908" t="s">
        <v>748</v>
      </c>
      <c r="E908" s="152">
        <v>18.36</v>
      </c>
      <c r="F908" s="152">
        <v>18.36</v>
      </c>
      <c r="G908" t="s">
        <v>196</v>
      </c>
      <c r="H908" s="342">
        <v>1</v>
      </c>
      <c r="I908" s="294">
        <v>43281</v>
      </c>
      <c r="J908">
        <v>23092</v>
      </c>
      <c r="K908">
        <v>2564</v>
      </c>
      <c r="L908" t="s">
        <v>520</v>
      </c>
      <c r="M908" t="s">
        <v>543</v>
      </c>
      <c r="N908" t="s">
        <v>748</v>
      </c>
      <c r="O908" t="s">
        <v>544</v>
      </c>
      <c r="P908" t="s">
        <v>332</v>
      </c>
      <c r="Q908" t="s">
        <v>319</v>
      </c>
      <c r="R908" t="s">
        <v>201</v>
      </c>
      <c r="S908" t="s">
        <v>204</v>
      </c>
      <c r="T908" t="s">
        <v>201</v>
      </c>
      <c r="U908" t="s">
        <v>330</v>
      </c>
      <c r="V908" t="s">
        <v>318</v>
      </c>
      <c r="W908" t="s">
        <v>201</v>
      </c>
      <c r="X908" t="s">
        <v>331</v>
      </c>
      <c r="Y908" s="287" t="s">
        <v>164</v>
      </c>
    </row>
    <row r="909" spans="1:25" x14ac:dyDescent="0.35">
      <c r="A909" t="s">
        <v>192</v>
      </c>
      <c r="B909" t="s">
        <v>193</v>
      </c>
      <c r="C909" t="s">
        <v>683</v>
      </c>
      <c r="D909" t="s">
        <v>748</v>
      </c>
      <c r="E909" s="152">
        <v>2.82</v>
      </c>
      <c r="F909" s="152">
        <v>2.82</v>
      </c>
      <c r="G909" t="s">
        <v>196</v>
      </c>
      <c r="H909" s="342">
        <v>1</v>
      </c>
      <c r="I909" s="294">
        <v>43281</v>
      </c>
      <c r="J909">
        <v>23092</v>
      </c>
      <c r="K909">
        <v>2721</v>
      </c>
      <c r="L909" t="s">
        <v>520</v>
      </c>
      <c r="M909" t="s">
        <v>543</v>
      </c>
      <c r="N909" t="s">
        <v>748</v>
      </c>
      <c r="O909" t="s">
        <v>544</v>
      </c>
      <c r="P909" t="s">
        <v>333</v>
      </c>
      <c r="Q909" t="s">
        <v>319</v>
      </c>
      <c r="R909" t="s">
        <v>201</v>
      </c>
      <c r="S909" t="s">
        <v>204</v>
      </c>
      <c r="T909" t="s">
        <v>201</v>
      </c>
      <c r="U909" t="s">
        <v>330</v>
      </c>
      <c r="V909" t="s">
        <v>318</v>
      </c>
      <c r="W909" t="s">
        <v>201</v>
      </c>
      <c r="X909" t="s">
        <v>331</v>
      </c>
      <c r="Y909" s="287" t="s">
        <v>164</v>
      </c>
    </row>
    <row r="910" spans="1:25" x14ac:dyDescent="0.35">
      <c r="A910" t="s">
        <v>192</v>
      </c>
      <c r="B910" t="s">
        <v>193</v>
      </c>
      <c r="C910" t="s">
        <v>683</v>
      </c>
      <c r="D910" t="s">
        <v>748</v>
      </c>
      <c r="E910" s="152">
        <v>11.23</v>
      </c>
      <c r="F910" s="152">
        <v>11.23</v>
      </c>
      <c r="G910" t="s">
        <v>196</v>
      </c>
      <c r="H910" s="342">
        <v>1</v>
      </c>
      <c r="I910" s="294">
        <v>43281</v>
      </c>
      <c r="J910">
        <v>23092</v>
      </c>
      <c r="K910">
        <v>2873</v>
      </c>
      <c r="L910" t="s">
        <v>520</v>
      </c>
      <c r="M910" t="s">
        <v>543</v>
      </c>
      <c r="N910" t="s">
        <v>748</v>
      </c>
      <c r="O910" t="s">
        <v>544</v>
      </c>
      <c r="P910" t="s">
        <v>334</v>
      </c>
      <c r="Q910" t="s">
        <v>319</v>
      </c>
      <c r="R910" t="s">
        <v>201</v>
      </c>
      <c r="S910" t="s">
        <v>204</v>
      </c>
      <c r="T910" t="s">
        <v>201</v>
      </c>
      <c r="U910" t="s">
        <v>330</v>
      </c>
      <c r="V910" t="s">
        <v>318</v>
      </c>
      <c r="W910" t="s">
        <v>201</v>
      </c>
      <c r="X910" t="s">
        <v>331</v>
      </c>
      <c r="Y910" s="287" t="s">
        <v>164</v>
      </c>
    </row>
    <row r="911" spans="1:25" x14ac:dyDescent="0.35">
      <c r="A911" t="s">
        <v>192</v>
      </c>
      <c r="B911" t="s">
        <v>193</v>
      </c>
      <c r="C911" t="s">
        <v>683</v>
      </c>
      <c r="D911" t="s">
        <v>748</v>
      </c>
      <c r="E911" s="152">
        <v>33.92</v>
      </c>
      <c r="F911" s="152">
        <v>33.92</v>
      </c>
      <c r="G911" t="s">
        <v>196</v>
      </c>
      <c r="H911" s="342">
        <v>1</v>
      </c>
      <c r="I911" s="294">
        <v>43281</v>
      </c>
      <c r="J911">
        <v>23092</v>
      </c>
      <c r="K911">
        <v>3031</v>
      </c>
      <c r="L911" t="s">
        <v>520</v>
      </c>
      <c r="M911" t="s">
        <v>543</v>
      </c>
      <c r="N911" t="s">
        <v>748</v>
      </c>
      <c r="O911" t="s">
        <v>544</v>
      </c>
      <c r="P911" t="s">
        <v>335</v>
      </c>
      <c r="Q911" t="s">
        <v>319</v>
      </c>
      <c r="R911" t="s">
        <v>201</v>
      </c>
      <c r="S911" t="s">
        <v>204</v>
      </c>
      <c r="T911" t="s">
        <v>201</v>
      </c>
      <c r="U911" t="s">
        <v>330</v>
      </c>
      <c r="V911" t="s">
        <v>318</v>
      </c>
      <c r="W911" t="s">
        <v>201</v>
      </c>
      <c r="X911" t="s">
        <v>331</v>
      </c>
      <c r="Y911" s="287" t="s">
        <v>164</v>
      </c>
    </row>
    <row r="912" spans="1:25" x14ac:dyDescent="0.35">
      <c r="A912" t="s">
        <v>192</v>
      </c>
      <c r="B912" t="s">
        <v>193</v>
      </c>
      <c r="C912" t="s">
        <v>683</v>
      </c>
      <c r="D912" t="s">
        <v>748</v>
      </c>
      <c r="E912" s="152">
        <v>18.309999999999999</v>
      </c>
      <c r="F912" s="152">
        <v>18.309999999999999</v>
      </c>
      <c r="G912" t="s">
        <v>196</v>
      </c>
      <c r="H912" s="342">
        <v>1</v>
      </c>
      <c r="I912" s="294">
        <v>43281</v>
      </c>
      <c r="J912">
        <v>23092</v>
      </c>
      <c r="K912">
        <v>3188</v>
      </c>
      <c r="L912" t="s">
        <v>520</v>
      </c>
      <c r="M912" t="s">
        <v>543</v>
      </c>
      <c r="N912" t="s">
        <v>748</v>
      </c>
      <c r="O912" t="s">
        <v>544</v>
      </c>
      <c r="P912" t="s">
        <v>336</v>
      </c>
      <c r="Q912" t="s">
        <v>319</v>
      </c>
      <c r="R912" t="s">
        <v>201</v>
      </c>
      <c r="S912" t="s">
        <v>204</v>
      </c>
      <c r="T912" t="s">
        <v>201</v>
      </c>
      <c r="U912" t="s">
        <v>330</v>
      </c>
      <c r="V912" t="s">
        <v>318</v>
      </c>
      <c r="W912" t="s">
        <v>201</v>
      </c>
      <c r="X912" t="s">
        <v>331</v>
      </c>
      <c r="Y912" s="287" t="s">
        <v>164</v>
      </c>
    </row>
    <row r="913" spans="1:25" x14ac:dyDescent="0.35">
      <c r="A913" t="s">
        <v>192</v>
      </c>
      <c r="B913" t="s">
        <v>193</v>
      </c>
      <c r="C913" t="s">
        <v>683</v>
      </c>
      <c r="D913" t="s">
        <v>748</v>
      </c>
      <c r="E913" s="152">
        <v>-2.5299999999999998</v>
      </c>
      <c r="F913" s="152">
        <v>-2.5299999999999998</v>
      </c>
      <c r="G913" t="s">
        <v>196</v>
      </c>
      <c r="H913" s="342">
        <v>1</v>
      </c>
      <c r="I913" s="294">
        <v>43281</v>
      </c>
      <c r="J913">
        <v>23092</v>
      </c>
      <c r="K913">
        <v>3345</v>
      </c>
      <c r="L913" t="s">
        <v>520</v>
      </c>
      <c r="M913" t="s">
        <v>543</v>
      </c>
      <c r="N913" t="s">
        <v>748</v>
      </c>
      <c r="O913" t="s">
        <v>544</v>
      </c>
      <c r="P913" t="s">
        <v>337</v>
      </c>
      <c r="Q913" t="s">
        <v>319</v>
      </c>
      <c r="R913" t="s">
        <v>201</v>
      </c>
      <c r="S913" t="s">
        <v>204</v>
      </c>
      <c r="T913" t="s">
        <v>201</v>
      </c>
      <c r="U913" t="s">
        <v>330</v>
      </c>
      <c r="V913" t="s">
        <v>318</v>
      </c>
      <c r="W913" t="s">
        <v>201</v>
      </c>
      <c r="X913" t="s">
        <v>331</v>
      </c>
      <c r="Y913" s="287" t="s">
        <v>164</v>
      </c>
    </row>
    <row r="914" spans="1:25" x14ac:dyDescent="0.35">
      <c r="A914" t="s">
        <v>192</v>
      </c>
      <c r="B914" t="s">
        <v>193</v>
      </c>
      <c r="C914" t="s">
        <v>683</v>
      </c>
      <c r="D914" t="s">
        <v>748</v>
      </c>
      <c r="E914" s="152">
        <v>58</v>
      </c>
      <c r="F914" s="152">
        <v>58</v>
      </c>
      <c r="G914" t="s">
        <v>196</v>
      </c>
      <c r="H914" s="342">
        <v>1</v>
      </c>
      <c r="I914" s="294">
        <v>43281</v>
      </c>
      <c r="J914">
        <v>23092</v>
      </c>
      <c r="K914">
        <v>3496</v>
      </c>
      <c r="L914" t="s">
        <v>520</v>
      </c>
      <c r="M914" t="s">
        <v>543</v>
      </c>
      <c r="N914" t="s">
        <v>748</v>
      </c>
      <c r="O914" t="s">
        <v>544</v>
      </c>
      <c r="P914" t="s">
        <v>338</v>
      </c>
      <c r="Q914" t="s">
        <v>319</v>
      </c>
      <c r="R914" t="s">
        <v>201</v>
      </c>
      <c r="S914" t="s">
        <v>204</v>
      </c>
      <c r="T914" t="s">
        <v>201</v>
      </c>
      <c r="U914" t="s">
        <v>330</v>
      </c>
      <c r="V914" t="s">
        <v>318</v>
      </c>
      <c r="W914" t="s">
        <v>201</v>
      </c>
      <c r="X914" t="s">
        <v>331</v>
      </c>
      <c r="Y914" s="287" t="s">
        <v>164</v>
      </c>
    </row>
    <row r="915" spans="1:25" x14ac:dyDescent="0.35">
      <c r="A915" t="s">
        <v>192</v>
      </c>
      <c r="B915" t="s">
        <v>193</v>
      </c>
      <c r="C915" t="s">
        <v>683</v>
      </c>
      <c r="D915" t="s">
        <v>748</v>
      </c>
      <c r="E915" s="152">
        <v>13.64</v>
      </c>
      <c r="F915" s="152">
        <v>13.64</v>
      </c>
      <c r="G915" t="s">
        <v>196</v>
      </c>
      <c r="H915" s="342">
        <v>1</v>
      </c>
      <c r="I915" s="294">
        <v>43281</v>
      </c>
      <c r="J915">
        <v>23092</v>
      </c>
      <c r="K915">
        <v>3654</v>
      </c>
      <c r="L915" t="s">
        <v>520</v>
      </c>
      <c r="M915" t="s">
        <v>543</v>
      </c>
      <c r="N915" t="s">
        <v>748</v>
      </c>
      <c r="O915" t="s">
        <v>544</v>
      </c>
      <c r="P915" t="s">
        <v>339</v>
      </c>
      <c r="Q915" t="s">
        <v>319</v>
      </c>
      <c r="R915" t="s">
        <v>201</v>
      </c>
      <c r="S915" t="s">
        <v>204</v>
      </c>
      <c r="T915" t="s">
        <v>201</v>
      </c>
      <c r="U915" t="s">
        <v>330</v>
      </c>
      <c r="V915" t="s">
        <v>318</v>
      </c>
      <c r="W915" t="s">
        <v>201</v>
      </c>
      <c r="X915" t="s">
        <v>331</v>
      </c>
      <c r="Y915" s="287" t="s">
        <v>164</v>
      </c>
    </row>
    <row r="916" spans="1:25" x14ac:dyDescent="0.35">
      <c r="A916" t="s">
        <v>192</v>
      </c>
      <c r="B916" t="s">
        <v>193</v>
      </c>
      <c r="C916" t="s">
        <v>683</v>
      </c>
      <c r="D916" t="s">
        <v>748</v>
      </c>
      <c r="E916" s="152">
        <v>42.29</v>
      </c>
      <c r="F916" s="152">
        <v>42.29</v>
      </c>
      <c r="G916" t="s">
        <v>196</v>
      </c>
      <c r="H916" s="342">
        <v>1</v>
      </c>
      <c r="I916" s="294">
        <v>43281</v>
      </c>
      <c r="J916">
        <v>23092</v>
      </c>
      <c r="K916">
        <v>3812</v>
      </c>
      <c r="L916" t="s">
        <v>520</v>
      </c>
      <c r="M916" t="s">
        <v>543</v>
      </c>
      <c r="N916" t="s">
        <v>748</v>
      </c>
      <c r="O916" t="s">
        <v>544</v>
      </c>
      <c r="P916" t="s">
        <v>340</v>
      </c>
      <c r="Q916" t="s">
        <v>319</v>
      </c>
      <c r="R916" t="s">
        <v>201</v>
      </c>
      <c r="S916" t="s">
        <v>204</v>
      </c>
      <c r="T916" t="s">
        <v>201</v>
      </c>
      <c r="U916" t="s">
        <v>330</v>
      </c>
      <c r="V916" t="s">
        <v>318</v>
      </c>
      <c r="W916" t="s">
        <v>201</v>
      </c>
      <c r="X916" t="s">
        <v>94</v>
      </c>
      <c r="Y916" s="287" t="s">
        <v>164</v>
      </c>
    </row>
    <row r="917" spans="1:25" x14ac:dyDescent="0.35">
      <c r="A917" t="s">
        <v>192</v>
      </c>
      <c r="B917" t="s">
        <v>193</v>
      </c>
      <c r="C917" t="s">
        <v>683</v>
      </c>
      <c r="D917" t="s">
        <v>748</v>
      </c>
      <c r="E917" s="152">
        <v>57.33</v>
      </c>
      <c r="F917" s="152">
        <v>57.33</v>
      </c>
      <c r="G917" t="s">
        <v>196</v>
      </c>
      <c r="H917" s="342">
        <v>1</v>
      </c>
      <c r="I917" s="294">
        <v>43281</v>
      </c>
      <c r="J917">
        <v>23092</v>
      </c>
      <c r="K917">
        <v>3970</v>
      </c>
      <c r="L917" t="s">
        <v>520</v>
      </c>
      <c r="M917" t="s">
        <v>543</v>
      </c>
      <c r="N917" t="s">
        <v>748</v>
      </c>
      <c r="O917" t="s">
        <v>544</v>
      </c>
      <c r="P917" t="s">
        <v>533</v>
      </c>
      <c r="Q917" t="s">
        <v>319</v>
      </c>
      <c r="R917" t="s">
        <v>201</v>
      </c>
      <c r="S917" t="s">
        <v>204</v>
      </c>
      <c r="T917" t="s">
        <v>201</v>
      </c>
      <c r="U917" t="s">
        <v>330</v>
      </c>
      <c r="V917" t="s">
        <v>318</v>
      </c>
      <c r="W917" t="s">
        <v>201</v>
      </c>
      <c r="X917" t="s">
        <v>94</v>
      </c>
      <c r="Y917" s="287" t="s">
        <v>164</v>
      </c>
    </row>
    <row r="918" spans="1:25" x14ac:dyDescent="0.35">
      <c r="A918" t="s">
        <v>192</v>
      </c>
      <c r="B918" t="s">
        <v>193</v>
      </c>
      <c r="C918" t="s">
        <v>683</v>
      </c>
      <c r="D918" t="s">
        <v>748</v>
      </c>
      <c r="E918" s="152">
        <v>81.27</v>
      </c>
      <c r="F918" s="152">
        <v>81.27</v>
      </c>
      <c r="G918" t="s">
        <v>196</v>
      </c>
      <c r="H918" s="342">
        <v>1</v>
      </c>
      <c r="I918" s="294">
        <v>43281</v>
      </c>
      <c r="J918">
        <v>23092</v>
      </c>
      <c r="K918">
        <v>4129</v>
      </c>
      <c r="L918" t="s">
        <v>520</v>
      </c>
      <c r="M918" t="s">
        <v>543</v>
      </c>
      <c r="N918" t="s">
        <v>748</v>
      </c>
      <c r="O918" t="s">
        <v>544</v>
      </c>
      <c r="P918" t="s">
        <v>531</v>
      </c>
      <c r="Q918" t="s">
        <v>319</v>
      </c>
      <c r="R918" t="s">
        <v>201</v>
      </c>
      <c r="S918" t="s">
        <v>204</v>
      </c>
      <c r="T918" t="s">
        <v>201</v>
      </c>
      <c r="U918" t="s">
        <v>330</v>
      </c>
      <c r="V918" t="s">
        <v>318</v>
      </c>
      <c r="W918" t="s">
        <v>201</v>
      </c>
      <c r="X918" t="s">
        <v>94</v>
      </c>
      <c r="Y918" s="287" t="s">
        <v>164</v>
      </c>
    </row>
    <row r="919" spans="1:25" x14ac:dyDescent="0.35">
      <c r="A919" t="s">
        <v>192</v>
      </c>
      <c r="B919" t="s">
        <v>193</v>
      </c>
      <c r="C919" t="s">
        <v>683</v>
      </c>
      <c r="D919" t="s">
        <v>748</v>
      </c>
      <c r="E919" s="152">
        <v>151.82</v>
      </c>
      <c r="F919" s="152">
        <v>151.82</v>
      </c>
      <c r="G919" t="s">
        <v>196</v>
      </c>
      <c r="H919" s="342">
        <v>1</v>
      </c>
      <c r="I919" s="294">
        <v>43281</v>
      </c>
      <c r="J919">
        <v>23092</v>
      </c>
      <c r="K919">
        <v>4288</v>
      </c>
      <c r="L919" t="s">
        <v>520</v>
      </c>
      <c r="M919" t="s">
        <v>543</v>
      </c>
      <c r="N919" t="s">
        <v>748</v>
      </c>
      <c r="O919" t="s">
        <v>544</v>
      </c>
      <c r="P919" t="s">
        <v>341</v>
      </c>
      <c r="Q919" t="s">
        <v>319</v>
      </c>
      <c r="R919" t="s">
        <v>201</v>
      </c>
      <c r="S919" t="s">
        <v>204</v>
      </c>
      <c r="T919" t="s">
        <v>201</v>
      </c>
      <c r="U919" t="s">
        <v>330</v>
      </c>
      <c r="V919" t="s">
        <v>318</v>
      </c>
      <c r="W919" t="s">
        <v>201</v>
      </c>
      <c r="X919" t="s">
        <v>342</v>
      </c>
      <c r="Y919" s="287" t="s">
        <v>164</v>
      </c>
    </row>
    <row r="920" spans="1:25" x14ac:dyDescent="0.35">
      <c r="A920" t="s">
        <v>192</v>
      </c>
      <c r="B920" t="s">
        <v>193</v>
      </c>
      <c r="C920" t="s">
        <v>683</v>
      </c>
      <c r="D920" t="s">
        <v>748</v>
      </c>
      <c r="E920" s="152">
        <v>27.97</v>
      </c>
      <c r="F920" s="152">
        <v>27.97</v>
      </c>
      <c r="G920" t="s">
        <v>196</v>
      </c>
      <c r="H920" s="342">
        <v>1</v>
      </c>
      <c r="I920" s="294">
        <v>43281</v>
      </c>
      <c r="J920">
        <v>23092</v>
      </c>
      <c r="K920">
        <v>4447</v>
      </c>
      <c r="L920" t="s">
        <v>520</v>
      </c>
      <c r="M920" t="s">
        <v>543</v>
      </c>
      <c r="N920" t="s">
        <v>748</v>
      </c>
      <c r="O920" t="s">
        <v>544</v>
      </c>
      <c r="P920" t="s">
        <v>343</v>
      </c>
      <c r="Q920" t="s">
        <v>319</v>
      </c>
      <c r="R920" t="s">
        <v>201</v>
      </c>
      <c r="S920" t="s">
        <v>204</v>
      </c>
      <c r="T920" t="s">
        <v>201</v>
      </c>
      <c r="U920" t="s">
        <v>330</v>
      </c>
      <c r="V920" t="s">
        <v>318</v>
      </c>
      <c r="W920" t="s">
        <v>201</v>
      </c>
      <c r="X920" t="s">
        <v>342</v>
      </c>
      <c r="Y920" s="287" t="s">
        <v>164</v>
      </c>
    </row>
    <row r="921" spans="1:25" x14ac:dyDescent="0.35">
      <c r="A921" t="s">
        <v>192</v>
      </c>
      <c r="B921" t="s">
        <v>193</v>
      </c>
      <c r="C921" t="s">
        <v>683</v>
      </c>
      <c r="D921" t="s">
        <v>748</v>
      </c>
      <c r="E921" s="152">
        <v>10.69</v>
      </c>
      <c r="F921" s="152">
        <v>10.69</v>
      </c>
      <c r="G921" t="s">
        <v>196</v>
      </c>
      <c r="H921" s="342">
        <v>1</v>
      </c>
      <c r="I921" s="294">
        <v>43281</v>
      </c>
      <c r="J921">
        <v>23092</v>
      </c>
      <c r="K921">
        <v>4604</v>
      </c>
      <c r="L921" t="s">
        <v>520</v>
      </c>
      <c r="M921" t="s">
        <v>543</v>
      </c>
      <c r="N921" t="s">
        <v>748</v>
      </c>
      <c r="O921" t="s">
        <v>544</v>
      </c>
      <c r="P921" t="s">
        <v>346</v>
      </c>
      <c r="Q921" t="s">
        <v>319</v>
      </c>
      <c r="R921" t="s">
        <v>201</v>
      </c>
      <c r="S921" t="s">
        <v>204</v>
      </c>
      <c r="T921" t="s">
        <v>201</v>
      </c>
      <c r="U921" t="s">
        <v>330</v>
      </c>
      <c r="V921" t="s">
        <v>318</v>
      </c>
      <c r="W921" t="s">
        <v>201</v>
      </c>
      <c r="X921" t="s">
        <v>331</v>
      </c>
      <c r="Y921" s="287" t="s">
        <v>164</v>
      </c>
    </row>
    <row r="922" spans="1:25" x14ac:dyDescent="0.35">
      <c r="A922" t="s">
        <v>192</v>
      </c>
      <c r="B922" t="s">
        <v>193</v>
      </c>
      <c r="C922" t="s">
        <v>683</v>
      </c>
      <c r="D922" t="s">
        <v>748</v>
      </c>
      <c r="E922" s="152">
        <v>83.41</v>
      </c>
      <c r="F922" s="152">
        <v>83.41</v>
      </c>
      <c r="G922" t="s">
        <v>196</v>
      </c>
      <c r="H922" s="342">
        <v>1</v>
      </c>
      <c r="I922" s="294">
        <v>43281</v>
      </c>
      <c r="J922">
        <v>23092</v>
      </c>
      <c r="K922">
        <v>4762</v>
      </c>
      <c r="L922" t="s">
        <v>520</v>
      </c>
      <c r="M922" t="s">
        <v>543</v>
      </c>
      <c r="N922" t="s">
        <v>748</v>
      </c>
      <c r="O922" t="s">
        <v>544</v>
      </c>
      <c r="P922" t="s">
        <v>345</v>
      </c>
      <c r="Q922" t="s">
        <v>319</v>
      </c>
      <c r="R922" t="s">
        <v>201</v>
      </c>
      <c r="S922" t="s">
        <v>204</v>
      </c>
      <c r="T922" t="s">
        <v>201</v>
      </c>
      <c r="U922" t="s">
        <v>330</v>
      </c>
      <c r="V922" t="s">
        <v>318</v>
      </c>
      <c r="W922" t="s">
        <v>201</v>
      </c>
      <c r="X922" t="s">
        <v>331</v>
      </c>
      <c r="Y922" s="287" t="s">
        <v>164</v>
      </c>
    </row>
    <row r="923" spans="1:25" x14ac:dyDescent="0.35">
      <c r="A923" t="s">
        <v>192</v>
      </c>
      <c r="B923" t="s">
        <v>193</v>
      </c>
      <c r="C923" t="s">
        <v>683</v>
      </c>
      <c r="D923" t="s">
        <v>748</v>
      </c>
      <c r="E923" s="152">
        <v>3.35</v>
      </c>
      <c r="F923" s="152">
        <v>3.35</v>
      </c>
      <c r="G923" t="s">
        <v>196</v>
      </c>
      <c r="H923" s="342">
        <v>1</v>
      </c>
      <c r="I923" s="294">
        <v>43281</v>
      </c>
      <c r="J923">
        <v>23092</v>
      </c>
      <c r="K923">
        <v>4920</v>
      </c>
      <c r="L923" t="s">
        <v>520</v>
      </c>
      <c r="M923" t="s">
        <v>543</v>
      </c>
      <c r="N923" t="s">
        <v>748</v>
      </c>
      <c r="O923" t="s">
        <v>544</v>
      </c>
      <c r="P923" t="s">
        <v>329</v>
      </c>
      <c r="Q923" t="s">
        <v>347</v>
      </c>
      <c r="R923" t="s">
        <v>201</v>
      </c>
      <c r="S923" t="s">
        <v>204</v>
      </c>
      <c r="T923" t="s">
        <v>201</v>
      </c>
      <c r="U923" t="s">
        <v>330</v>
      </c>
      <c r="V923" t="s">
        <v>318</v>
      </c>
      <c r="W923" t="s">
        <v>201</v>
      </c>
      <c r="X923" t="s">
        <v>331</v>
      </c>
      <c r="Y923" s="287" t="s">
        <v>164</v>
      </c>
    </row>
    <row r="924" spans="1:25" x14ac:dyDescent="0.35">
      <c r="A924" t="s">
        <v>192</v>
      </c>
      <c r="B924" t="s">
        <v>193</v>
      </c>
      <c r="C924" t="s">
        <v>683</v>
      </c>
      <c r="D924" t="s">
        <v>748</v>
      </c>
      <c r="E924" s="152">
        <v>2.98</v>
      </c>
      <c r="F924" s="152">
        <v>2.98</v>
      </c>
      <c r="G924" t="s">
        <v>196</v>
      </c>
      <c r="H924" s="342">
        <v>1</v>
      </c>
      <c r="I924" s="294">
        <v>43281</v>
      </c>
      <c r="J924">
        <v>23092</v>
      </c>
      <c r="K924">
        <v>5072</v>
      </c>
      <c r="L924" t="s">
        <v>520</v>
      </c>
      <c r="M924" t="s">
        <v>543</v>
      </c>
      <c r="N924" t="s">
        <v>748</v>
      </c>
      <c r="O924" t="s">
        <v>544</v>
      </c>
      <c r="P924" t="s">
        <v>332</v>
      </c>
      <c r="Q924" t="s">
        <v>347</v>
      </c>
      <c r="R924" t="s">
        <v>201</v>
      </c>
      <c r="S924" t="s">
        <v>204</v>
      </c>
      <c r="T924" t="s">
        <v>201</v>
      </c>
      <c r="U924" t="s">
        <v>330</v>
      </c>
      <c r="V924" t="s">
        <v>318</v>
      </c>
      <c r="W924" t="s">
        <v>201</v>
      </c>
      <c r="X924" t="s">
        <v>331</v>
      </c>
      <c r="Y924" s="287" t="s">
        <v>164</v>
      </c>
    </row>
    <row r="925" spans="1:25" x14ac:dyDescent="0.35">
      <c r="A925" t="s">
        <v>192</v>
      </c>
      <c r="B925" t="s">
        <v>193</v>
      </c>
      <c r="C925" t="s">
        <v>683</v>
      </c>
      <c r="D925" t="s">
        <v>748</v>
      </c>
      <c r="E925" s="152">
        <v>3.07</v>
      </c>
      <c r="F925" s="152">
        <v>3.07</v>
      </c>
      <c r="G925" t="s">
        <v>196</v>
      </c>
      <c r="H925" s="342">
        <v>1</v>
      </c>
      <c r="I925" s="294">
        <v>43281</v>
      </c>
      <c r="J925">
        <v>23092</v>
      </c>
      <c r="K925">
        <v>5224</v>
      </c>
      <c r="L925" t="s">
        <v>520</v>
      </c>
      <c r="M925" t="s">
        <v>543</v>
      </c>
      <c r="N925" t="s">
        <v>748</v>
      </c>
      <c r="O925" t="s">
        <v>544</v>
      </c>
      <c r="P925" t="s">
        <v>333</v>
      </c>
      <c r="Q925" t="s">
        <v>347</v>
      </c>
      <c r="R925" t="s">
        <v>201</v>
      </c>
      <c r="S925" t="s">
        <v>204</v>
      </c>
      <c r="T925" t="s">
        <v>201</v>
      </c>
      <c r="U925" t="s">
        <v>330</v>
      </c>
      <c r="V925" t="s">
        <v>318</v>
      </c>
      <c r="W925" t="s">
        <v>201</v>
      </c>
      <c r="X925" t="s">
        <v>331</v>
      </c>
      <c r="Y925" s="287" t="s">
        <v>164</v>
      </c>
    </row>
    <row r="926" spans="1:25" x14ac:dyDescent="0.35">
      <c r="A926" t="s">
        <v>192</v>
      </c>
      <c r="B926" t="s">
        <v>193</v>
      </c>
      <c r="C926" t="s">
        <v>683</v>
      </c>
      <c r="D926" t="s">
        <v>748</v>
      </c>
      <c r="E926" s="152">
        <v>5.17</v>
      </c>
      <c r="F926" s="152">
        <v>5.17</v>
      </c>
      <c r="G926" t="s">
        <v>196</v>
      </c>
      <c r="H926" s="342">
        <v>1</v>
      </c>
      <c r="I926" s="294">
        <v>43281</v>
      </c>
      <c r="J926">
        <v>23092</v>
      </c>
      <c r="K926">
        <v>5376</v>
      </c>
      <c r="L926" t="s">
        <v>520</v>
      </c>
      <c r="M926" t="s">
        <v>543</v>
      </c>
      <c r="N926" t="s">
        <v>748</v>
      </c>
      <c r="O926" t="s">
        <v>544</v>
      </c>
      <c r="P926" t="s">
        <v>334</v>
      </c>
      <c r="Q926" t="s">
        <v>347</v>
      </c>
      <c r="R926" t="s">
        <v>201</v>
      </c>
      <c r="S926" t="s">
        <v>204</v>
      </c>
      <c r="T926" t="s">
        <v>201</v>
      </c>
      <c r="U926" t="s">
        <v>330</v>
      </c>
      <c r="V926" t="s">
        <v>318</v>
      </c>
      <c r="W926" t="s">
        <v>201</v>
      </c>
      <c r="X926" t="s">
        <v>331</v>
      </c>
      <c r="Y926" s="287" t="s">
        <v>164</v>
      </c>
    </row>
    <row r="927" spans="1:25" x14ac:dyDescent="0.35">
      <c r="A927" t="s">
        <v>192</v>
      </c>
      <c r="B927" t="s">
        <v>193</v>
      </c>
      <c r="C927" t="s">
        <v>683</v>
      </c>
      <c r="D927" t="s">
        <v>748</v>
      </c>
      <c r="E927" s="152">
        <v>3.61</v>
      </c>
      <c r="F927" s="152">
        <v>3.61</v>
      </c>
      <c r="G927" t="s">
        <v>196</v>
      </c>
      <c r="H927" s="342">
        <v>1</v>
      </c>
      <c r="I927" s="294">
        <v>43281</v>
      </c>
      <c r="J927">
        <v>23092</v>
      </c>
      <c r="K927">
        <v>5529</v>
      </c>
      <c r="L927" t="s">
        <v>520</v>
      </c>
      <c r="M927" t="s">
        <v>543</v>
      </c>
      <c r="N927" t="s">
        <v>748</v>
      </c>
      <c r="O927" t="s">
        <v>544</v>
      </c>
      <c r="P927" t="s">
        <v>335</v>
      </c>
      <c r="Q927" t="s">
        <v>347</v>
      </c>
      <c r="R927" t="s">
        <v>201</v>
      </c>
      <c r="S927" t="s">
        <v>204</v>
      </c>
      <c r="T927" t="s">
        <v>201</v>
      </c>
      <c r="U927" t="s">
        <v>330</v>
      </c>
      <c r="V927" t="s">
        <v>318</v>
      </c>
      <c r="W927" t="s">
        <v>201</v>
      </c>
      <c r="X927" t="s">
        <v>331</v>
      </c>
      <c r="Y927" s="287" t="s">
        <v>164</v>
      </c>
    </row>
    <row r="928" spans="1:25" x14ac:dyDescent="0.35">
      <c r="A928" t="s">
        <v>192</v>
      </c>
      <c r="B928" t="s">
        <v>193</v>
      </c>
      <c r="C928" t="s">
        <v>683</v>
      </c>
      <c r="D928" t="s">
        <v>748</v>
      </c>
      <c r="E928" s="152">
        <v>9.3800000000000008</v>
      </c>
      <c r="F928" s="152">
        <v>9.3800000000000008</v>
      </c>
      <c r="G928" t="s">
        <v>196</v>
      </c>
      <c r="H928" s="342">
        <v>1</v>
      </c>
      <c r="I928" s="294">
        <v>43281</v>
      </c>
      <c r="J928">
        <v>23092</v>
      </c>
      <c r="K928">
        <v>5681</v>
      </c>
      <c r="L928" t="s">
        <v>520</v>
      </c>
      <c r="M928" t="s">
        <v>543</v>
      </c>
      <c r="N928" t="s">
        <v>748</v>
      </c>
      <c r="O928" t="s">
        <v>544</v>
      </c>
      <c r="P928" t="s">
        <v>336</v>
      </c>
      <c r="Q928" t="s">
        <v>347</v>
      </c>
      <c r="R928" t="s">
        <v>201</v>
      </c>
      <c r="S928" t="s">
        <v>204</v>
      </c>
      <c r="T928" t="s">
        <v>201</v>
      </c>
      <c r="U928" t="s">
        <v>330</v>
      </c>
      <c r="V928" t="s">
        <v>318</v>
      </c>
      <c r="W928" t="s">
        <v>201</v>
      </c>
      <c r="X928" t="s">
        <v>331</v>
      </c>
      <c r="Y928" s="287" t="s">
        <v>164</v>
      </c>
    </row>
    <row r="929" spans="1:25" x14ac:dyDescent="0.35">
      <c r="A929" t="s">
        <v>192</v>
      </c>
      <c r="B929" t="s">
        <v>193</v>
      </c>
      <c r="C929" t="s">
        <v>683</v>
      </c>
      <c r="D929" t="s">
        <v>748</v>
      </c>
      <c r="E929" s="152">
        <v>4.21</v>
      </c>
      <c r="F929" s="152">
        <v>4.21</v>
      </c>
      <c r="G929" t="s">
        <v>196</v>
      </c>
      <c r="H929" s="342">
        <v>1</v>
      </c>
      <c r="I929" s="294">
        <v>43281</v>
      </c>
      <c r="J929">
        <v>23092</v>
      </c>
      <c r="K929">
        <v>5837</v>
      </c>
      <c r="L929" t="s">
        <v>520</v>
      </c>
      <c r="M929" t="s">
        <v>543</v>
      </c>
      <c r="N929" t="s">
        <v>748</v>
      </c>
      <c r="O929" t="s">
        <v>544</v>
      </c>
      <c r="P929" t="s">
        <v>337</v>
      </c>
      <c r="Q929" t="s">
        <v>347</v>
      </c>
      <c r="R929" t="s">
        <v>201</v>
      </c>
      <c r="S929" t="s">
        <v>204</v>
      </c>
      <c r="T929" t="s">
        <v>201</v>
      </c>
      <c r="U929" t="s">
        <v>330</v>
      </c>
      <c r="V929" t="s">
        <v>318</v>
      </c>
      <c r="W929" t="s">
        <v>201</v>
      </c>
      <c r="X929" t="s">
        <v>331</v>
      </c>
      <c r="Y929" s="287" t="s">
        <v>164</v>
      </c>
    </row>
    <row r="930" spans="1:25" x14ac:dyDescent="0.35">
      <c r="A930" t="s">
        <v>192</v>
      </c>
      <c r="B930" t="s">
        <v>193</v>
      </c>
      <c r="C930" t="s">
        <v>683</v>
      </c>
      <c r="D930" t="s">
        <v>748</v>
      </c>
      <c r="E930" s="152">
        <v>10.1</v>
      </c>
      <c r="F930" s="152">
        <v>10.1</v>
      </c>
      <c r="G930" t="s">
        <v>196</v>
      </c>
      <c r="H930" s="342">
        <v>1</v>
      </c>
      <c r="I930" s="294">
        <v>43281</v>
      </c>
      <c r="J930">
        <v>23092</v>
      </c>
      <c r="K930">
        <v>5989</v>
      </c>
      <c r="L930" t="s">
        <v>520</v>
      </c>
      <c r="M930" t="s">
        <v>543</v>
      </c>
      <c r="N930" t="s">
        <v>748</v>
      </c>
      <c r="O930" t="s">
        <v>544</v>
      </c>
      <c r="P930" t="s">
        <v>338</v>
      </c>
      <c r="Q930" t="s">
        <v>347</v>
      </c>
      <c r="R930" t="s">
        <v>201</v>
      </c>
      <c r="S930" t="s">
        <v>204</v>
      </c>
      <c r="T930" t="s">
        <v>201</v>
      </c>
      <c r="U930" t="s">
        <v>330</v>
      </c>
      <c r="V930" t="s">
        <v>318</v>
      </c>
      <c r="W930" t="s">
        <v>201</v>
      </c>
      <c r="X930" t="s">
        <v>331</v>
      </c>
      <c r="Y930" s="287" t="s">
        <v>164</v>
      </c>
    </row>
    <row r="931" spans="1:25" x14ac:dyDescent="0.35">
      <c r="A931" t="s">
        <v>192</v>
      </c>
      <c r="B931" t="s">
        <v>193</v>
      </c>
      <c r="C931" t="s">
        <v>683</v>
      </c>
      <c r="D931" t="s">
        <v>748</v>
      </c>
      <c r="E931" s="152">
        <v>39.979999999999997</v>
      </c>
      <c r="F931" s="152">
        <v>39.979999999999997</v>
      </c>
      <c r="G931" t="s">
        <v>196</v>
      </c>
      <c r="H931" s="342">
        <v>1</v>
      </c>
      <c r="I931" s="294">
        <v>43281</v>
      </c>
      <c r="J931">
        <v>23092</v>
      </c>
      <c r="K931">
        <v>6147</v>
      </c>
      <c r="L931" t="s">
        <v>520</v>
      </c>
      <c r="M931" t="s">
        <v>543</v>
      </c>
      <c r="N931" t="s">
        <v>748</v>
      </c>
      <c r="O931" t="s">
        <v>544</v>
      </c>
      <c r="P931" t="s">
        <v>339</v>
      </c>
      <c r="Q931" t="s">
        <v>347</v>
      </c>
      <c r="R931" t="s">
        <v>201</v>
      </c>
      <c r="S931" t="s">
        <v>204</v>
      </c>
      <c r="T931" t="s">
        <v>201</v>
      </c>
      <c r="U931" t="s">
        <v>330</v>
      </c>
      <c r="V931" t="s">
        <v>318</v>
      </c>
      <c r="W931" t="s">
        <v>201</v>
      </c>
      <c r="X931" t="s">
        <v>331</v>
      </c>
      <c r="Y931" s="287" t="s">
        <v>164</v>
      </c>
    </row>
    <row r="932" spans="1:25" x14ac:dyDescent="0.35">
      <c r="A932" t="s">
        <v>192</v>
      </c>
      <c r="B932" t="s">
        <v>193</v>
      </c>
      <c r="C932" t="s">
        <v>683</v>
      </c>
      <c r="D932" t="s">
        <v>748</v>
      </c>
      <c r="E932" s="152">
        <v>3.61</v>
      </c>
      <c r="F932" s="152">
        <v>3.61</v>
      </c>
      <c r="G932" t="s">
        <v>196</v>
      </c>
      <c r="H932" s="342">
        <v>1</v>
      </c>
      <c r="I932" s="294">
        <v>43281</v>
      </c>
      <c r="J932">
        <v>23092</v>
      </c>
      <c r="K932">
        <v>6304</v>
      </c>
      <c r="L932" t="s">
        <v>520</v>
      </c>
      <c r="M932" t="s">
        <v>543</v>
      </c>
      <c r="N932" t="s">
        <v>748</v>
      </c>
      <c r="O932" t="s">
        <v>544</v>
      </c>
      <c r="P932" t="s">
        <v>340</v>
      </c>
      <c r="Q932" t="s">
        <v>347</v>
      </c>
      <c r="R932" t="s">
        <v>201</v>
      </c>
      <c r="S932" t="s">
        <v>204</v>
      </c>
      <c r="T932" t="s">
        <v>201</v>
      </c>
      <c r="U932" t="s">
        <v>330</v>
      </c>
      <c r="V932" t="s">
        <v>318</v>
      </c>
      <c r="W932" t="s">
        <v>201</v>
      </c>
      <c r="X932" t="s">
        <v>94</v>
      </c>
      <c r="Y932" s="287" t="s">
        <v>164</v>
      </c>
    </row>
    <row r="933" spans="1:25" x14ac:dyDescent="0.35">
      <c r="A933" t="s">
        <v>192</v>
      </c>
      <c r="B933" t="s">
        <v>193</v>
      </c>
      <c r="C933" t="s">
        <v>683</v>
      </c>
      <c r="D933" t="s">
        <v>748</v>
      </c>
      <c r="E933" s="152">
        <v>27.15</v>
      </c>
      <c r="F933" s="152">
        <v>27.15</v>
      </c>
      <c r="G933" t="s">
        <v>196</v>
      </c>
      <c r="H933" s="342">
        <v>1</v>
      </c>
      <c r="I933" s="294">
        <v>43281</v>
      </c>
      <c r="J933">
        <v>23092</v>
      </c>
      <c r="K933">
        <v>6457</v>
      </c>
      <c r="L933" t="s">
        <v>520</v>
      </c>
      <c r="M933" t="s">
        <v>543</v>
      </c>
      <c r="N933" t="s">
        <v>748</v>
      </c>
      <c r="O933" t="s">
        <v>544</v>
      </c>
      <c r="P933" t="s">
        <v>531</v>
      </c>
      <c r="Q933" t="s">
        <v>347</v>
      </c>
      <c r="R933" t="s">
        <v>201</v>
      </c>
      <c r="S933" t="s">
        <v>204</v>
      </c>
      <c r="T933" t="s">
        <v>201</v>
      </c>
      <c r="U933" t="s">
        <v>330</v>
      </c>
      <c r="V933" t="s">
        <v>318</v>
      </c>
      <c r="W933" t="s">
        <v>201</v>
      </c>
      <c r="X933" t="s">
        <v>94</v>
      </c>
      <c r="Y933" s="287" t="s">
        <v>164</v>
      </c>
    </row>
    <row r="934" spans="1:25" x14ac:dyDescent="0.35">
      <c r="A934" t="s">
        <v>192</v>
      </c>
      <c r="B934" t="s">
        <v>193</v>
      </c>
      <c r="C934" t="s">
        <v>683</v>
      </c>
      <c r="D934" t="s">
        <v>748</v>
      </c>
      <c r="E934" s="152">
        <v>20.260000000000002</v>
      </c>
      <c r="F934" s="152">
        <v>20.260000000000002</v>
      </c>
      <c r="G934" t="s">
        <v>196</v>
      </c>
      <c r="H934" s="342">
        <v>1</v>
      </c>
      <c r="I934" s="294">
        <v>43281</v>
      </c>
      <c r="J934">
        <v>23092</v>
      </c>
      <c r="K934">
        <v>6614</v>
      </c>
      <c r="L934" t="s">
        <v>520</v>
      </c>
      <c r="M934" t="s">
        <v>543</v>
      </c>
      <c r="N934" t="s">
        <v>748</v>
      </c>
      <c r="O934" t="s">
        <v>544</v>
      </c>
      <c r="P934" t="s">
        <v>341</v>
      </c>
      <c r="Q934" t="s">
        <v>347</v>
      </c>
      <c r="R934" t="s">
        <v>201</v>
      </c>
      <c r="S934" t="s">
        <v>204</v>
      </c>
      <c r="T934" t="s">
        <v>201</v>
      </c>
      <c r="U934" t="s">
        <v>330</v>
      </c>
      <c r="V934" t="s">
        <v>318</v>
      </c>
      <c r="W934" t="s">
        <v>201</v>
      </c>
      <c r="X934" t="s">
        <v>342</v>
      </c>
      <c r="Y934" s="287" t="s">
        <v>164</v>
      </c>
    </row>
    <row r="935" spans="1:25" x14ac:dyDescent="0.35">
      <c r="A935" t="s">
        <v>192</v>
      </c>
      <c r="B935" t="s">
        <v>193</v>
      </c>
      <c r="C935" t="s">
        <v>683</v>
      </c>
      <c r="D935" t="s">
        <v>748</v>
      </c>
      <c r="E935" s="152">
        <v>6.43</v>
      </c>
      <c r="F935" s="152">
        <v>6.43</v>
      </c>
      <c r="G935" t="s">
        <v>196</v>
      </c>
      <c r="H935" s="342">
        <v>1</v>
      </c>
      <c r="I935" s="294">
        <v>43281</v>
      </c>
      <c r="J935">
        <v>23092</v>
      </c>
      <c r="K935">
        <v>6771</v>
      </c>
      <c r="L935" t="s">
        <v>520</v>
      </c>
      <c r="M935" t="s">
        <v>543</v>
      </c>
      <c r="N935" t="s">
        <v>748</v>
      </c>
      <c r="O935" t="s">
        <v>544</v>
      </c>
      <c r="P935" t="s">
        <v>343</v>
      </c>
      <c r="Q935" t="s">
        <v>347</v>
      </c>
      <c r="R935" t="s">
        <v>201</v>
      </c>
      <c r="S935" t="s">
        <v>204</v>
      </c>
      <c r="T935" t="s">
        <v>201</v>
      </c>
      <c r="U935" t="s">
        <v>330</v>
      </c>
      <c r="V935" t="s">
        <v>318</v>
      </c>
      <c r="W935" t="s">
        <v>201</v>
      </c>
      <c r="X935" t="s">
        <v>342</v>
      </c>
      <c r="Y935" s="287" t="s">
        <v>164</v>
      </c>
    </row>
    <row r="936" spans="1:25" x14ac:dyDescent="0.35">
      <c r="A936" t="s">
        <v>192</v>
      </c>
      <c r="B936" t="s">
        <v>193</v>
      </c>
      <c r="C936" t="s">
        <v>683</v>
      </c>
      <c r="D936" t="s">
        <v>748</v>
      </c>
      <c r="E936" s="152">
        <v>1.68</v>
      </c>
      <c r="F936" s="152">
        <v>1.68</v>
      </c>
      <c r="G936" t="s">
        <v>196</v>
      </c>
      <c r="H936" s="342">
        <v>1</v>
      </c>
      <c r="I936" s="294">
        <v>43281</v>
      </c>
      <c r="J936">
        <v>23092</v>
      </c>
      <c r="K936">
        <v>6925</v>
      </c>
      <c r="L936" t="s">
        <v>520</v>
      </c>
      <c r="M936" t="s">
        <v>543</v>
      </c>
      <c r="N936" t="s">
        <v>748</v>
      </c>
      <c r="O936" t="s">
        <v>544</v>
      </c>
      <c r="P936" t="s">
        <v>346</v>
      </c>
      <c r="Q936" t="s">
        <v>347</v>
      </c>
      <c r="R936" t="s">
        <v>201</v>
      </c>
      <c r="S936" t="s">
        <v>204</v>
      </c>
      <c r="T936" t="s">
        <v>201</v>
      </c>
      <c r="U936" t="s">
        <v>330</v>
      </c>
      <c r="V936" t="s">
        <v>318</v>
      </c>
      <c r="W936" t="s">
        <v>201</v>
      </c>
      <c r="X936" t="s">
        <v>331</v>
      </c>
      <c r="Y936" s="287" t="s">
        <v>164</v>
      </c>
    </row>
    <row r="937" spans="1:25" x14ac:dyDescent="0.35">
      <c r="A937" t="s">
        <v>192</v>
      </c>
      <c r="B937" t="s">
        <v>193</v>
      </c>
      <c r="C937" t="s">
        <v>683</v>
      </c>
      <c r="D937" t="s">
        <v>748</v>
      </c>
      <c r="E937" s="152">
        <v>1.68</v>
      </c>
      <c r="F937" s="152">
        <v>1.68</v>
      </c>
      <c r="G937" t="s">
        <v>196</v>
      </c>
      <c r="H937" s="342">
        <v>1</v>
      </c>
      <c r="I937" s="294">
        <v>43281</v>
      </c>
      <c r="J937">
        <v>23092</v>
      </c>
      <c r="K937">
        <v>7071</v>
      </c>
      <c r="L937" t="s">
        <v>520</v>
      </c>
      <c r="M937" t="s">
        <v>543</v>
      </c>
      <c r="N937" t="s">
        <v>748</v>
      </c>
      <c r="O937" t="s">
        <v>544</v>
      </c>
      <c r="P937" t="s">
        <v>345</v>
      </c>
      <c r="Q937" t="s">
        <v>347</v>
      </c>
      <c r="R937" t="s">
        <v>201</v>
      </c>
      <c r="S937" t="s">
        <v>204</v>
      </c>
      <c r="T937" t="s">
        <v>201</v>
      </c>
      <c r="U937" t="s">
        <v>330</v>
      </c>
      <c r="V937" t="s">
        <v>318</v>
      </c>
      <c r="W937" t="s">
        <v>201</v>
      </c>
      <c r="X937" t="s">
        <v>331</v>
      </c>
      <c r="Y937" s="287" t="s">
        <v>164</v>
      </c>
    </row>
    <row r="938" spans="1:25" x14ac:dyDescent="0.35">
      <c r="A938" t="s">
        <v>192</v>
      </c>
      <c r="B938" t="s">
        <v>193</v>
      </c>
      <c r="C938" t="s">
        <v>683</v>
      </c>
      <c r="D938" t="s">
        <v>748</v>
      </c>
      <c r="E938" s="152">
        <v>5.83</v>
      </c>
      <c r="F938" s="152">
        <v>5.83</v>
      </c>
      <c r="G938" t="s">
        <v>196</v>
      </c>
      <c r="H938" s="342">
        <v>1</v>
      </c>
      <c r="I938" s="294">
        <v>43281</v>
      </c>
      <c r="J938">
        <v>23092</v>
      </c>
      <c r="K938">
        <v>7218</v>
      </c>
      <c r="L938" t="s">
        <v>520</v>
      </c>
      <c r="M938" t="s">
        <v>543</v>
      </c>
      <c r="N938" t="s">
        <v>748</v>
      </c>
      <c r="O938" t="s">
        <v>544</v>
      </c>
      <c r="P938" t="s">
        <v>333</v>
      </c>
      <c r="Q938" t="s">
        <v>320</v>
      </c>
      <c r="R938" t="s">
        <v>201</v>
      </c>
      <c r="S938" t="s">
        <v>204</v>
      </c>
      <c r="T938" t="s">
        <v>201</v>
      </c>
      <c r="U938" t="s">
        <v>330</v>
      </c>
      <c r="V938" t="s">
        <v>318</v>
      </c>
      <c r="W938" t="s">
        <v>201</v>
      </c>
      <c r="X938" t="s">
        <v>331</v>
      </c>
      <c r="Y938" s="287" t="s">
        <v>164</v>
      </c>
    </row>
    <row r="939" spans="1:25" x14ac:dyDescent="0.35">
      <c r="A939" t="s">
        <v>192</v>
      </c>
      <c r="B939" t="s">
        <v>193</v>
      </c>
      <c r="C939" t="s">
        <v>683</v>
      </c>
      <c r="D939" t="s">
        <v>748</v>
      </c>
      <c r="E939" s="152">
        <v>1.42</v>
      </c>
      <c r="F939" s="152">
        <v>1.42</v>
      </c>
      <c r="G939" t="s">
        <v>196</v>
      </c>
      <c r="H939" s="342">
        <v>1</v>
      </c>
      <c r="I939" s="294">
        <v>43281</v>
      </c>
      <c r="J939">
        <v>23092</v>
      </c>
      <c r="K939">
        <v>7371</v>
      </c>
      <c r="L939" t="s">
        <v>520</v>
      </c>
      <c r="M939" t="s">
        <v>543</v>
      </c>
      <c r="N939" t="s">
        <v>748</v>
      </c>
      <c r="O939" t="s">
        <v>544</v>
      </c>
      <c r="P939" t="s">
        <v>334</v>
      </c>
      <c r="Q939" t="s">
        <v>320</v>
      </c>
      <c r="R939" t="s">
        <v>201</v>
      </c>
      <c r="S939" t="s">
        <v>204</v>
      </c>
      <c r="T939" t="s">
        <v>201</v>
      </c>
      <c r="U939" t="s">
        <v>330</v>
      </c>
      <c r="V939" t="s">
        <v>318</v>
      </c>
      <c r="W939" t="s">
        <v>201</v>
      </c>
      <c r="X939" t="s">
        <v>331</v>
      </c>
      <c r="Y939" s="287" t="s">
        <v>164</v>
      </c>
    </row>
    <row r="940" spans="1:25" x14ac:dyDescent="0.35">
      <c r="A940" t="s">
        <v>192</v>
      </c>
      <c r="B940" t="s">
        <v>193</v>
      </c>
      <c r="C940" t="s">
        <v>683</v>
      </c>
      <c r="D940" t="s">
        <v>748</v>
      </c>
      <c r="E940" s="152">
        <v>0.22</v>
      </c>
      <c r="F940" s="152">
        <v>0.22</v>
      </c>
      <c r="G940" t="s">
        <v>196</v>
      </c>
      <c r="H940" s="342">
        <v>1</v>
      </c>
      <c r="I940" s="294">
        <v>43281</v>
      </c>
      <c r="J940">
        <v>23092</v>
      </c>
      <c r="K940">
        <v>7510</v>
      </c>
      <c r="L940" t="s">
        <v>520</v>
      </c>
      <c r="M940" t="s">
        <v>543</v>
      </c>
      <c r="N940" t="s">
        <v>748</v>
      </c>
      <c r="O940" t="s">
        <v>544</v>
      </c>
      <c r="P940" t="s">
        <v>336</v>
      </c>
      <c r="Q940" t="s">
        <v>320</v>
      </c>
      <c r="R940" t="s">
        <v>201</v>
      </c>
      <c r="S940" t="s">
        <v>204</v>
      </c>
      <c r="T940" t="s">
        <v>201</v>
      </c>
      <c r="U940" t="s">
        <v>330</v>
      </c>
      <c r="V940" t="s">
        <v>318</v>
      </c>
      <c r="W940" t="s">
        <v>201</v>
      </c>
      <c r="X940" t="s">
        <v>331</v>
      </c>
      <c r="Y940" s="287" t="s">
        <v>164</v>
      </c>
    </row>
    <row r="941" spans="1:25" x14ac:dyDescent="0.35">
      <c r="A941" t="s">
        <v>192</v>
      </c>
      <c r="B941" t="s">
        <v>193</v>
      </c>
      <c r="C941" t="s">
        <v>683</v>
      </c>
      <c r="D941" t="s">
        <v>748</v>
      </c>
      <c r="E941" s="152">
        <v>16.29</v>
      </c>
      <c r="F941" s="152">
        <v>16.29</v>
      </c>
      <c r="G941" t="s">
        <v>196</v>
      </c>
      <c r="H941" s="342">
        <v>1</v>
      </c>
      <c r="I941" s="294">
        <v>43281</v>
      </c>
      <c r="J941">
        <v>23092</v>
      </c>
      <c r="K941">
        <v>7642</v>
      </c>
      <c r="L941" t="s">
        <v>520</v>
      </c>
      <c r="M941" t="s">
        <v>543</v>
      </c>
      <c r="N941" t="s">
        <v>748</v>
      </c>
      <c r="O941" t="s">
        <v>544</v>
      </c>
      <c r="P941" t="s">
        <v>338</v>
      </c>
      <c r="Q941" t="s">
        <v>320</v>
      </c>
      <c r="R941" t="s">
        <v>201</v>
      </c>
      <c r="S941" t="s">
        <v>204</v>
      </c>
      <c r="T941" t="s">
        <v>201</v>
      </c>
      <c r="U941" t="s">
        <v>330</v>
      </c>
      <c r="V941" t="s">
        <v>318</v>
      </c>
      <c r="W941" t="s">
        <v>201</v>
      </c>
      <c r="X941" t="s">
        <v>331</v>
      </c>
      <c r="Y941" s="287" t="s">
        <v>164</v>
      </c>
    </row>
    <row r="942" spans="1:25" x14ac:dyDescent="0.35">
      <c r="A942" t="s">
        <v>192</v>
      </c>
      <c r="B942" t="s">
        <v>193</v>
      </c>
      <c r="C942" t="s">
        <v>683</v>
      </c>
      <c r="D942" t="s">
        <v>748</v>
      </c>
      <c r="E942" s="152">
        <v>0.9</v>
      </c>
      <c r="F942" s="152">
        <v>0.9</v>
      </c>
      <c r="G942" t="s">
        <v>196</v>
      </c>
      <c r="H942" s="342">
        <v>1</v>
      </c>
      <c r="I942" s="294">
        <v>43281</v>
      </c>
      <c r="J942">
        <v>23092</v>
      </c>
      <c r="K942">
        <v>7795</v>
      </c>
      <c r="L942" t="s">
        <v>520</v>
      </c>
      <c r="M942" t="s">
        <v>543</v>
      </c>
      <c r="N942" t="s">
        <v>748</v>
      </c>
      <c r="O942" t="s">
        <v>544</v>
      </c>
      <c r="P942" t="s">
        <v>339</v>
      </c>
      <c r="Q942" t="s">
        <v>320</v>
      </c>
      <c r="R942" t="s">
        <v>201</v>
      </c>
      <c r="S942" t="s">
        <v>204</v>
      </c>
      <c r="T942" t="s">
        <v>201</v>
      </c>
      <c r="U942" t="s">
        <v>330</v>
      </c>
      <c r="V942" t="s">
        <v>318</v>
      </c>
      <c r="W942" t="s">
        <v>201</v>
      </c>
      <c r="X942" t="s">
        <v>331</v>
      </c>
      <c r="Y942" s="287" t="s">
        <v>164</v>
      </c>
    </row>
    <row r="943" spans="1:25" x14ac:dyDescent="0.35">
      <c r="A943" t="s">
        <v>192</v>
      </c>
      <c r="B943" t="s">
        <v>193</v>
      </c>
      <c r="C943" t="s">
        <v>683</v>
      </c>
      <c r="D943" t="s">
        <v>748</v>
      </c>
      <c r="E943" s="152">
        <v>0.23</v>
      </c>
      <c r="F943" s="152">
        <v>0.23</v>
      </c>
      <c r="G943" t="s">
        <v>196</v>
      </c>
      <c r="H943" s="342">
        <v>1</v>
      </c>
      <c r="I943" s="294">
        <v>43281</v>
      </c>
      <c r="J943">
        <v>23092</v>
      </c>
      <c r="K943">
        <v>7933</v>
      </c>
      <c r="L943" t="s">
        <v>520</v>
      </c>
      <c r="M943" t="s">
        <v>543</v>
      </c>
      <c r="N943" t="s">
        <v>748</v>
      </c>
      <c r="O943" t="s">
        <v>544</v>
      </c>
      <c r="P943" t="s">
        <v>340</v>
      </c>
      <c r="Q943" t="s">
        <v>320</v>
      </c>
      <c r="R943" t="s">
        <v>201</v>
      </c>
      <c r="S943" t="s">
        <v>204</v>
      </c>
      <c r="T943" t="s">
        <v>201</v>
      </c>
      <c r="U943" t="s">
        <v>330</v>
      </c>
      <c r="V943" t="s">
        <v>318</v>
      </c>
      <c r="W943" t="s">
        <v>201</v>
      </c>
      <c r="X943" t="s">
        <v>94</v>
      </c>
      <c r="Y943" s="287" t="s">
        <v>164</v>
      </c>
    </row>
    <row r="944" spans="1:25" x14ac:dyDescent="0.35">
      <c r="A944" t="s">
        <v>192</v>
      </c>
      <c r="B944" t="s">
        <v>193</v>
      </c>
      <c r="C944" t="s">
        <v>683</v>
      </c>
      <c r="D944" t="s">
        <v>748</v>
      </c>
      <c r="E944" s="152">
        <v>18.73</v>
      </c>
      <c r="F944" s="152">
        <v>18.73</v>
      </c>
      <c r="G944" t="s">
        <v>196</v>
      </c>
      <c r="H944" s="342">
        <v>1</v>
      </c>
      <c r="I944" s="294">
        <v>43281</v>
      </c>
      <c r="J944">
        <v>23092</v>
      </c>
      <c r="K944">
        <v>8065</v>
      </c>
      <c r="L944" t="s">
        <v>520</v>
      </c>
      <c r="M944" t="s">
        <v>543</v>
      </c>
      <c r="N944" t="s">
        <v>748</v>
      </c>
      <c r="O944" t="s">
        <v>544</v>
      </c>
      <c r="P944" t="s">
        <v>333</v>
      </c>
      <c r="Q944" t="s">
        <v>348</v>
      </c>
      <c r="R944" t="s">
        <v>201</v>
      </c>
      <c r="S944" t="s">
        <v>204</v>
      </c>
      <c r="T944" t="s">
        <v>201</v>
      </c>
      <c r="U944" t="s">
        <v>330</v>
      </c>
      <c r="V944" t="s">
        <v>318</v>
      </c>
      <c r="W944" t="s">
        <v>201</v>
      </c>
      <c r="X944" t="s">
        <v>331</v>
      </c>
      <c r="Y944" s="287" t="s">
        <v>164</v>
      </c>
    </row>
    <row r="945" spans="1:25" x14ac:dyDescent="0.35">
      <c r="A945" t="s">
        <v>192</v>
      </c>
      <c r="B945" t="s">
        <v>193</v>
      </c>
      <c r="C945" t="s">
        <v>683</v>
      </c>
      <c r="D945" t="s">
        <v>748</v>
      </c>
      <c r="E945" s="152">
        <v>18.73</v>
      </c>
      <c r="F945" s="152">
        <v>18.73</v>
      </c>
      <c r="G945" t="s">
        <v>196</v>
      </c>
      <c r="H945" s="342">
        <v>1</v>
      </c>
      <c r="I945" s="294">
        <v>43281</v>
      </c>
      <c r="J945">
        <v>23092</v>
      </c>
      <c r="K945">
        <v>8222</v>
      </c>
      <c r="L945" t="s">
        <v>520</v>
      </c>
      <c r="M945" t="s">
        <v>543</v>
      </c>
      <c r="N945" t="s">
        <v>748</v>
      </c>
      <c r="O945" t="s">
        <v>544</v>
      </c>
      <c r="P945" t="s">
        <v>336</v>
      </c>
      <c r="Q945" t="s">
        <v>348</v>
      </c>
      <c r="R945" t="s">
        <v>201</v>
      </c>
      <c r="S945" t="s">
        <v>204</v>
      </c>
      <c r="T945" t="s">
        <v>201</v>
      </c>
      <c r="U945" t="s">
        <v>330</v>
      </c>
      <c r="V945" t="s">
        <v>318</v>
      </c>
      <c r="W945" t="s">
        <v>201</v>
      </c>
      <c r="X945" t="s">
        <v>331</v>
      </c>
      <c r="Y945" s="287" t="s">
        <v>164</v>
      </c>
    </row>
    <row r="946" spans="1:25" x14ac:dyDescent="0.35">
      <c r="A946" t="s">
        <v>192</v>
      </c>
      <c r="B946" t="s">
        <v>193</v>
      </c>
      <c r="C946" t="s">
        <v>683</v>
      </c>
      <c r="D946" t="s">
        <v>748</v>
      </c>
      <c r="E946" s="152">
        <v>17.59</v>
      </c>
      <c r="F946" s="152">
        <v>17.59</v>
      </c>
      <c r="G946" t="s">
        <v>196</v>
      </c>
      <c r="H946" s="342">
        <v>1</v>
      </c>
      <c r="I946" s="294">
        <v>43281</v>
      </c>
      <c r="J946">
        <v>23092</v>
      </c>
      <c r="K946">
        <v>8379</v>
      </c>
      <c r="L946" t="s">
        <v>520</v>
      </c>
      <c r="M946" t="s">
        <v>543</v>
      </c>
      <c r="N946" t="s">
        <v>748</v>
      </c>
      <c r="O946" t="s">
        <v>544</v>
      </c>
      <c r="P946" t="s">
        <v>337</v>
      </c>
      <c r="Q946" t="s">
        <v>348</v>
      </c>
      <c r="R946" t="s">
        <v>201</v>
      </c>
      <c r="S946" t="s">
        <v>204</v>
      </c>
      <c r="T946" t="s">
        <v>201</v>
      </c>
      <c r="U946" t="s">
        <v>330</v>
      </c>
      <c r="V946" t="s">
        <v>318</v>
      </c>
      <c r="W946" t="s">
        <v>201</v>
      </c>
      <c r="X946" t="s">
        <v>331</v>
      </c>
      <c r="Y946" s="287" t="s">
        <v>164</v>
      </c>
    </row>
    <row r="947" spans="1:25" x14ac:dyDescent="0.35">
      <c r="A947" t="s">
        <v>192</v>
      </c>
      <c r="B947" t="s">
        <v>193</v>
      </c>
      <c r="C947" t="s">
        <v>683</v>
      </c>
      <c r="D947" t="s">
        <v>748</v>
      </c>
      <c r="E947" s="152">
        <v>18.73</v>
      </c>
      <c r="F947" s="152">
        <v>18.73</v>
      </c>
      <c r="G947" t="s">
        <v>196</v>
      </c>
      <c r="H947" s="342">
        <v>1</v>
      </c>
      <c r="I947" s="294">
        <v>43281</v>
      </c>
      <c r="J947">
        <v>23092</v>
      </c>
      <c r="K947">
        <v>8536</v>
      </c>
      <c r="L947" t="s">
        <v>520</v>
      </c>
      <c r="M947" t="s">
        <v>543</v>
      </c>
      <c r="N947" t="s">
        <v>748</v>
      </c>
      <c r="O947" t="s">
        <v>544</v>
      </c>
      <c r="P947" t="s">
        <v>346</v>
      </c>
      <c r="Q947" t="s">
        <v>348</v>
      </c>
      <c r="R947" t="s">
        <v>201</v>
      </c>
      <c r="S947" t="s">
        <v>204</v>
      </c>
      <c r="T947" t="s">
        <v>201</v>
      </c>
      <c r="U947" t="s">
        <v>330</v>
      </c>
      <c r="V947" t="s">
        <v>318</v>
      </c>
      <c r="W947" t="s">
        <v>201</v>
      </c>
      <c r="X947" t="s">
        <v>331</v>
      </c>
      <c r="Y947" s="287" t="s">
        <v>164</v>
      </c>
    </row>
    <row r="948" spans="1:25" x14ac:dyDescent="0.35">
      <c r="A948" t="s">
        <v>192</v>
      </c>
      <c r="B948" t="s">
        <v>193</v>
      </c>
      <c r="C948" t="s">
        <v>683</v>
      </c>
      <c r="D948" t="s">
        <v>748</v>
      </c>
      <c r="E948" s="152">
        <v>17.59</v>
      </c>
      <c r="F948" s="152">
        <v>17.59</v>
      </c>
      <c r="G948" t="s">
        <v>196</v>
      </c>
      <c r="H948" s="342">
        <v>1</v>
      </c>
      <c r="I948" s="294">
        <v>43281</v>
      </c>
      <c r="J948">
        <v>23092</v>
      </c>
      <c r="K948">
        <v>8693</v>
      </c>
      <c r="L948" t="s">
        <v>520</v>
      </c>
      <c r="M948" t="s">
        <v>543</v>
      </c>
      <c r="N948" t="s">
        <v>748</v>
      </c>
      <c r="O948" t="s">
        <v>544</v>
      </c>
      <c r="P948" t="s">
        <v>345</v>
      </c>
      <c r="Q948" t="s">
        <v>348</v>
      </c>
      <c r="R948" t="s">
        <v>201</v>
      </c>
      <c r="S948" t="s">
        <v>204</v>
      </c>
      <c r="T948" t="s">
        <v>201</v>
      </c>
      <c r="U948" t="s">
        <v>330</v>
      </c>
      <c r="V948" t="s">
        <v>318</v>
      </c>
      <c r="W948" t="s">
        <v>201</v>
      </c>
      <c r="X948" t="s">
        <v>331</v>
      </c>
      <c r="Y948" s="287" t="s">
        <v>164</v>
      </c>
    </row>
    <row r="949" spans="1:25" x14ac:dyDescent="0.35">
      <c r="A949" t="s">
        <v>192</v>
      </c>
      <c r="B949" t="s">
        <v>193</v>
      </c>
      <c r="C949" t="s">
        <v>683</v>
      </c>
      <c r="D949" t="s">
        <v>748</v>
      </c>
      <c r="E949" s="152">
        <v>53.65</v>
      </c>
      <c r="F949" s="152">
        <v>53.65</v>
      </c>
      <c r="G949" t="s">
        <v>196</v>
      </c>
      <c r="H949" s="342">
        <v>1</v>
      </c>
      <c r="I949" s="294">
        <v>43281</v>
      </c>
      <c r="J949">
        <v>23092</v>
      </c>
      <c r="K949">
        <v>8851</v>
      </c>
      <c r="L949" t="s">
        <v>520</v>
      </c>
      <c r="M949" t="s">
        <v>543</v>
      </c>
      <c r="N949" t="s">
        <v>748</v>
      </c>
      <c r="O949" t="s">
        <v>544</v>
      </c>
      <c r="P949" t="s">
        <v>329</v>
      </c>
      <c r="Q949" t="s">
        <v>321</v>
      </c>
      <c r="R949" t="s">
        <v>201</v>
      </c>
      <c r="S949" t="s">
        <v>204</v>
      </c>
      <c r="T949" t="s">
        <v>201</v>
      </c>
      <c r="U949" t="s">
        <v>330</v>
      </c>
      <c r="V949" t="s">
        <v>318</v>
      </c>
      <c r="W949" t="s">
        <v>201</v>
      </c>
      <c r="X949" t="s">
        <v>331</v>
      </c>
      <c r="Y949" s="287" t="s">
        <v>164</v>
      </c>
    </row>
    <row r="950" spans="1:25" x14ac:dyDescent="0.35">
      <c r="A950" t="s">
        <v>192</v>
      </c>
      <c r="B950" t="s">
        <v>193</v>
      </c>
      <c r="C950" t="s">
        <v>683</v>
      </c>
      <c r="D950" t="s">
        <v>748</v>
      </c>
      <c r="E950" s="152">
        <v>22</v>
      </c>
      <c r="F950" s="152">
        <v>22</v>
      </c>
      <c r="G950" t="s">
        <v>196</v>
      </c>
      <c r="H950" s="342">
        <v>1</v>
      </c>
      <c r="I950" s="294">
        <v>43281</v>
      </c>
      <c r="J950">
        <v>23092</v>
      </c>
      <c r="K950">
        <v>9009</v>
      </c>
      <c r="L950" t="s">
        <v>520</v>
      </c>
      <c r="M950" t="s">
        <v>543</v>
      </c>
      <c r="N950" t="s">
        <v>748</v>
      </c>
      <c r="O950" t="s">
        <v>544</v>
      </c>
      <c r="P950" t="s">
        <v>332</v>
      </c>
      <c r="Q950" t="s">
        <v>321</v>
      </c>
      <c r="R950" t="s">
        <v>201</v>
      </c>
      <c r="S950" t="s">
        <v>204</v>
      </c>
      <c r="T950" t="s">
        <v>201</v>
      </c>
      <c r="U950" t="s">
        <v>330</v>
      </c>
      <c r="V950" t="s">
        <v>318</v>
      </c>
      <c r="W950" t="s">
        <v>201</v>
      </c>
      <c r="X950" t="s">
        <v>331</v>
      </c>
      <c r="Y950" s="287" t="s">
        <v>164</v>
      </c>
    </row>
    <row r="951" spans="1:25" x14ac:dyDescent="0.35">
      <c r="A951" t="s">
        <v>192</v>
      </c>
      <c r="B951" t="s">
        <v>193</v>
      </c>
      <c r="C951" t="s">
        <v>683</v>
      </c>
      <c r="D951" t="s">
        <v>748</v>
      </c>
      <c r="E951" s="152">
        <v>15</v>
      </c>
      <c r="F951" s="152">
        <v>15</v>
      </c>
      <c r="G951" t="s">
        <v>196</v>
      </c>
      <c r="H951" s="342">
        <v>1</v>
      </c>
      <c r="I951" s="294">
        <v>43281</v>
      </c>
      <c r="J951">
        <v>23092</v>
      </c>
      <c r="K951">
        <v>9166</v>
      </c>
      <c r="L951" t="s">
        <v>520</v>
      </c>
      <c r="M951" t="s">
        <v>543</v>
      </c>
      <c r="N951" t="s">
        <v>748</v>
      </c>
      <c r="O951" t="s">
        <v>544</v>
      </c>
      <c r="P951" t="s">
        <v>333</v>
      </c>
      <c r="Q951" t="s">
        <v>321</v>
      </c>
      <c r="R951" t="s">
        <v>201</v>
      </c>
      <c r="S951" t="s">
        <v>204</v>
      </c>
      <c r="T951" t="s">
        <v>201</v>
      </c>
      <c r="U951" t="s">
        <v>330</v>
      </c>
      <c r="V951" t="s">
        <v>318</v>
      </c>
      <c r="W951" t="s">
        <v>201</v>
      </c>
      <c r="X951" t="s">
        <v>331</v>
      </c>
      <c r="Y951" s="287" t="s">
        <v>164</v>
      </c>
    </row>
    <row r="952" spans="1:25" x14ac:dyDescent="0.35">
      <c r="A952" t="s">
        <v>192</v>
      </c>
      <c r="B952" t="s">
        <v>193</v>
      </c>
      <c r="C952" t="s">
        <v>683</v>
      </c>
      <c r="D952" t="s">
        <v>748</v>
      </c>
      <c r="E952" s="152">
        <v>8</v>
      </c>
      <c r="F952" s="152">
        <v>8</v>
      </c>
      <c r="G952" t="s">
        <v>196</v>
      </c>
      <c r="H952" s="342">
        <v>1</v>
      </c>
      <c r="I952" s="294">
        <v>43281</v>
      </c>
      <c r="J952">
        <v>23092</v>
      </c>
      <c r="K952">
        <v>9323</v>
      </c>
      <c r="L952" t="s">
        <v>520</v>
      </c>
      <c r="M952" t="s">
        <v>543</v>
      </c>
      <c r="N952" t="s">
        <v>748</v>
      </c>
      <c r="O952" t="s">
        <v>544</v>
      </c>
      <c r="P952" t="s">
        <v>334</v>
      </c>
      <c r="Q952" t="s">
        <v>321</v>
      </c>
      <c r="R952" t="s">
        <v>201</v>
      </c>
      <c r="S952" t="s">
        <v>204</v>
      </c>
      <c r="T952" t="s">
        <v>201</v>
      </c>
      <c r="U952" t="s">
        <v>330</v>
      </c>
      <c r="V952" t="s">
        <v>318</v>
      </c>
      <c r="W952" t="s">
        <v>201</v>
      </c>
      <c r="X952" t="s">
        <v>331</v>
      </c>
      <c r="Y952" s="287" t="s">
        <v>164</v>
      </c>
    </row>
    <row r="953" spans="1:25" x14ac:dyDescent="0.35">
      <c r="A953" t="s">
        <v>192</v>
      </c>
      <c r="B953" t="s">
        <v>193</v>
      </c>
      <c r="C953" t="s">
        <v>683</v>
      </c>
      <c r="D953" t="s">
        <v>748</v>
      </c>
      <c r="E953" s="152">
        <v>22.06</v>
      </c>
      <c r="F953" s="152">
        <v>22.06</v>
      </c>
      <c r="G953" t="s">
        <v>196</v>
      </c>
      <c r="H953" s="342">
        <v>1</v>
      </c>
      <c r="I953" s="294">
        <v>43281</v>
      </c>
      <c r="J953">
        <v>23092</v>
      </c>
      <c r="K953">
        <v>9478</v>
      </c>
      <c r="L953" t="s">
        <v>520</v>
      </c>
      <c r="M953" t="s">
        <v>543</v>
      </c>
      <c r="N953" t="s">
        <v>748</v>
      </c>
      <c r="O953" t="s">
        <v>544</v>
      </c>
      <c r="P953" t="s">
        <v>335</v>
      </c>
      <c r="Q953" t="s">
        <v>321</v>
      </c>
      <c r="R953" t="s">
        <v>201</v>
      </c>
      <c r="S953" t="s">
        <v>204</v>
      </c>
      <c r="T953" t="s">
        <v>201</v>
      </c>
      <c r="U953" t="s">
        <v>330</v>
      </c>
      <c r="V953" t="s">
        <v>318</v>
      </c>
      <c r="W953" t="s">
        <v>201</v>
      </c>
      <c r="X953" t="s">
        <v>331</v>
      </c>
      <c r="Y953" s="287" t="s">
        <v>164</v>
      </c>
    </row>
    <row r="954" spans="1:25" x14ac:dyDescent="0.35">
      <c r="A954" t="s">
        <v>192</v>
      </c>
      <c r="B954" t="s">
        <v>193</v>
      </c>
      <c r="C954" t="s">
        <v>683</v>
      </c>
      <c r="D954" t="s">
        <v>748</v>
      </c>
      <c r="E954" s="152">
        <v>8.7200000000000006</v>
      </c>
      <c r="F954" s="152">
        <v>8.7200000000000006</v>
      </c>
      <c r="G954" t="s">
        <v>196</v>
      </c>
      <c r="H954" s="342">
        <v>1</v>
      </c>
      <c r="I954" s="294">
        <v>43281</v>
      </c>
      <c r="J954">
        <v>23092</v>
      </c>
      <c r="K954">
        <v>9635</v>
      </c>
      <c r="L954" t="s">
        <v>520</v>
      </c>
      <c r="M954" t="s">
        <v>543</v>
      </c>
      <c r="N954" t="s">
        <v>748</v>
      </c>
      <c r="O954" t="s">
        <v>544</v>
      </c>
      <c r="P954" t="s">
        <v>336</v>
      </c>
      <c r="Q954" t="s">
        <v>321</v>
      </c>
      <c r="R954" t="s">
        <v>201</v>
      </c>
      <c r="S954" t="s">
        <v>204</v>
      </c>
      <c r="T954" t="s">
        <v>201</v>
      </c>
      <c r="U954" t="s">
        <v>330</v>
      </c>
      <c r="V954" t="s">
        <v>318</v>
      </c>
      <c r="W954" t="s">
        <v>201</v>
      </c>
      <c r="X954" t="s">
        <v>331</v>
      </c>
      <c r="Y954" s="287" t="s">
        <v>164</v>
      </c>
    </row>
    <row r="955" spans="1:25" x14ac:dyDescent="0.35">
      <c r="A955" t="s">
        <v>192</v>
      </c>
      <c r="B955" t="s">
        <v>193</v>
      </c>
      <c r="C955" t="s">
        <v>683</v>
      </c>
      <c r="D955" t="s">
        <v>748</v>
      </c>
      <c r="E955" s="152">
        <v>3.34</v>
      </c>
      <c r="F955" s="152">
        <v>3.34</v>
      </c>
      <c r="G955" t="s">
        <v>196</v>
      </c>
      <c r="H955" s="342">
        <v>1</v>
      </c>
      <c r="I955" s="294">
        <v>43281</v>
      </c>
      <c r="J955">
        <v>23092</v>
      </c>
      <c r="K955">
        <v>9790</v>
      </c>
      <c r="L955" t="s">
        <v>520</v>
      </c>
      <c r="M955" t="s">
        <v>543</v>
      </c>
      <c r="N955" t="s">
        <v>748</v>
      </c>
      <c r="O955" t="s">
        <v>544</v>
      </c>
      <c r="P955" t="s">
        <v>337</v>
      </c>
      <c r="Q955" t="s">
        <v>321</v>
      </c>
      <c r="R955" t="s">
        <v>201</v>
      </c>
      <c r="S955" t="s">
        <v>204</v>
      </c>
      <c r="T955" t="s">
        <v>201</v>
      </c>
      <c r="U955" t="s">
        <v>330</v>
      </c>
      <c r="V955" t="s">
        <v>318</v>
      </c>
      <c r="W955" t="s">
        <v>201</v>
      </c>
      <c r="X955" t="s">
        <v>331</v>
      </c>
      <c r="Y955" s="287" t="s">
        <v>164</v>
      </c>
    </row>
    <row r="956" spans="1:25" x14ac:dyDescent="0.35">
      <c r="A956" t="s">
        <v>192</v>
      </c>
      <c r="B956" t="s">
        <v>193</v>
      </c>
      <c r="C956" t="s">
        <v>683</v>
      </c>
      <c r="D956" t="s">
        <v>748</v>
      </c>
      <c r="E956" s="152">
        <v>36.78</v>
      </c>
      <c r="F956" s="152">
        <v>36.78</v>
      </c>
      <c r="G956" t="s">
        <v>196</v>
      </c>
      <c r="H956" s="342">
        <v>1</v>
      </c>
      <c r="I956" s="294">
        <v>43281</v>
      </c>
      <c r="J956">
        <v>23092</v>
      </c>
      <c r="K956">
        <v>9943</v>
      </c>
      <c r="L956" t="s">
        <v>520</v>
      </c>
      <c r="M956" t="s">
        <v>543</v>
      </c>
      <c r="N956" t="s">
        <v>748</v>
      </c>
      <c r="O956" t="s">
        <v>544</v>
      </c>
      <c r="P956" t="s">
        <v>338</v>
      </c>
      <c r="Q956" t="s">
        <v>321</v>
      </c>
      <c r="R956" t="s">
        <v>201</v>
      </c>
      <c r="S956" t="s">
        <v>204</v>
      </c>
      <c r="T956" t="s">
        <v>201</v>
      </c>
      <c r="U956" t="s">
        <v>330</v>
      </c>
      <c r="V956" t="s">
        <v>318</v>
      </c>
      <c r="W956" t="s">
        <v>201</v>
      </c>
      <c r="X956" t="s">
        <v>331</v>
      </c>
      <c r="Y956" s="287" t="s">
        <v>164</v>
      </c>
    </row>
    <row r="957" spans="1:25" x14ac:dyDescent="0.35">
      <c r="A957" t="s">
        <v>192</v>
      </c>
      <c r="B957" t="s">
        <v>193</v>
      </c>
      <c r="C957" t="s">
        <v>683</v>
      </c>
      <c r="D957" t="s">
        <v>748</v>
      </c>
      <c r="E957" s="152">
        <v>16.57</v>
      </c>
      <c r="F957" s="152">
        <v>16.57</v>
      </c>
      <c r="G957" t="s">
        <v>196</v>
      </c>
      <c r="H957" s="342">
        <v>1</v>
      </c>
      <c r="I957" s="294">
        <v>43281</v>
      </c>
      <c r="J957">
        <v>23092</v>
      </c>
      <c r="K957">
        <v>10100</v>
      </c>
      <c r="L957" t="s">
        <v>520</v>
      </c>
      <c r="M957" t="s">
        <v>543</v>
      </c>
      <c r="N957" t="s">
        <v>748</v>
      </c>
      <c r="O957" t="s">
        <v>544</v>
      </c>
      <c r="P957" t="s">
        <v>339</v>
      </c>
      <c r="Q957" t="s">
        <v>321</v>
      </c>
      <c r="R957" t="s">
        <v>201</v>
      </c>
      <c r="S957" t="s">
        <v>204</v>
      </c>
      <c r="T957" t="s">
        <v>201</v>
      </c>
      <c r="U957" t="s">
        <v>330</v>
      </c>
      <c r="V957" t="s">
        <v>318</v>
      </c>
      <c r="W957" t="s">
        <v>201</v>
      </c>
      <c r="X957" t="s">
        <v>331</v>
      </c>
      <c r="Y957" s="287" t="s">
        <v>164</v>
      </c>
    </row>
    <row r="958" spans="1:25" x14ac:dyDescent="0.35">
      <c r="A958" t="s">
        <v>192</v>
      </c>
      <c r="B958" t="s">
        <v>193</v>
      </c>
      <c r="C958" t="s">
        <v>683</v>
      </c>
      <c r="D958" t="s">
        <v>748</v>
      </c>
      <c r="E958" s="152">
        <v>45.42</v>
      </c>
      <c r="F958" s="152">
        <v>45.42</v>
      </c>
      <c r="G958" t="s">
        <v>196</v>
      </c>
      <c r="H958" s="342">
        <v>1</v>
      </c>
      <c r="I958" s="294">
        <v>43281</v>
      </c>
      <c r="J958">
        <v>23092</v>
      </c>
      <c r="K958">
        <v>10258</v>
      </c>
      <c r="L958" t="s">
        <v>520</v>
      </c>
      <c r="M958" t="s">
        <v>543</v>
      </c>
      <c r="N958" t="s">
        <v>748</v>
      </c>
      <c r="O958" t="s">
        <v>544</v>
      </c>
      <c r="P958" t="s">
        <v>340</v>
      </c>
      <c r="Q958" t="s">
        <v>321</v>
      </c>
      <c r="R958" t="s">
        <v>201</v>
      </c>
      <c r="S958" t="s">
        <v>204</v>
      </c>
      <c r="T958" t="s">
        <v>201</v>
      </c>
      <c r="U958" t="s">
        <v>330</v>
      </c>
      <c r="V958" t="s">
        <v>318</v>
      </c>
      <c r="W958" t="s">
        <v>201</v>
      </c>
      <c r="X958" t="s">
        <v>94</v>
      </c>
      <c r="Y958" s="287" t="s">
        <v>164</v>
      </c>
    </row>
    <row r="959" spans="1:25" x14ac:dyDescent="0.35">
      <c r="A959" t="s">
        <v>192</v>
      </c>
      <c r="B959" t="s">
        <v>193</v>
      </c>
      <c r="C959" t="s">
        <v>683</v>
      </c>
      <c r="D959" t="s">
        <v>748</v>
      </c>
      <c r="E959" s="152">
        <v>12.48</v>
      </c>
      <c r="F959" s="152">
        <v>12.48</v>
      </c>
      <c r="G959" t="s">
        <v>196</v>
      </c>
      <c r="H959" s="342">
        <v>1</v>
      </c>
      <c r="I959" s="294">
        <v>43281</v>
      </c>
      <c r="J959">
        <v>23092</v>
      </c>
      <c r="K959">
        <v>10415</v>
      </c>
      <c r="L959" t="s">
        <v>520</v>
      </c>
      <c r="M959" t="s">
        <v>543</v>
      </c>
      <c r="N959" t="s">
        <v>748</v>
      </c>
      <c r="O959" t="s">
        <v>544</v>
      </c>
      <c r="P959" t="s">
        <v>533</v>
      </c>
      <c r="Q959" t="s">
        <v>321</v>
      </c>
      <c r="R959" t="s">
        <v>201</v>
      </c>
      <c r="S959" t="s">
        <v>204</v>
      </c>
      <c r="T959" t="s">
        <v>201</v>
      </c>
      <c r="U959" t="s">
        <v>330</v>
      </c>
      <c r="V959" t="s">
        <v>318</v>
      </c>
      <c r="W959" t="s">
        <v>201</v>
      </c>
      <c r="X959" t="s">
        <v>94</v>
      </c>
      <c r="Y959" s="287" t="s">
        <v>164</v>
      </c>
    </row>
    <row r="960" spans="1:25" x14ac:dyDescent="0.35">
      <c r="A960" t="s">
        <v>192</v>
      </c>
      <c r="B960" t="s">
        <v>193</v>
      </c>
      <c r="C960" t="s">
        <v>683</v>
      </c>
      <c r="D960" t="s">
        <v>748</v>
      </c>
      <c r="E960" s="152">
        <v>364.98</v>
      </c>
      <c r="F960" s="152">
        <v>364.98</v>
      </c>
      <c r="G960" t="s">
        <v>196</v>
      </c>
      <c r="H960" s="342">
        <v>1</v>
      </c>
      <c r="I960" s="294">
        <v>43281</v>
      </c>
      <c r="J960">
        <v>23092</v>
      </c>
      <c r="K960">
        <v>10573</v>
      </c>
      <c r="L960" t="s">
        <v>520</v>
      </c>
      <c r="M960" t="s">
        <v>543</v>
      </c>
      <c r="N960" t="s">
        <v>748</v>
      </c>
      <c r="O960" t="s">
        <v>544</v>
      </c>
      <c r="P960" t="s">
        <v>531</v>
      </c>
      <c r="Q960" t="s">
        <v>321</v>
      </c>
      <c r="R960" t="s">
        <v>201</v>
      </c>
      <c r="S960" t="s">
        <v>204</v>
      </c>
      <c r="T960" t="s">
        <v>201</v>
      </c>
      <c r="U960" t="s">
        <v>330</v>
      </c>
      <c r="V960" t="s">
        <v>318</v>
      </c>
      <c r="W960" t="s">
        <v>201</v>
      </c>
      <c r="X960" t="s">
        <v>94</v>
      </c>
      <c r="Y960" s="287" t="s">
        <v>164</v>
      </c>
    </row>
    <row r="961" spans="1:25" x14ac:dyDescent="0.35">
      <c r="A961" t="s">
        <v>192</v>
      </c>
      <c r="B961" t="s">
        <v>193</v>
      </c>
      <c r="C961" t="s">
        <v>683</v>
      </c>
      <c r="D961" t="s">
        <v>748</v>
      </c>
      <c r="E961" s="152">
        <v>46.7</v>
      </c>
      <c r="F961" s="152">
        <v>46.7</v>
      </c>
      <c r="G961" t="s">
        <v>196</v>
      </c>
      <c r="H961" s="342">
        <v>1</v>
      </c>
      <c r="I961" s="294">
        <v>43281</v>
      </c>
      <c r="J961">
        <v>23092</v>
      </c>
      <c r="K961">
        <v>10732</v>
      </c>
      <c r="L961" t="s">
        <v>520</v>
      </c>
      <c r="M961" t="s">
        <v>543</v>
      </c>
      <c r="N961" t="s">
        <v>748</v>
      </c>
      <c r="O961" t="s">
        <v>544</v>
      </c>
      <c r="P961" t="s">
        <v>341</v>
      </c>
      <c r="Q961" t="s">
        <v>321</v>
      </c>
      <c r="R961" t="s">
        <v>201</v>
      </c>
      <c r="S961" t="s">
        <v>204</v>
      </c>
      <c r="T961" t="s">
        <v>201</v>
      </c>
      <c r="U961" t="s">
        <v>330</v>
      </c>
      <c r="V961" t="s">
        <v>318</v>
      </c>
      <c r="W961" t="s">
        <v>201</v>
      </c>
      <c r="X961" t="s">
        <v>342</v>
      </c>
      <c r="Y961" s="287" t="s">
        <v>164</v>
      </c>
    </row>
    <row r="962" spans="1:25" x14ac:dyDescent="0.35">
      <c r="A962" t="s">
        <v>192</v>
      </c>
      <c r="B962" t="s">
        <v>193</v>
      </c>
      <c r="C962" t="s">
        <v>683</v>
      </c>
      <c r="D962" t="s">
        <v>748</v>
      </c>
      <c r="E962" s="152">
        <v>428.01</v>
      </c>
      <c r="F962" s="152">
        <v>428.01</v>
      </c>
      <c r="G962" t="s">
        <v>196</v>
      </c>
      <c r="H962" s="342">
        <v>1</v>
      </c>
      <c r="I962" s="294">
        <v>43281</v>
      </c>
      <c r="J962">
        <v>23092</v>
      </c>
      <c r="K962">
        <v>10890</v>
      </c>
      <c r="L962" t="s">
        <v>520</v>
      </c>
      <c r="M962" t="s">
        <v>543</v>
      </c>
      <c r="N962" t="s">
        <v>748</v>
      </c>
      <c r="O962" t="s">
        <v>544</v>
      </c>
      <c r="P962" t="s">
        <v>343</v>
      </c>
      <c r="Q962" t="s">
        <v>321</v>
      </c>
      <c r="R962" t="s">
        <v>201</v>
      </c>
      <c r="S962" t="s">
        <v>204</v>
      </c>
      <c r="T962" t="s">
        <v>201</v>
      </c>
      <c r="U962" t="s">
        <v>330</v>
      </c>
      <c r="V962" t="s">
        <v>318</v>
      </c>
      <c r="W962" t="s">
        <v>201</v>
      </c>
      <c r="X962" t="s">
        <v>342</v>
      </c>
      <c r="Y962" s="287" t="s">
        <v>164</v>
      </c>
    </row>
    <row r="963" spans="1:25" x14ac:dyDescent="0.35">
      <c r="A963" t="s">
        <v>192</v>
      </c>
      <c r="B963" t="s">
        <v>193</v>
      </c>
      <c r="C963" t="s">
        <v>683</v>
      </c>
      <c r="D963" t="s">
        <v>748</v>
      </c>
      <c r="E963" s="152">
        <v>8.36</v>
      </c>
      <c r="F963" s="152">
        <v>8.36</v>
      </c>
      <c r="G963" t="s">
        <v>196</v>
      </c>
      <c r="H963" s="342">
        <v>1</v>
      </c>
      <c r="I963" s="294">
        <v>43281</v>
      </c>
      <c r="J963">
        <v>23092</v>
      </c>
      <c r="K963">
        <v>11048</v>
      </c>
      <c r="L963" t="s">
        <v>520</v>
      </c>
      <c r="M963" t="s">
        <v>543</v>
      </c>
      <c r="N963" t="s">
        <v>748</v>
      </c>
      <c r="O963" t="s">
        <v>544</v>
      </c>
      <c r="P963" t="s">
        <v>346</v>
      </c>
      <c r="Q963" t="s">
        <v>321</v>
      </c>
      <c r="R963" t="s">
        <v>201</v>
      </c>
      <c r="S963" t="s">
        <v>204</v>
      </c>
      <c r="T963" t="s">
        <v>201</v>
      </c>
      <c r="U963" t="s">
        <v>330</v>
      </c>
      <c r="V963" t="s">
        <v>318</v>
      </c>
      <c r="W963" t="s">
        <v>201</v>
      </c>
      <c r="X963" t="s">
        <v>331</v>
      </c>
      <c r="Y963" s="287" t="s">
        <v>164</v>
      </c>
    </row>
    <row r="964" spans="1:25" x14ac:dyDescent="0.35">
      <c r="A964" t="s">
        <v>192</v>
      </c>
      <c r="B964" t="s">
        <v>193</v>
      </c>
      <c r="C964" t="s">
        <v>683</v>
      </c>
      <c r="D964" t="s">
        <v>748</v>
      </c>
      <c r="E964" s="152">
        <v>15.28</v>
      </c>
      <c r="F964" s="152">
        <v>15.28</v>
      </c>
      <c r="G964" t="s">
        <v>196</v>
      </c>
      <c r="H964" s="342">
        <v>1</v>
      </c>
      <c r="I964" s="294">
        <v>43281</v>
      </c>
      <c r="J964">
        <v>23092</v>
      </c>
      <c r="K964">
        <v>11203</v>
      </c>
      <c r="L964" t="s">
        <v>520</v>
      </c>
      <c r="M964" t="s">
        <v>543</v>
      </c>
      <c r="N964" t="s">
        <v>748</v>
      </c>
      <c r="O964" t="s">
        <v>544</v>
      </c>
      <c r="P964" t="s">
        <v>345</v>
      </c>
      <c r="Q964" t="s">
        <v>321</v>
      </c>
      <c r="R964" t="s">
        <v>201</v>
      </c>
      <c r="S964" t="s">
        <v>204</v>
      </c>
      <c r="T964" t="s">
        <v>201</v>
      </c>
      <c r="U964" t="s">
        <v>330</v>
      </c>
      <c r="V964" t="s">
        <v>318</v>
      </c>
      <c r="W964" t="s">
        <v>201</v>
      </c>
      <c r="X964" t="s">
        <v>331</v>
      </c>
      <c r="Y964" s="287" t="s">
        <v>164</v>
      </c>
    </row>
    <row r="965" spans="1:25" x14ac:dyDescent="0.35">
      <c r="A965" t="s">
        <v>192</v>
      </c>
      <c r="B965" t="s">
        <v>193</v>
      </c>
      <c r="C965" t="s">
        <v>683</v>
      </c>
      <c r="D965" t="s">
        <v>748</v>
      </c>
      <c r="E965" s="152">
        <v>1.48</v>
      </c>
      <c r="F965" s="152">
        <v>1.48</v>
      </c>
      <c r="G965" t="s">
        <v>196</v>
      </c>
      <c r="H965" s="342">
        <v>1</v>
      </c>
      <c r="I965" s="294">
        <v>43281</v>
      </c>
      <c r="J965">
        <v>23092</v>
      </c>
      <c r="K965">
        <v>11358</v>
      </c>
      <c r="L965" t="s">
        <v>520</v>
      </c>
      <c r="M965" t="s">
        <v>543</v>
      </c>
      <c r="N965" t="s">
        <v>748</v>
      </c>
      <c r="O965" t="s">
        <v>544</v>
      </c>
      <c r="P965" t="s">
        <v>333</v>
      </c>
      <c r="Q965" t="s">
        <v>322</v>
      </c>
      <c r="R965" t="s">
        <v>201</v>
      </c>
      <c r="S965" t="s">
        <v>204</v>
      </c>
      <c r="T965" t="s">
        <v>201</v>
      </c>
      <c r="U965" t="s">
        <v>330</v>
      </c>
      <c r="V965" t="s">
        <v>318</v>
      </c>
      <c r="W965" t="s">
        <v>201</v>
      </c>
      <c r="X965" t="s">
        <v>331</v>
      </c>
      <c r="Y965" s="287" t="s">
        <v>164</v>
      </c>
    </row>
    <row r="966" spans="1:25" x14ac:dyDescent="0.35">
      <c r="A966" t="s">
        <v>192</v>
      </c>
      <c r="B966" t="s">
        <v>193</v>
      </c>
      <c r="C966" t="s">
        <v>683</v>
      </c>
      <c r="D966" t="s">
        <v>748</v>
      </c>
      <c r="E966" s="152">
        <v>0.04</v>
      </c>
      <c r="F966" s="152">
        <v>0.04</v>
      </c>
      <c r="G966" t="s">
        <v>196</v>
      </c>
      <c r="H966" s="342">
        <v>1</v>
      </c>
      <c r="I966" s="294">
        <v>43281</v>
      </c>
      <c r="J966">
        <v>23092</v>
      </c>
      <c r="K966">
        <v>11484</v>
      </c>
      <c r="L966" t="s">
        <v>520</v>
      </c>
      <c r="M966" t="s">
        <v>543</v>
      </c>
      <c r="N966" t="s">
        <v>748</v>
      </c>
      <c r="O966" t="s">
        <v>544</v>
      </c>
      <c r="P966" t="s">
        <v>334</v>
      </c>
      <c r="Q966" t="s">
        <v>322</v>
      </c>
      <c r="R966" t="s">
        <v>201</v>
      </c>
      <c r="S966" t="s">
        <v>204</v>
      </c>
      <c r="T966" t="s">
        <v>201</v>
      </c>
      <c r="U966" t="s">
        <v>330</v>
      </c>
      <c r="V966" t="s">
        <v>318</v>
      </c>
      <c r="W966" t="s">
        <v>201</v>
      </c>
      <c r="X966" t="s">
        <v>331</v>
      </c>
      <c r="Y966" s="287" t="s">
        <v>164</v>
      </c>
    </row>
    <row r="967" spans="1:25" x14ac:dyDescent="0.35">
      <c r="A967" t="s">
        <v>192</v>
      </c>
      <c r="B967" t="s">
        <v>193</v>
      </c>
      <c r="C967" t="s">
        <v>683</v>
      </c>
      <c r="D967" t="s">
        <v>748</v>
      </c>
      <c r="E967" s="152">
        <v>9.81</v>
      </c>
      <c r="F967" s="152">
        <v>9.81</v>
      </c>
      <c r="G967" t="s">
        <v>196</v>
      </c>
      <c r="H967" s="342">
        <v>1</v>
      </c>
      <c r="I967" s="294">
        <v>43281</v>
      </c>
      <c r="J967">
        <v>23092</v>
      </c>
      <c r="K967">
        <v>11584</v>
      </c>
      <c r="L967" t="s">
        <v>520</v>
      </c>
      <c r="M967" t="s">
        <v>543</v>
      </c>
      <c r="N967" t="s">
        <v>748</v>
      </c>
      <c r="O967" t="s">
        <v>544</v>
      </c>
      <c r="P967" t="s">
        <v>329</v>
      </c>
      <c r="Q967" t="s">
        <v>324</v>
      </c>
      <c r="R967" t="s">
        <v>201</v>
      </c>
      <c r="S967" t="s">
        <v>204</v>
      </c>
      <c r="T967" t="s">
        <v>201</v>
      </c>
      <c r="U967" t="s">
        <v>330</v>
      </c>
      <c r="V967" t="s">
        <v>318</v>
      </c>
      <c r="W967" t="s">
        <v>201</v>
      </c>
      <c r="X967" t="s">
        <v>331</v>
      </c>
      <c r="Y967" s="287" t="s">
        <v>164</v>
      </c>
    </row>
    <row r="968" spans="1:25" x14ac:dyDescent="0.35">
      <c r="A968" t="s">
        <v>192</v>
      </c>
      <c r="B968" t="s">
        <v>193</v>
      </c>
      <c r="C968" t="s">
        <v>683</v>
      </c>
      <c r="D968" t="s">
        <v>748</v>
      </c>
      <c r="E968" s="152">
        <v>8.91</v>
      </c>
      <c r="F968" s="152">
        <v>8.91</v>
      </c>
      <c r="G968" t="s">
        <v>196</v>
      </c>
      <c r="H968" s="342">
        <v>1</v>
      </c>
      <c r="I968" s="294">
        <v>43281</v>
      </c>
      <c r="J968">
        <v>23092</v>
      </c>
      <c r="K968">
        <v>11741</v>
      </c>
      <c r="L968" t="s">
        <v>520</v>
      </c>
      <c r="M968" t="s">
        <v>543</v>
      </c>
      <c r="N968" t="s">
        <v>748</v>
      </c>
      <c r="O968" t="s">
        <v>544</v>
      </c>
      <c r="P968" t="s">
        <v>333</v>
      </c>
      <c r="Q968" t="s">
        <v>324</v>
      </c>
      <c r="R968" t="s">
        <v>201</v>
      </c>
      <c r="S968" t="s">
        <v>204</v>
      </c>
      <c r="T968" t="s">
        <v>201</v>
      </c>
      <c r="U968" t="s">
        <v>330</v>
      </c>
      <c r="V968" t="s">
        <v>318</v>
      </c>
      <c r="W968" t="s">
        <v>201</v>
      </c>
      <c r="X968" t="s">
        <v>331</v>
      </c>
      <c r="Y968" s="287" t="s">
        <v>164</v>
      </c>
    </row>
    <row r="969" spans="1:25" x14ac:dyDescent="0.35">
      <c r="A969" t="s">
        <v>192</v>
      </c>
      <c r="B969" t="s">
        <v>193</v>
      </c>
      <c r="C969" t="s">
        <v>683</v>
      </c>
      <c r="D969" t="s">
        <v>748</v>
      </c>
      <c r="E969" s="152">
        <v>3.1</v>
      </c>
      <c r="F969" s="152">
        <v>3.1</v>
      </c>
      <c r="G969" t="s">
        <v>196</v>
      </c>
      <c r="H969" s="342">
        <v>1</v>
      </c>
      <c r="I969" s="294">
        <v>43281</v>
      </c>
      <c r="J969">
        <v>23092</v>
      </c>
      <c r="K969">
        <v>11896</v>
      </c>
      <c r="L969" t="s">
        <v>520</v>
      </c>
      <c r="M969" t="s">
        <v>543</v>
      </c>
      <c r="N969" t="s">
        <v>748</v>
      </c>
      <c r="O969" t="s">
        <v>544</v>
      </c>
      <c r="P969" t="s">
        <v>334</v>
      </c>
      <c r="Q969" t="s">
        <v>324</v>
      </c>
      <c r="R969" t="s">
        <v>201</v>
      </c>
      <c r="S969" t="s">
        <v>204</v>
      </c>
      <c r="T969" t="s">
        <v>201</v>
      </c>
      <c r="U969" t="s">
        <v>330</v>
      </c>
      <c r="V969" t="s">
        <v>318</v>
      </c>
      <c r="W969" t="s">
        <v>201</v>
      </c>
      <c r="X969" t="s">
        <v>331</v>
      </c>
      <c r="Y969" s="287" t="s">
        <v>164</v>
      </c>
    </row>
    <row r="970" spans="1:25" x14ac:dyDescent="0.35">
      <c r="A970" t="s">
        <v>192</v>
      </c>
      <c r="B970" t="s">
        <v>193</v>
      </c>
      <c r="C970" t="s">
        <v>683</v>
      </c>
      <c r="D970" t="s">
        <v>748</v>
      </c>
      <c r="E970" s="152">
        <v>6.17</v>
      </c>
      <c r="F970" s="152">
        <v>6.17</v>
      </c>
      <c r="G970" t="s">
        <v>196</v>
      </c>
      <c r="H970" s="342">
        <v>1</v>
      </c>
      <c r="I970" s="294">
        <v>43281</v>
      </c>
      <c r="J970">
        <v>23092</v>
      </c>
      <c r="K970">
        <v>12048</v>
      </c>
      <c r="L970" t="s">
        <v>520</v>
      </c>
      <c r="M970" t="s">
        <v>543</v>
      </c>
      <c r="N970" t="s">
        <v>748</v>
      </c>
      <c r="O970" t="s">
        <v>544</v>
      </c>
      <c r="P970" t="s">
        <v>335</v>
      </c>
      <c r="Q970" t="s">
        <v>324</v>
      </c>
      <c r="R970" t="s">
        <v>201</v>
      </c>
      <c r="S970" t="s">
        <v>204</v>
      </c>
      <c r="T970" t="s">
        <v>201</v>
      </c>
      <c r="U970" t="s">
        <v>330</v>
      </c>
      <c r="V970" t="s">
        <v>318</v>
      </c>
      <c r="W970" t="s">
        <v>201</v>
      </c>
      <c r="X970" t="s">
        <v>331</v>
      </c>
      <c r="Y970" s="287" t="s">
        <v>164</v>
      </c>
    </row>
    <row r="971" spans="1:25" x14ac:dyDescent="0.35">
      <c r="A971" t="s">
        <v>192</v>
      </c>
      <c r="B971" t="s">
        <v>193</v>
      </c>
      <c r="C971" t="s">
        <v>683</v>
      </c>
      <c r="D971" t="s">
        <v>748</v>
      </c>
      <c r="E971" s="152">
        <v>5.55</v>
      </c>
      <c r="F971" s="152">
        <v>5.55</v>
      </c>
      <c r="G971" t="s">
        <v>196</v>
      </c>
      <c r="H971" s="342">
        <v>1</v>
      </c>
      <c r="I971" s="294">
        <v>43281</v>
      </c>
      <c r="J971">
        <v>23092</v>
      </c>
      <c r="K971">
        <v>12203</v>
      </c>
      <c r="L971" t="s">
        <v>520</v>
      </c>
      <c r="M971" t="s">
        <v>543</v>
      </c>
      <c r="N971" t="s">
        <v>748</v>
      </c>
      <c r="O971" t="s">
        <v>544</v>
      </c>
      <c r="P971" t="s">
        <v>336</v>
      </c>
      <c r="Q971" t="s">
        <v>324</v>
      </c>
      <c r="R971" t="s">
        <v>201</v>
      </c>
      <c r="S971" t="s">
        <v>204</v>
      </c>
      <c r="T971" t="s">
        <v>201</v>
      </c>
      <c r="U971" t="s">
        <v>330</v>
      </c>
      <c r="V971" t="s">
        <v>318</v>
      </c>
      <c r="W971" t="s">
        <v>201</v>
      </c>
      <c r="X971" t="s">
        <v>331</v>
      </c>
      <c r="Y971" s="287" t="s">
        <v>164</v>
      </c>
    </row>
    <row r="972" spans="1:25" x14ac:dyDescent="0.35">
      <c r="A972" t="s">
        <v>192</v>
      </c>
      <c r="B972" t="s">
        <v>193</v>
      </c>
      <c r="C972" t="s">
        <v>683</v>
      </c>
      <c r="D972" t="s">
        <v>748</v>
      </c>
      <c r="E972" s="152">
        <v>3.32</v>
      </c>
      <c r="F972" s="152">
        <v>3.32</v>
      </c>
      <c r="G972" t="s">
        <v>196</v>
      </c>
      <c r="H972" s="342">
        <v>1</v>
      </c>
      <c r="I972" s="294">
        <v>43281</v>
      </c>
      <c r="J972">
        <v>23092</v>
      </c>
      <c r="K972">
        <v>12357</v>
      </c>
      <c r="L972" t="s">
        <v>520</v>
      </c>
      <c r="M972" t="s">
        <v>543</v>
      </c>
      <c r="N972" t="s">
        <v>748</v>
      </c>
      <c r="O972" t="s">
        <v>544</v>
      </c>
      <c r="P972" t="s">
        <v>337</v>
      </c>
      <c r="Q972" t="s">
        <v>324</v>
      </c>
      <c r="R972" t="s">
        <v>201</v>
      </c>
      <c r="S972" t="s">
        <v>204</v>
      </c>
      <c r="T972" t="s">
        <v>201</v>
      </c>
      <c r="U972" t="s">
        <v>330</v>
      </c>
      <c r="V972" t="s">
        <v>318</v>
      </c>
      <c r="W972" t="s">
        <v>201</v>
      </c>
      <c r="X972" t="s">
        <v>331</v>
      </c>
      <c r="Y972" s="287" t="s">
        <v>164</v>
      </c>
    </row>
    <row r="973" spans="1:25" x14ac:dyDescent="0.35">
      <c r="A973" t="s">
        <v>192</v>
      </c>
      <c r="B973" t="s">
        <v>193</v>
      </c>
      <c r="C973" t="s">
        <v>683</v>
      </c>
      <c r="D973" t="s">
        <v>748</v>
      </c>
      <c r="E973" s="152">
        <v>9.7100000000000009</v>
      </c>
      <c r="F973" s="152">
        <v>9.7100000000000009</v>
      </c>
      <c r="G973" t="s">
        <v>196</v>
      </c>
      <c r="H973" s="342">
        <v>1</v>
      </c>
      <c r="I973" s="294">
        <v>43281</v>
      </c>
      <c r="J973">
        <v>23092</v>
      </c>
      <c r="K973">
        <v>12509</v>
      </c>
      <c r="L973" t="s">
        <v>520</v>
      </c>
      <c r="M973" t="s">
        <v>543</v>
      </c>
      <c r="N973" t="s">
        <v>748</v>
      </c>
      <c r="O973" t="s">
        <v>544</v>
      </c>
      <c r="P973" t="s">
        <v>338</v>
      </c>
      <c r="Q973" t="s">
        <v>324</v>
      </c>
      <c r="R973" t="s">
        <v>201</v>
      </c>
      <c r="S973" t="s">
        <v>204</v>
      </c>
      <c r="T973" t="s">
        <v>201</v>
      </c>
      <c r="U973" t="s">
        <v>330</v>
      </c>
      <c r="V973" t="s">
        <v>318</v>
      </c>
      <c r="W973" t="s">
        <v>201</v>
      </c>
      <c r="X973" t="s">
        <v>331</v>
      </c>
      <c r="Y973" s="287" t="s">
        <v>164</v>
      </c>
    </row>
    <row r="974" spans="1:25" x14ac:dyDescent="0.35">
      <c r="A974" t="s">
        <v>192</v>
      </c>
      <c r="B974" t="s">
        <v>193</v>
      </c>
      <c r="C974" t="s">
        <v>683</v>
      </c>
      <c r="D974" t="s">
        <v>748</v>
      </c>
      <c r="E974" s="152">
        <v>3.3</v>
      </c>
      <c r="F974" s="152">
        <v>3.3</v>
      </c>
      <c r="G974" t="s">
        <v>196</v>
      </c>
      <c r="H974" s="342">
        <v>1</v>
      </c>
      <c r="I974" s="294">
        <v>43281</v>
      </c>
      <c r="J974">
        <v>23092</v>
      </c>
      <c r="K974">
        <v>12666</v>
      </c>
      <c r="L974" t="s">
        <v>520</v>
      </c>
      <c r="M974" t="s">
        <v>543</v>
      </c>
      <c r="N974" t="s">
        <v>748</v>
      </c>
      <c r="O974" t="s">
        <v>544</v>
      </c>
      <c r="P974" t="s">
        <v>340</v>
      </c>
      <c r="Q974" t="s">
        <v>324</v>
      </c>
      <c r="R974" t="s">
        <v>201</v>
      </c>
      <c r="S974" t="s">
        <v>204</v>
      </c>
      <c r="T974" t="s">
        <v>201</v>
      </c>
      <c r="U974" t="s">
        <v>330</v>
      </c>
      <c r="V974" t="s">
        <v>318</v>
      </c>
      <c r="W974" t="s">
        <v>201</v>
      </c>
      <c r="X974" t="s">
        <v>94</v>
      </c>
      <c r="Y974" s="287" t="s">
        <v>164</v>
      </c>
    </row>
    <row r="975" spans="1:25" x14ac:dyDescent="0.35">
      <c r="A975" t="s">
        <v>192</v>
      </c>
      <c r="B975" t="s">
        <v>193</v>
      </c>
      <c r="C975" t="s">
        <v>683</v>
      </c>
      <c r="D975" t="s">
        <v>748</v>
      </c>
      <c r="E975" s="152">
        <v>5.28</v>
      </c>
      <c r="F975" s="152">
        <v>5.28</v>
      </c>
      <c r="G975" t="s">
        <v>196</v>
      </c>
      <c r="H975" s="342">
        <v>1</v>
      </c>
      <c r="I975" s="294">
        <v>43281</v>
      </c>
      <c r="J975">
        <v>23092</v>
      </c>
      <c r="K975">
        <v>12818</v>
      </c>
      <c r="L975" t="s">
        <v>520</v>
      </c>
      <c r="M975" t="s">
        <v>543</v>
      </c>
      <c r="N975" t="s">
        <v>748</v>
      </c>
      <c r="O975" t="s">
        <v>544</v>
      </c>
      <c r="P975" t="s">
        <v>533</v>
      </c>
      <c r="Q975" t="s">
        <v>324</v>
      </c>
      <c r="R975" t="s">
        <v>201</v>
      </c>
      <c r="S975" t="s">
        <v>204</v>
      </c>
      <c r="T975" t="s">
        <v>201</v>
      </c>
      <c r="U975" t="s">
        <v>330</v>
      </c>
      <c r="V975" t="s">
        <v>318</v>
      </c>
      <c r="W975" t="s">
        <v>201</v>
      </c>
      <c r="X975" t="s">
        <v>94</v>
      </c>
      <c r="Y975" s="287" t="s">
        <v>164</v>
      </c>
    </row>
    <row r="976" spans="1:25" x14ac:dyDescent="0.35">
      <c r="A976" t="s">
        <v>192</v>
      </c>
      <c r="B976" t="s">
        <v>193</v>
      </c>
      <c r="C976" t="s">
        <v>683</v>
      </c>
      <c r="D976" t="s">
        <v>748</v>
      </c>
      <c r="E976" s="152">
        <v>5.19</v>
      </c>
      <c r="F976" s="152">
        <v>5.19</v>
      </c>
      <c r="G976" t="s">
        <v>196</v>
      </c>
      <c r="H976" s="342">
        <v>1</v>
      </c>
      <c r="I976" s="294">
        <v>43281</v>
      </c>
      <c r="J976">
        <v>23092</v>
      </c>
      <c r="K976">
        <v>12971</v>
      </c>
      <c r="L976" t="s">
        <v>520</v>
      </c>
      <c r="M976" t="s">
        <v>543</v>
      </c>
      <c r="N976" t="s">
        <v>748</v>
      </c>
      <c r="O976" t="s">
        <v>544</v>
      </c>
      <c r="P976" t="s">
        <v>531</v>
      </c>
      <c r="Q976" t="s">
        <v>324</v>
      </c>
      <c r="R976" t="s">
        <v>201</v>
      </c>
      <c r="S976" t="s">
        <v>204</v>
      </c>
      <c r="T976" t="s">
        <v>201</v>
      </c>
      <c r="U976" t="s">
        <v>330</v>
      </c>
      <c r="V976" t="s">
        <v>318</v>
      </c>
      <c r="W976" t="s">
        <v>201</v>
      </c>
      <c r="X976" t="s">
        <v>94</v>
      </c>
      <c r="Y976" s="287" t="s">
        <v>164</v>
      </c>
    </row>
    <row r="977" spans="1:25" x14ac:dyDescent="0.35">
      <c r="A977" t="s">
        <v>192</v>
      </c>
      <c r="B977" t="s">
        <v>193</v>
      </c>
      <c r="C977" t="s">
        <v>683</v>
      </c>
      <c r="D977" t="s">
        <v>748</v>
      </c>
      <c r="E977" s="152">
        <v>12.16</v>
      </c>
      <c r="F977" s="152">
        <v>12.16</v>
      </c>
      <c r="G977" t="s">
        <v>196</v>
      </c>
      <c r="H977" s="342">
        <v>1</v>
      </c>
      <c r="I977" s="294">
        <v>43281</v>
      </c>
      <c r="J977">
        <v>23092</v>
      </c>
      <c r="K977">
        <v>13124</v>
      </c>
      <c r="L977" t="s">
        <v>520</v>
      </c>
      <c r="M977" t="s">
        <v>543</v>
      </c>
      <c r="N977" t="s">
        <v>748</v>
      </c>
      <c r="O977" t="s">
        <v>544</v>
      </c>
      <c r="P977" t="s">
        <v>343</v>
      </c>
      <c r="Q977" t="s">
        <v>324</v>
      </c>
      <c r="R977" t="s">
        <v>201</v>
      </c>
      <c r="S977" t="s">
        <v>204</v>
      </c>
      <c r="T977" t="s">
        <v>201</v>
      </c>
      <c r="U977" t="s">
        <v>330</v>
      </c>
      <c r="V977" t="s">
        <v>318</v>
      </c>
      <c r="W977" t="s">
        <v>201</v>
      </c>
      <c r="X977" t="s">
        <v>342</v>
      </c>
      <c r="Y977" s="287" t="s">
        <v>164</v>
      </c>
    </row>
    <row r="978" spans="1:25" x14ac:dyDescent="0.35">
      <c r="A978" t="s">
        <v>192</v>
      </c>
      <c r="B978" t="s">
        <v>193</v>
      </c>
      <c r="C978" t="s">
        <v>683</v>
      </c>
      <c r="D978" t="s">
        <v>748</v>
      </c>
      <c r="E978" s="152">
        <v>4.0199999999999996</v>
      </c>
      <c r="F978" s="152">
        <v>4.0199999999999996</v>
      </c>
      <c r="G978" t="s">
        <v>196</v>
      </c>
      <c r="H978" s="342">
        <v>1</v>
      </c>
      <c r="I978" s="294">
        <v>43281</v>
      </c>
      <c r="J978">
        <v>23092</v>
      </c>
      <c r="K978">
        <v>13281</v>
      </c>
      <c r="L978" t="s">
        <v>520</v>
      </c>
      <c r="M978" t="s">
        <v>543</v>
      </c>
      <c r="N978" t="s">
        <v>748</v>
      </c>
      <c r="O978" t="s">
        <v>544</v>
      </c>
      <c r="P978" t="s">
        <v>345</v>
      </c>
      <c r="Q978" t="s">
        <v>324</v>
      </c>
      <c r="R978" t="s">
        <v>201</v>
      </c>
      <c r="S978" t="s">
        <v>204</v>
      </c>
      <c r="T978" t="s">
        <v>201</v>
      </c>
      <c r="U978" t="s">
        <v>330</v>
      </c>
      <c r="V978" t="s">
        <v>318</v>
      </c>
      <c r="W978" t="s">
        <v>201</v>
      </c>
      <c r="X978" t="s">
        <v>331</v>
      </c>
      <c r="Y978" s="287" t="s">
        <v>164</v>
      </c>
    </row>
    <row r="979" spans="1:25" x14ac:dyDescent="0.35">
      <c r="A979" t="s">
        <v>192</v>
      </c>
      <c r="B979" t="s">
        <v>193</v>
      </c>
      <c r="C979" t="s">
        <v>683</v>
      </c>
      <c r="D979" t="s">
        <v>748</v>
      </c>
      <c r="E979" s="152">
        <v>2.93</v>
      </c>
      <c r="F979" s="152">
        <v>2.93</v>
      </c>
      <c r="G979" t="s">
        <v>196</v>
      </c>
      <c r="H979" s="342">
        <v>1</v>
      </c>
      <c r="I979" s="294">
        <v>43281</v>
      </c>
      <c r="J979">
        <v>23092</v>
      </c>
      <c r="K979">
        <v>13433</v>
      </c>
      <c r="L979" t="s">
        <v>520</v>
      </c>
      <c r="M979" t="s">
        <v>543</v>
      </c>
      <c r="N979" t="s">
        <v>748</v>
      </c>
      <c r="O979" t="s">
        <v>544</v>
      </c>
      <c r="P979" t="s">
        <v>329</v>
      </c>
      <c r="Q979" t="s">
        <v>325</v>
      </c>
      <c r="R979" t="s">
        <v>201</v>
      </c>
      <c r="S979" t="s">
        <v>204</v>
      </c>
      <c r="T979" t="s">
        <v>201</v>
      </c>
      <c r="U979" t="s">
        <v>330</v>
      </c>
      <c r="V979" t="s">
        <v>318</v>
      </c>
      <c r="W979" t="s">
        <v>201</v>
      </c>
      <c r="X979" t="s">
        <v>331</v>
      </c>
      <c r="Y979" s="287" t="s">
        <v>164</v>
      </c>
    </row>
    <row r="980" spans="1:25" x14ac:dyDescent="0.35">
      <c r="A980" t="s">
        <v>192</v>
      </c>
      <c r="B980" t="s">
        <v>193</v>
      </c>
      <c r="C980" t="s">
        <v>683</v>
      </c>
      <c r="D980" t="s">
        <v>748</v>
      </c>
      <c r="E980" s="152">
        <v>3.73</v>
      </c>
      <c r="F980" s="152">
        <v>3.73</v>
      </c>
      <c r="G980" t="s">
        <v>196</v>
      </c>
      <c r="H980" s="342">
        <v>1</v>
      </c>
      <c r="I980" s="294">
        <v>43281</v>
      </c>
      <c r="J980">
        <v>23092</v>
      </c>
      <c r="K980">
        <v>13585</v>
      </c>
      <c r="L980" t="s">
        <v>520</v>
      </c>
      <c r="M980" t="s">
        <v>543</v>
      </c>
      <c r="N980" t="s">
        <v>748</v>
      </c>
      <c r="O980" t="s">
        <v>544</v>
      </c>
      <c r="P980" t="s">
        <v>332</v>
      </c>
      <c r="Q980" t="s">
        <v>325</v>
      </c>
      <c r="R980" t="s">
        <v>201</v>
      </c>
      <c r="S980" t="s">
        <v>204</v>
      </c>
      <c r="T980" t="s">
        <v>201</v>
      </c>
      <c r="U980" t="s">
        <v>330</v>
      </c>
      <c r="V980" t="s">
        <v>318</v>
      </c>
      <c r="W980" t="s">
        <v>201</v>
      </c>
      <c r="X980" t="s">
        <v>331</v>
      </c>
      <c r="Y980" s="287" t="s">
        <v>164</v>
      </c>
    </row>
    <row r="981" spans="1:25" x14ac:dyDescent="0.35">
      <c r="A981" t="s">
        <v>192</v>
      </c>
      <c r="B981" t="s">
        <v>193</v>
      </c>
      <c r="C981" t="s">
        <v>683</v>
      </c>
      <c r="D981" t="s">
        <v>748</v>
      </c>
      <c r="E981" s="152">
        <v>2.37</v>
      </c>
      <c r="F981" s="152">
        <v>2.37</v>
      </c>
      <c r="G981" t="s">
        <v>196</v>
      </c>
      <c r="H981" s="342">
        <v>1</v>
      </c>
      <c r="I981" s="294">
        <v>43281</v>
      </c>
      <c r="J981">
        <v>23092</v>
      </c>
      <c r="K981">
        <v>13737</v>
      </c>
      <c r="L981" t="s">
        <v>520</v>
      </c>
      <c r="M981" t="s">
        <v>543</v>
      </c>
      <c r="N981" t="s">
        <v>748</v>
      </c>
      <c r="O981" t="s">
        <v>544</v>
      </c>
      <c r="P981" t="s">
        <v>333</v>
      </c>
      <c r="Q981" t="s">
        <v>325</v>
      </c>
      <c r="R981" t="s">
        <v>201</v>
      </c>
      <c r="S981" t="s">
        <v>204</v>
      </c>
      <c r="T981" t="s">
        <v>201</v>
      </c>
      <c r="U981" t="s">
        <v>330</v>
      </c>
      <c r="V981" t="s">
        <v>318</v>
      </c>
      <c r="W981" t="s">
        <v>201</v>
      </c>
      <c r="X981" t="s">
        <v>331</v>
      </c>
      <c r="Y981" s="287" t="s">
        <v>164</v>
      </c>
    </row>
    <row r="982" spans="1:25" x14ac:dyDescent="0.35">
      <c r="A982" t="s">
        <v>192</v>
      </c>
      <c r="B982" t="s">
        <v>193</v>
      </c>
      <c r="C982" t="s">
        <v>683</v>
      </c>
      <c r="D982" t="s">
        <v>748</v>
      </c>
      <c r="E982" s="152">
        <v>1.02</v>
      </c>
      <c r="F982" s="152">
        <v>1.02</v>
      </c>
      <c r="G982" t="s">
        <v>196</v>
      </c>
      <c r="H982" s="342">
        <v>1</v>
      </c>
      <c r="I982" s="294">
        <v>43281</v>
      </c>
      <c r="J982">
        <v>23092</v>
      </c>
      <c r="K982">
        <v>13882</v>
      </c>
      <c r="L982" t="s">
        <v>520</v>
      </c>
      <c r="M982" t="s">
        <v>543</v>
      </c>
      <c r="N982" t="s">
        <v>748</v>
      </c>
      <c r="O982" t="s">
        <v>544</v>
      </c>
      <c r="P982" t="s">
        <v>334</v>
      </c>
      <c r="Q982" t="s">
        <v>325</v>
      </c>
      <c r="R982" t="s">
        <v>201</v>
      </c>
      <c r="S982" t="s">
        <v>204</v>
      </c>
      <c r="T982" t="s">
        <v>201</v>
      </c>
      <c r="U982" t="s">
        <v>330</v>
      </c>
      <c r="V982" t="s">
        <v>318</v>
      </c>
      <c r="W982" t="s">
        <v>201</v>
      </c>
      <c r="X982" t="s">
        <v>331</v>
      </c>
      <c r="Y982" s="287" t="s">
        <v>164</v>
      </c>
    </row>
    <row r="983" spans="1:25" x14ac:dyDescent="0.35">
      <c r="A983" t="s">
        <v>192</v>
      </c>
      <c r="B983" t="s">
        <v>193</v>
      </c>
      <c r="C983" t="s">
        <v>683</v>
      </c>
      <c r="D983" t="s">
        <v>748</v>
      </c>
      <c r="E983" s="152">
        <v>2.5499999999999998</v>
      </c>
      <c r="F983" s="152">
        <v>2.5499999999999998</v>
      </c>
      <c r="G983" t="s">
        <v>196</v>
      </c>
      <c r="H983" s="342">
        <v>1</v>
      </c>
      <c r="I983" s="294">
        <v>43281</v>
      </c>
      <c r="J983">
        <v>23092</v>
      </c>
      <c r="K983">
        <v>14027</v>
      </c>
      <c r="L983" t="s">
        <v>520</v>
      </c>
      <c r="M983" t="s">
        <v>543</v>
      </c>
      <c r="N983" t="s">
        <v>748</v>
      </c>
      <c r="O983" t="s">
        <v>544</v>
      </c>
      <c r="P983" t="s">
        <v>335</v>
      </c>
      <c r="Q983" t="s">
        <v>325</v>
      </c>
      <c r="R983" t="s">
        <v>201</v>
      </c>
      <c r="S983" t="s">
        <v>204</v>
      </c>
      <c r="T983" t="s">
        <v>201</v>
      </c>
      <c r="U983" t="s">
        <v>330</v>
      </c>
      <c r="V983" t="s">
        <v>318</v>
      </c>
      <c r="W983" t="s">
        <v>201</v>
      </c>
      <c r="X983" t="s">
        <v>331</v>
      </c>
      <c r="Y983" s="287" t="s">
        <v>164</v>
      </c>
    </row>
    <row r="984" spans="1:25" x14ac:dyDescent="0.35">
      <c r="A984" t="s">
        <v>192</v>
      </c>
      <c r="B984" t="s">
        <v>193</v>
      </c>
      <c r="C984" t="s">
        <v>683</v>
      </c>
      <c r="D984" t="s">
        <v>748</v>
      </c>
      <c r="E984" s="152">
        <v>3.57</v>
      </c>
      <c r="F984" s="152">
        <v>3.57</v>
      </c>
      <c r="G984" t="s">
        <v>196</v>
      </c>
      <c r="H984" s="342">
        <v>1</v>
      </c>
      <c r="I984" s="294">
        <v>43281</v>
      </c>
      <c r="J984">
        <v>23092</v>
      </c>
      <c r="K984">
        <v>14177</v>
      </c>
      <c r="L984" t="s">
        <v>520</v>
      </c>
      <c r="M984" t="s">
        <v>543</v>
      </c>
      <c r="N984" t="s">
        <v>748</v>
      </c>
      <c r="O984" t="s">
        <v>544</v>
      </c>
      <c r="P984" t="s">
        <v>336</v>
      </c>
      <c r="Q984" t="s">
        <v>325</v>
      </c>
      <c r="R984" t="s">
        <v>201</v>
      </c>
      <c r="S984" t="s">
        <v>204</v>
      </c>
      <c r="T984" t="s">
        <v>201</v>
      </c>
      <c r="U984" t="s">
        <v>330</v>
      </c>
      <c r="V984" t="s">
        <v>318</v>
      </c>
      <c r="W984" t="s">
        <v>201</v>
      </c>
      <c r="X984" t="s">
        <v>331</v>
      </c>
      <c r="Y984" s="287" t="s">
        <v>164</v>
      </c>
    </row>
    <row r="985" spans="1:25" x14ac:dyDescent="0.35">
      <c r="A985" t="s">
        <v>192</v>
      </c>
      <c r="B985" t="s">
        <v>193</v>
      </c>
      <c r="C985" t="s">
        <v>683</v>
      </c>
      <c r="D985" t="s">
        <v>748</v>
      </c>
      <c r="E985" s="152">
        <v>1.87</v>
      </c>
      <c r="F985" s="152">
        <v>1.87</v>
      </c>
      <c r="G985" t="s">
        <v>196</v>
      </c>
      <c r="H985" s="342">
        <v>1</v>
      </c>
      <c r="I985" s="294">
        <v>43281</v>
      </c>
      <c r="J985">
        <v>23092</v>
      </c>
      <c r="K985">
        <v>14328</v>
      </c>
      <c r="L985" t="s">
        <v>520</v>
      </c>
      <c r="M985" t="s">
        <v>543</v>
      </c>
      <c r="N985" t="s">
        <v>748</v>
      </c>
      <c r="O985" t="s">
        <v>544</v>
      </c>
      <c r="P985" t="s">
        <v>337</v>
      </c>
      <c r="Q985" t="s">
        <v>325</v>
      </c>
      <c r="R985" t="s">
        <v>201</v>
      </c>
      <c r="S985" t="s">
        <v>204</v>
      </c>
      <c r="T985" t="s">
        <v>201</v>
      </c>
      <c r="U985" t="s">
        <v>330</v>
      </c>
      <c r="V985" t="s">
        <v>318</v>
      </c>
      <c r="W985" t="s">
        <v>201</v>
      </c>
      <c r="X985" t="s">
        <v>331</v>
      </c>
      <c r="Y985" s="287" t="s">
        <v>164</v>
      </c>
    </row>
    <row r="986" spans="1:25" x14ac:dyDescent="0.35">
      <c r="A986" t="s">
        <v>192</v>
      </c>
      <c r="B986" t="s">
        <v>193</v>
      </c>
      <c r="C986" t="s">
        <v>683</v>
      </c>
      <c r="D986" t="s">
        <v>748</v>
      </c>
      <c r="E986" s="152">
        <v>3.03</v>
      </c>
      <c r="F986" s="152">
        <v>3.03</v>
      </c>
      <c r="G986" t="s">
        <v>196</v>
      </c>
      <c r="H986" s="342">
        <v>1</v>
      </c>
      <c r="I986" s="294">
        <v>43281</v>
      </c>
      <c r="J986">
        <v>23092</v>
      </c>
      <c r="K986">
        <v>14475</v>
      </c>
      <c r="L986" t="s">
        <v>520</v>
      </c>
      <c r="M986" t="s">
        <v>543</v>
      </c>
      <c r="N986" t="s">
        <v>748</v>
      </c>
      <c r="O986" t="s">
        <v>544</v>
      </c>
      <c r="P986" t="s">
        <v>338</v>
      </c>
      <c r="Q986" t="s">
        <v>325</v>
      </c>
      <c r="R986" t="s">
        <v>201</v>
      </c>
      <c r="S986" t="s">
        <v>204</v>
      </c>
      <c r="T986" t="s">
        <v>201</v>
      </c>
      <c r="U986" t="s">
        <v>330</v>
      </c>
      <c r="V986" t="s">
        <v>318</v>
      </c>
      <c r="W986" t="s">
        <v>201</v>
      </c>
      <c r="X986" t="s">
        <v>331</v>
      </c>
      <c r="Y986" s="287" t="s">
        <v>164</v>
      </c>
    </row>
    <row r="987" spans="1:25" x14ac:dyDescent="0.35">
      <c r="A987" t="s">
        <v>192</v>
      </c>
      <c r="B987" t="s">
        <v>193</v>
      </c>
      <c r="C987" t="s">
        <v>683</v>
      </c>
      <c r="D987" t="s">
        <v>748</v>
      </c>
      <c r="E987" s="152">
        <v>18.87</v>
      </c>
      <c r="F987" s="152">
        <v>18.87</v>
      </c>
      <c r="G987" t="s">
        <v>196</v>
      </c>
      <c r="H987" s="342">
        <v>1</v>
      </c>
      <c r="I987" s="294">
        <v>43281</v>
      </c>
      <c r="J987">
        <v>23092</v>
      </c>
      <c r="K987">
        <v>14627</v>
      </c>
      <c r="L987" t="s">
        <v>520</v>
      </c>
      <c r="M987" t="s">
        <v>543</v>
      </c>
      <c r="N987" t="s">
        <v>748</v>
      </c>
      <c r="O987" t="s">
        <v>544</v>
      </c>
      <c r="P987" t="s">
        <v>339</v>
      </c>
      <c r="Q987" t="s">
        <v>325</v>
      </c>
      <c r="R987" t="s">
        <v>201</v>
      </c>
      <c r="S987" t="s">
        <v>204</v>
      </c>
      <c r="T987" t="s">
        <v>201</v>
      </c>
      <c r="U987" t="s">
        <v>330</v>
      </c>
      <c r="V987" t="s">
        <v>318</v>
      </c>
      <c r="W987" t="s">
        <v>201</v>
      </c>
      <c r="X987" t="s">
        <v>331</v>
      </c>
      <c r="Y987" s="287" t="s">
        <v>164</v>
      </c>
    </row>
    <row r="988" spans="1:25" x14ac:dyDescent="0.35">
      <c r="A988" t="s">
        <v>192</v>
      </c>
      <c r="B988" t="s">
        <v>193</v>
      </c>
      <c r="C988" t="s">
        <v>683</v>
      </c>
      <c r="D988" t="s">
        <v>748</v>
      </c>
      <c r="E988" s="152">
        <v>1.94</v>
      </c>
      <c r="F988" s="152">
        <v>1.94</v>
      </c>
      <c r="G988" t="s">
        <v>196</v>
      </c>
      <c r="H988" s="342">
        <v>1</v>
      </c>
      <c r="I988" s="294">
        <v>43281</v>
      </c>
      <c r="J988">
        <v>23092</v>
      </c>
      <c r="K988">
        <v>14783</v>
      </c>
      <c r="L988" t="s">
        <v>520</v>
      </c>
      <c r="M988" t="s">
        <v>543</v>
      </c>
      <c r="N988" t="s">
        <v>748</v>
      </c>
      <c r="O988" t="s">
        <v>544</v>
      </c>
      <c r="P988" t="s">
        <v>340</v>
      </c>
      <c r="Q988" t="s">
        <v>325</v>
      </c>
      <c r="R988" t="s">
        <v>201</v>
      </c>
      <c r="S988" t="s">
        <v>204</v>
      </c>
      <c r="T988" t="s">
        <v>201</v>
      </c>
      <c r="U988" t="s">
        <v>330</v>
      </c>
      <c r="V988" t="s">
        <v>318</v>
      </c>
      <c r="W988" t="s">
        <v>201</v>
      </c>
      <c r="X988" t="s">
        <v>94</v>
      </c>
      <c r="Y988" s="287" t="s">
        <v>164</v>
      </c>
    </row>
    <row r="989" spans="1:25" x14ac:dyDescent="0.35">
      <c r="A989" t="s">
        <v>192</v>
      </c>
      <c r="B989" t="s">
        <v>193</v>
      </c>
      <c r="C989" t="s">
        <v>683</v>
      </c>
      <c r="D989" t="s">
        <v>748</v>
      </c>
      <c r="E989" s="152">
        <v>0.56999999999999995</v>
      </c>
      <c r="F989" s="152">
        <v>0.56999999999999995</v>
      </c>
      <c r="G989" t="s">
        <v>196</v>
      </c>
      <c r="H989" s="342">
        <v>1</v>
      </c>
      <c r="I989" s="294">
        <v>43281</v>
      </c>
      <c r="J989">
        <v>23092</v>
      </c>
      <c r="K989">
        <v>14926</v>
      </c>
      <c r="L989" t="s">
        <v>520</v>
      </c>
      <c r="M989" t="s">
        <v>543</v>
      </c>
      <c r="N989" t="s">
        <v>748</v>
      </c>
      <c r="O989" t="s">
        <v>544</v>
      </c>
      <c r="P989" t="s">
        <v>533</v>
      </c>
      <c r="Q989" t="s">
        <v>325</v>
      </c>
      <c r="R989" t="s">
        <v>201</v>
      </c>
      <c r="S989" t="s">
        <v>204</v>
      </c>
      <c r="T989" t="s">
        <v>201</v>
      </c>
      <c r="U989" t="s">
        <v>330</v>
      </c>
      <c r="V989" t="s">
        <v>318</v>
      </c>
      <c r="W989" t="s">
        <v>201</v>
      </c>
      <c r="X989" t="s">
        <v>94</v>
      </c>
      <c r="Y989" s="287" t="s">
        <v>164</v>
      </c>
    </row>
    <row r="990" spans="1:25" x14ac:dyDescent="0.35">
      <c r="A990" t="s">
        <v>192</v>
      </c>
      <c r="B990" t="s">
        <v>193</v>
      </c>
      <c r="C990" t="s">
        <v>683</v>
      </c>
      <c r="D990" t="s">
        <v>748</v>
      </c>
      <c r="E990" s="152">
        <v>2.0499999999999998</v>
      </c>
      <c r="F990" s="152">
        <v>2.0499999999999998</v>
      </c>
      <c r="G990" t="s">
        <v>196</v>
      </c>
      <c r="H990" s="342">
        <v>1</v>
      </c>
      <c r="I990" s="294">
        <v>43281</v>
      </c>
      <c r="J990">
        <v>23092</v>
      </c>
      <c r="K990">
        <v>15067</v>
      </c>
      <c r="L990" t="s">
        <v>520</v>
      </c>
      <c r="M990" t="s">
        <v>543</v>
      </c>
      <c r="N990" t="s">
        <v>748</v>
      </c>
      <c r="O990" t="s">
        <v>544</v>
      </c>
      <c r="P990" t="s">
        <v>531</v>
      </c>
      <c r="Q990" t="s">
        <v>325</v>
      </c>
      <c r="R990" t="s">
        <v>201</v>
      </c>
      <c r="S990" t="s">
        <v>204</v>
      </c>
      <c r="T990" t="s">
        <v>201</v>
      </c>
      <c r="U990" t="s">
        <v>330</v>
      </c>
      <c r="V990" t="s">
        <v>318</v>
      </c>
      <c r="W990" t="s">
        <v>201</v>
      </c>
      <c r="X990" t="s">
        <v>94</v>
      </c>
      <c r="Y990" s="287" t="s">
        <v>164</v>
      </c>
    </row>
    <row r="991" spans="1:25" x14ac:dyDescent="0.35">
      <c r="A991" t="s">
        <v>192</v>
      </c>
      <c r="B991" t="s">
        <v>193</v>
      </c>
      <c r="C991" t="s">
        <v>683</v>
      </c>
      <c r="D991" t="s">
        <v>748</v>
      </c>
      <c r="E991" s="152">
        <v>2.46</v>
      </c>
      <c r="F991" s="152">
        <v>2.46</v>
      </c>
      <c r="G991" t="s">
        <v>196</v>
      </c>
      <c r="H991" s="342">
        <v>1</v>
      </c>
      <c r="I991" s="294">
        <v>43281</v>
      </c>
      <c r="J991">
        <v>23092</v>
      </c>
      <c r="K991">
        <v>15215</v>
      </c>
      <c r="L991" t="s">
        <v>520</v>
      </c>
      <c r="M991" t="s">
        <v>543</v>
      </c>
      <c r="N991" t="s">
        <v>748</v>
      </c>
      <c r="O991" t="s">
        <v>544</v>
      </c>
      <c r="P991" t="s">
        <v>341</v>
      </c>
      <c r="Q991" t="s">
        <v>325</v>
      </c>
      <c r="R991" t="s">
        <v>201</v>
      </c>
      <c r="S991" t="s">
        <v>204</v>
      </c>
      <c r="T991" t="s">
        <v>201</v>
      </c>
      <c r="U991" t="s">
        <v>330</v>
      </c>
      <c r="V991" t="s">
        <v>318</v>
      </c>
      <c r="W991" t="s">
        <v>201</v>
      </c>
      <c r="X991" t="s">
        <v>342</v>
      </c>
      <c r="Y991" s="287" t="s">
        <v>164</v>
      </c>
    </row>
    <row r="992" spans="1:25" x14ac:dyDescent="0.35">
      <c r="A992" t="s">
        <v>192</v>
      </c>
      <c r="B992" t="s">
        <v>193</v>
      </c>
      <c r="C992" t="s">
        <v>683</v>
      </c>
      <c r="D992" t="s">
        <v>748</v>
      </c>
      <c r="E992" s="152">
        <v>1.25</v>
      </c>
      <c r="F992" s="152">
        <v>1.25</v>
      </c>
      <c r="G992" t="s">
        <v>196</v>
      </c>
      <c r="H992" s="342">
        <v>1</v>
      </c>
      <c r="I992" s="294">
        <v>43281</v>
      </c>
      <c r="J992">
        <v>23092</v>
      </c>
      <c r="K992">
        <v>15363</v>
      </c>
      <c r="L992" t="s">
        <v>520</v>
      </c>
      <c r="M992" t="s">
        <v>543</v>
      </c>
      <c r="N992" t="s">
        <v>748</v>
      </c>
      <c r="O992" t="s">
        <v>544</v>
      </c>
      <c r="P992" t="s">
        <v>343</v>
      </c>
      <c r="Q992" t="s">
        <v>325</v>
      </c>
      <c r="R992" t="s">
        <v>201</v>
      </c>
      <c r="S992" t="s">
        <v>204</v>
      </c>
      <c r="T992" t="s">
        <v>201</v>
      </c>
      <c r="U992" t="s">
        <v>330</v>
      </c>
      <c r="V992" t="s">
        <v>318</v>
      </c>
      <c r="W992" t="s">
        <v>201</v>
      </c>
      <c r="X992" t="s">
        <v>342</v>
      </c>
      <c r="Y992" s="287" t="s">
        <v>164</v>
      </c>
    </row>
    <row r="993" spans="1:25" x14ac:dyDescent="0.35">
      <c r="A993" t="s">
        <v>192</v>
      </c>
      <c r="B993" t="s">
        <v>193</v>
      </c>
      <c r="C993" t="s">
        <v>683</v>
      </c>
      <c r="D993" t="s">
        <v>748</v>
      </c>
      <c r="E993" s="152">
        <v>1.83</v>
      </c>
      <c r="F993" s="152">
        <v>1.83</v>
      </c>
      <c r="G993" t="s">
        <v>196</v>
      </c>
      <c r="H993" s="342">
        <v>1</v>
      </c>
      <c r="I993" s="294">
        <v>43281</v>
      </c>
      <c r="J993">
        <v>23092</v>
      </c>
      <c r="K993">
        <v>15507</v>
      </c>
      <c r="L993" t="s">
        <v>520</v>
      </c>
      <c r="M993" t="s">
        <v>543</v>
      </c>
      <c r="N993" t="s">
        <v>748</v>
      </c>
      <c r="O993" t="s">
        <v>544</v>
      </c>
      <c r="P993" t="s">
        <v>346</v>
      </c>
      <c r="Q993" t="s">
        <v>325</v>
      </c>
      <c r="R993" t="s">
        <v>201</v>
      </c>
      <c r="S993" t="s">
        <v>204</v>
      </c>
      <c r="T993" t="s">
        <v>201</v>
      </c>
      <c r="U993" t="s">
        <v>330</v>
      </c>
      <c r="V993" t="s">
        <v>318</v>
      </c>
      <c r="W993" t="s">
        <v>201</v>
      </c>
      <c r="X993" t="s">
        <v>331</v>
      </c>
      <c r="Y993" s="287" t="s">
        <v>164</v>
      </c>
    </row>
    <row r="994" spans="1:25" x14ac:dyDescent="0.35">
      <c r="A994" t="s">
        <v>192</v>
      </c>
      <c r="B994" t="s">
        <v>193</v>
      </c>
      <c r="C994" t="s">
        <v>683</v>
      </c>
      <c r="D994" t="s">
        <v>748</v>
      </c>
      <c r="E994" s="152">
        <v>1.21</v>
      </c>
      <c r="F994" s="152">
        <v>1.21</v>
      </c>
      <c r="G994" t="s">
        <v>196</v>
      </c>
      <c r="H994" s="342">
        <v>1</v>
      </c>
      <c r="I994" s="294">
        <v>43281</v>
      </c>
      <c r="J994">
        <v>23092</v>
      </c>
      <c r="K994">
        <v>15651</v>
      </c>
      <c r="L994" t="s">
        <v>520</v>
      </c>
      <c r="M994" t="s">
        <v>543</v>
      </c>
      <c r="N994" t="s">
        <v>748</v>
      </c>
      <c r="O994" t="s">
        <v>544</v>
      </c>
      <c r="P994" t="s">
        <v>345</v>
      </c>
      <c r="Q994" t="s">
        <v>325</v>
      </c>
      <c r="R994" t="s">
        <v>201</v>
      </c>
      <c r="S994" t="s">
        <v>204</v>
      </c>
      <c r="T994" t="s">
        <v>201</v>
      </c>
      <c r="U994" t="s">
        <v>330</v>
      </c>
      <c r="V994" t="s">
        <v>318</v>
      </c>
      <c r="W994" t="s">
        <v>201</v>
      </c>
      <c r="X994" t="s">
        <v>331</v>
      </c>
      <c r="Y994" s="287" t="s">
        <v>164</v>
      </c>
    </row>
    <row r="995" spans="1:25" x14ac:dyDescent="0.35">
      <c r="A995" t="s">
        <v>192</v>
      </c>
      <c r="B995" t="s">
        <v>193</v>
      </c>
      <c r="C995" t="s">
        <v>683</v>
      </c>
      <c r="D995" t="s">
        <v>748</v>
      </c>
      <c r="E995" s="152">
        <v>-1.63</v>
      </c>
      <c r="F995" s="152">
        <v>-1.63</v>
      </c>
      <c r="G995" t="s">
        <v>196</v>
      </c>
      <c r="H995" s="342">
        <v>1</v>
      </c>
      <c r="I995" s="294">
        <v>43281</v>
      </c>
      <c r="J995">
        <v>23092</v>
      </c>
      <c r="K995">
        <v>15794</v>
      </c>
      <c r="L995" t="s">
        <v>520</v>
      </c>
      <c r="M995" t="s">
        <v>543</v>
      </c>
      <c r="N995" t="s">
        <v>748</v>
      </c>
      <c r="O995" t="s">
        <v>544</v>
      </c>
      <c r="P995" t="s">
        <v>349</v>
      </c>
      <c r="Q995" t="s">
        <v>350</v>
      </c>
      <c r="R995" t="s">
        <v>201</v>
      </c>
      <c r="S995" t="s">
        <v>204</v>
      </c>
      <c r="T995" t="s">
        <v>201</v>
      </c>
      <c r="U995" t="s">
        <v>330</v>
      </c>
      <c r="V995" t="s">
        <v>318</v>
      </c>
      <c r="W995" t="s">
        <v>201</v>
      </c>
      <c r="X995" t="s">
        <v>331</v>
      </c>
      <c r="Y995" s="287" t="s">
        <v>164</v>
      </c>
    </row>
    <row r="996" spans="1:25" x14ac:dyDescent="0.35">
      <c r="A996" t="s">
        <v>192</v>
      </c>
      <c r="B996" t="s">
        <v>193</v>
      </c>
      <c r="C996" t="s">
        <v>683</v>
      </c>
      <c r="D996" t="s">
        <v>748</v>
      </c>
      <c r="E996" s="152">
        <v>0.71</v>
      </c>
      <c r="F996" s="152">
        <v>0.71</v>
      </c>
      <c r="G996" t="s">
        <v>196</v>
      </c>
      <c r="H996" s="342">
        <v>1</v>
      </c>
      <c r="I996" s="294">
        <v>43281</v>
      </c>
      <c r="J996">
        <v>23092</v>
      </c>
      <c r="K996">
        <v>15936</v>
      </c>
      <c r="L996" t="s">
        <v>520</v>
      </c>
      <c r="M996" t="s">
        <v>543</v>
      </c>
      <c r="N996" t="s">
        <v>748</v>
      </c>
      <c r="O996" t="s">
        <v>544</v>
      </c>
      <c r="P996" t="s">
        <v>329</v>
      </c>
      <c r="Q996" t="s">
        <v>351</v>
      </c>
      <c r="R996" t="s">
        <v>201</v>
      </c>
      <c r="S996" t="s">
        <v>204</v>
      </c>
      <c r="T996" t="s">
        <v>201</v>
      </c>
      <c r="U996" t="s">
        <v>330</v>
      </c>
      <c r="V996" t="s">
        <v>318</v>
      </c>
      <c r="W996" t="s">
        <v>201</v>
      </c>
      <c r="X996" t="s">
        <v>331</v>
      </c>
      <c r="Y996" s="287" t="s">
        <v>164</v>
      </c>
    </row>
    <row r="997" spans="1:25" x14ac:dyDescent="0.35">
      <c r="A997" t="s">
        <v>192</v>
      </c>
      <c r="B997" t="s">
        <v>193</v>
      </c>
      <c r="C997" t="s">
        <v>683</v>
      </c>
      <c r="D997" t="s">
        <v>748</v>
      </c>
      <c r="E997" s="152">
        <v>0.56000000000000005</v>
      </c>
      <c r="F997" s="152">
        <v>0.56000000000000005</v>
      </c>
      <c r="G997" t="s">
        <v>196</v>
      </c>
      <c r="H997" s="342">
        <v>1</v>
      </c>
      <c r="I997" s="294">
        <v>43281</v>
      </c>
      <c r="J997">
        <v>23092</v>
      </c>
      <c r="K997">
        <v>16073</v>
      </c>
      <c r="L997" t="s">
        <v>520</v>
      </c>
      <c r="M997" t="s">
        <v>543</v>
      </c>
      <c r="N997" t="s">
        <v>748</v>
      </c>
      <c r="O997" t="s">
        <v>544</v>
      </c>
      <c r="P997" t="s">
        <v>332</v>
      </c>
      <c r="Q997" t="s">
        <v>351</v>
      </c>
      <c r="R997" t="s">
        <v>201</v>
      </c>
      <c r="S997" t="s">
        <v>204</v>
      </c>
      <c r="T997" t="s">
        <v>201</v>
      </c>
      <c r="U997" t="s">
        <v>330</v>
      </c>
      <c r="V997" t="s">
        <v>318</v>
      </c>
      <c r="W997" t="s">
        <v>201</v>
      </c>
      <c r="X997" t="s">
        <v>331</v>
      </c>
      <c r="Y997" s="287" t="s">
        <v>164</v>
      </c>
    </row>
    <row r="998" spans="1:25" x14ac:dyDescent="0.35">
      <c r="A998" t="s">
        <v>192</v>
      </c>
      <c r="B998" t="s">
        <v>193</v>
      </c>
      <c r="C998" t="s">
        <v>683</v>
      </c>
      <c r="D998" t="s">
        <v>748</v>
      </c>
      <c r="E998" s="152">
        <v>0.61</v>
      </c>
      <c r="F998" s="152">
        <v>0.61</v>
      </c>
      <c r="G998" t="s">
        <v>196</v>
      </c>
      <c r="H998" s="342">
        <v>1</v>
      </c>
      <c r="I998" s="294">
        <v>43281</v>
      </c>
      <c r="J998">
        <v>23092</v>
      </c>
      <c r="K998">
        <v>16209</v>
      </c>
      <c r="L998" t="s">
        <v>520</v>
      </c>
      <c r="M998" t="s">
        <v>543</v>
      </c>
      <c r="N998" t="s">
        <v>748</v>
      </c>
      <c r="O998" t="s">
        <v>544</v>
      </c>
      <c r="P998" t="s">
        <v>333</v>
      </c>
      <c r="Q998" t="s">
        <v>351</v>
      </c>
      <c r="R998" t="s">
        <v>201</v>
      </c>
      <c r="S998" t="s">
        <v>204</v>
      </c>
      <c r="T998" t="s">
        <v>201</v>
      </c>
      <c r="U998" t="s">
        <v>330</v>
      </c>
      <c r="V998" t="s">
        <v>318</v>
      </c>
      <c r="W998" t="s">
        <v>201</v>
      </c>
      <c r="X998" t="s">
        <v>331</v>
      </c>
      <c r="Y998" s="287" t="s">
        <v>164</v>
      </c>
    </row>
    <row r="999" spans="1:25" x14ac:dyDescent="0.35">
      <c r="A999" t="s">
        <v>192</v>
      </c>
      <c r="B999" t="s">
        <v>193</v>
      </c>
      <c r="C999" t="s">
        <v>683</v>
      </c>
      <c r="D999" t="s">
        <v>748</v>
      </c>
      <c r="E999" s="152">
        <v>0.4</v>
      </c>
      <c r="F999" s="152">
        <v>0.4</v>
      </c>
      <c r="G999" t="s">
        <v>196</v>
      </c>
      <c r="H999" s="342">
        <v>1</v>
      </c>
      <c r="I999" s="294">
        <v>43281</v>
      </c>
      <c r="J999">
        <v>23092</v>
      </c>
      <c r="K999">
        <v>16346</v>
      </c>
      <c r="L999" t="s">
        <v>520</v>
      </c>
      <c r="M999" t="s">
        <v>543</v>
      </c>
      <c r="N999" t="s">
        <v>748</v>
      </c>
      <c r="O999" t="s">
        <v>544</v>
      </c>
      <c r="P999" t="s">
        <v>334</v>
      </c>
      <c r="Q999" t="s">
        <v>351</v>
      </c>
      <c r="R999" t="s">
        <v>201</v>
      </c>
      <c r="S999" t="s">
        <v>204</v>
      </c>
      <c r="T999" t="s">
        <v>201</v>
      </c>
      <c r="U999" t="s">
        <v>330</v>
      </c>
      <c r="V999" t="s">
        <v>318</v>
      </c>
      <c r="W999" t="s">
        <v>201</v>
      </c>
      <c r="X999" t="s">
        <v>331</v>
      </c>
      <c r="Y999" s="287" t="s">
        <v>164</v>
      </c>
    </row>
    <row r="1000" spans="1:25" x14ac:dyDescent="0.35">
      <c r="A1000" t="s">
        <v>192</v>
      </c>
      <c r="B1000" t="s">
        <v>193</v>
      </c>
      <c r="C1000" t="s">
        <v>683</v>
      </c>
      <c r="D1000" t="s">
        <v>748</v>
      </c>
      <c r="E1000" s="152">
        <v>3.18</v>
      </c>
      <c r="F1000" s="152">
        <v>3.18</v>
      </c>
      <c r="G1000" t="s">
        <v>196</v>
      </c>
      <c r="H1000" s="342">
        <v>1</v>
      </c>
      <c r="I1000" s="294">
        <v>43281</v>
      </c>
      <c r="J1000">
        <v>23092</v>
      </c>
      <c r="K1000">
        <v>16484</v>
      </c>
      <c r="L1000" t="s">
        <v>520</v>
      </c>
      <c r="M1000" t="s">
        <v>543</v>
      </c>
      <c r="N1000" t="s">
        <v>748</v>
      </c>
      <c r="O1000" t="s">
        <v>544</v>
      </c>
      <c r="P1000" t="s">
        <v>335</v>
      </c>
      <c r="Q1000" t="s">
        <v>351</v>
      </c>
      <c r="R1000" t="s">
        <v>201</v>
      </c>
      <c r="S1000" t="s">
        <v>204</v>
      </c>
      <c r="T1000" t="s">
        <v>201</v>
      </c>
      <c r="U1000" t="s">
        <v>330</v>
      </c>
      <c r="V1000" t="s">
        <v>318</v>
      </c>
      <c r="W1000" t="s">
        <v>201</v>
      </c>
      <c r="X1000" t="s">
        <v>331</v>
      </c>
      <c r="Y1000" s="287" t="s">
        <v>164</v>
      </c>
    </row>
    <row r="1001" spans="1:25" x14ac:dyDescent="0.35">
      <c r="A1001" t="s">
        <v>192</v>
      </c>
      <c r="B1001" t="s">
        <v>193</v>
      </c>
      <c r="C1001" t="s">
        <v>683</v>
      </c>
      <c r="D1001" t="s">
        <v>748</v>
      </c>
      <c r="E1001" s="152">
        <v>1.08</v>
      </c>
      <c r="F1001" s="152">
        <v>1.08</v>
      </c>
      <c r="G1001" t="s">
        <v>196</v>
      </c>
      <c r="H1001" s="342">
        <v>1</v>
      </c>
      <c r="I1001" s="294">
        <v>43281</v>
      </c>
      <c r="J1001">
        <v>23092</v>
      </c>
      <c r="K1001">
        <v>16633</v>
      </c>
      <c r="L1001" t="s">
        <v>520</v>
      </c>
      <c r="M1001" t="s">
        <v>543</v>
      </c>
      <c r="N1001" t="s">
        <v>748</v>
      </c>
      <c r="O1001" t="s">
        <v>544</v>
      </c>
      <c r="P1001" t="s">
        <v>336</v>
      </c>
      <c r="Q1001" t="s">
        <v>351</v>
      </c>
      <c r="R1001" t="s">
        <v>201</v>
      </c>
      <c r="S1001" t="s">
        <v>204</v>
      </c>
      <c r="T1001" t="s">
        <v>201</v>
      </c>
      <c r="U1001" t="s">
        <v>330</v>
      </c>
      <c r="V1001" t="s">
        <v>318</v>
      </c>
      <c r="W1001" t="s">
        <v>201</v>
      </c>
      <c r="X1001" t="s">
        <v>331</v>
      </c>
      <c r="Y1001" s="287" t="s">
        <v>164</v>
      </c>
    </row>
    <row r="1002" spans="1:25" x14ac:dyDescent="0.35">
      <c r="A1002" t="s">
        <v>192</v>
      </c>
      <c r="B1002" t="s">
        <v>193</v>
      </c>
      <c r="C1002" t="s">
        <v>683</v>
      </c>
      <c r="D1002" t="s">
        <v>748</v>
      </c>
      <c r="E1002" s="152">
        <v>3.75</v>
      </c>
      <c r="F1002" s="152">
        <v>3.75</v>
      </c>
      <c r="G1002" t="s">
        <v>196</v>
      </c>
      <c r="H1002" s="342">
        <v>1</v>
      </c>
      <c r="I1002" s="294">
        <v>43281</v>
      </c>
      <c r="J1002">
        <v>23092</v>
      </c>
      <c r="K1002">
        <v>16778</v>
      </c>
      <c r="L1002" t="s">
        <v>520</v>
      </c>
      <c r="M1002" t="s">
        <v>543</v>
      </c>
      <c r="N1002" t="s">
        <v>748</v>
      </c>
      <c r="O1002" t="s">
        <v>544</v>
      </c>
      <c r="P1002" t="s">
        <v>337</v>
      </c>
      <c r="Q1002" t="s">
        <v>351</v>
      </c>
      <c r="R1002" t="s">
        <v>201</v>
      </c>
      <c r="S1002" t="s">
        <v>204</v>
      </c>
      <c r="T1002" t="s">
        <v>201</v>
      </c>
      <c r="U1002" t="s">
        <v>330</v>
      </c>
      <c r="V1002" t="s">
        <v>318</v>
      </c>
      <c r="W1002" t="s">
        <v>201</v>
      </c>
      <c r="X1002" t="s">
        <v>331</v>
      </c>
      <c r="Y1002" s="287" t="s">
        <v>164</v>
      </c>
    </row>
    <row r="1003" spans="1:25" x14ac:dyDescent="0.35">
      <c r="A1003" t="s">
        <v>192</v>
      </c>
      <c r="B1003" t="s">
        <v>193</v>
      </c>
      <c r="C1003" t="s">
        <v>683</v>
      </c>
      <c r="D1003" t="s">
        <v>748</v>
      </c>
      <c r="E1003" s="152">
        <v>2.8</v>
      </c>
      <c r="F1003" s="152">
        <v>2.8</v>
      </c>
      <c r="G1003" t="s">
        <v>196</v>
      </c>
      <c r="H1003" s="342">
        <v>1</v>
      </c>
      <c r="I1003" s="294">
        <v>43281</v>
      </c>
      <c r="J1003">
        <v>23092</v>
      </c>
      <c r="K1003">
        <v>16930</v>
      </c>
      <c r="L1003" t="s">
        <v>520</v>
      </c>
      <c r="M1003" t="s">
        <v>543</v>
      </c>
      <c r="N1003" t="s">
        <v>748</v>
      </c>
      <c r="O1003" t="s">
        <v>544</v>
      </c>
      <c r="P1003" t="s">
        <v>338</v>
      </c>
      <c r="Q1003" t="s">
        <v>351</v>
      </c>
      <c r="R1003" t="s">
        <v>201</v>
      </c>
      <c r="S1003" t="s">
        <v>204</v>
      </c>
      <c r="T1003" t="s">
        <v>201</v>
      </c>
      <c r="U1003" t="s">
        <v>330</v>
      </c>
      <c r="V1003" t="s">
        <v>318</v>
      </c>
      <c r="W1003" t="s">
        <v>201</v>
      </c>
      <c r="X1003" t="s">
        <v>331</v>
      </c>
      <c r="Y1003" s="287" t="s">
        <v>164</v>
      </c>
    </row>
    <row r="1004" spans="1:25" x14ac:dyDescent="0.35">
      <c r="A1004" t="s">
        <v>192</v>
      </c>
      <c r="B1004" t="s">
        <v>193</v>
      </c>
      <c r="C1004" t="s">
        <v>683</v>
      </c>
      <c r="D1004" t="s">
        <v>748</v>
      </c>
      <c r="E1004" s="152">
        <v>0.81</v>
      </c>
      <c r="F1004" s="152">
        <v>0.81</v>
      </c>
      <c r="G1004" t="s">
        <v>196</v>
      </c>
      <c r="H1004" s="342">
        <v>1</v>
      </c>
      <c r="I1004" s="294">
        <v>43281</v>
      </c>
      <c r="J1004">
        <v>23092</v>
      </c>
      <c r="K1004">
        <v>17078</v>
      </c>
      <c r="L1004" t="s">
        <v>520</v>
      </c>
      <c r="M1004" t="s">
        <v>543</v>
      </c>
      <c r="N1004" t="s">
        <v>748</v>
      </c>
      <c r="O1004" t="s">
        <v>544</v>
      </c>
      <c r="P1004" t="s">
        <v>339</v>
      </c>
      <c r="Q1004" t="s">
        <v>351</v>
      </c>
      <c r="R1004" t="s">
        <v>201</v>
      </c>
      <c r="S1004" t="s">
        <v>204</v>
      </c>
      <c r="T1004" t="s">
        <v>201</v>
      </c>
      <c r="U1004" t="s">
        <v>330</v>
      </c>
      <c r="V1004" t="s">
        <v>318</v>
      </c>
      <c r="W1004" t="s">
        <v>201</v>
      </c>
      <c r="X1004" t="s">
        <v>331</v>
      </c>
      <c r="Y1004" s="287" t="s">
        <v>164</v>
      </c>
    </row>
    <row r="1005" spans="1:25" x14ac:dyDescent="0.35">
      <c r="A1005" t="s">
        <v>192</v>
      </c>
      <c r="B1005" t="s">
        <v>193</v>
      </c>
      <c r="C1005" t="s">
        <v>683</v>
      </c>
      <c r="D1005" t="s">
        <v>748</v>
      </c>
      <c r="E1005" s="152">
        <v>0.73</v>
      </c>
      <c r="F1005" s="152">
        <v>0.73</v>
      </c>
      <c r="G1005" t="s">
        <v>196</v>
      </c>
      <c r="H1005" s="342">
        <v>1</v>
      </c>
      <c r="I1005" s="294">
        <v>43281</v>
      </c>
      <c r="J1005">
        <v>23092</v>
      </c>
      <c r="K1005">
        <v>17215</v>
      </c>
      <c r="L1005" t="s">
        <v>520</v>
      </c>
      <c r="M1005" t="s">
        <v>543</v>
      </c>
      <c r="N1005" t="s">
        <v>748</v>
      </c>
      <c r="O1005" t="s">
        <v>544</v>
      </c>
      <c r="P1005" t="s">
        <v>340</v>
      </c>
      <c r="Q1005" t="s">
        <v>351</v>
      </c>
      <c r="R1005" t="s">
        <v>201</v>
      </c>
      <c r="S1005" t="s">
        <v>204</v>
      </c>
      <c r="T1005" t="s">
        <v>201</v>
      </c>
      <c r="U1005" t="s">
        <v>330</v>
      </c>
      <c r="V1005" t="s">
        <v>318</v>
      </c>
      <c r="W1005" t="s">
        <v>201</v>
      </c>
      <c r="X1005" t="s">
        <v>94</v>
      </c>
      <c r="Y1005" s="287" t="s">
        <v>164</v>
      </c>
    </row>
    <row r="1006" spans="1:25" x14ac:dyDescent="0.35">
      <c r="A1006" t="s">
        <v>192</v>
      </c>
      <c r="B1006" t="s">
        <v>193</v>
      </c>
      <c r="C1006" t="s">
        <v>683</v>
      </c>
      <c r="D1006" t="s">
        <v>748</v>
      </c>
      <c r="E1006" s="152">
        <v>0.35</v>
      </c>
      <c r="F1006" s="152">
        <v>0.35</v>
      </c>
      <c r="G1006" t="s">
        <v>196</v>
      </c>
      <c r="H1006" s="342">
        <v>1</v>
      </c>
      <c r="I1006" s="294">
        <v>43281</v>
      </c>
      <c r="J1006">
        <v>23092</v>
      </c>
      <c r="K1006">
        <v>17352</v>
      </c>
      <c r="L1006" t="s">
        <v>520</v>
      </c>
      <c r="M1006" t="s">
        <v>543</v>
      </c>
      <c r="N1006" t="s">
        <v>748</v>
      </c>
      <c r="O1006" t="s">
        <v>544</v>
      </c>
      <c r="P1006" t="s">
        <v>533</v>
      </c>
      <c r="Q1006" t="s">
        <v>351</v>
      </c>
      <c r="R1006" t="s">
        <v>201</v>
      </c>
      <c r="S1006" t="s">
        <v>204</v>
      </c>
      <c r="T1006" t="s">
        <v>201</v>
      </c>
      <c r="U1006" t="s">
        <v>330</v>
      </c>
      <c r="V1006" t="s">
        <v>318</v>
      </c>
      <c r="W1006" t="s">
        <v>201</v>
      </c>
      <c r="X1006" t="s">
        <v>94</v>
      </c>
      <c r="Y1006" s="287" t="s">
        <v>164</v>
      </c>
    </row>
    <row r="1007" spans="1:25" x14ac:dyDescent="0.35">
      <c r="A1007" t="s">
        <v>192</v>
      </c>
      <c r="B1007" t="s">
        <v>193</v>
      </c>
      <c r="C1007" t="s">
        <v>683</v>
      </c>
      <c r="D1007" t="s">
        <v>748</v>
      </c>
      <c r="E1007" s="152">
        <v>1.42</v>
      </c>
      <c r="F1007" s="152">
        <v>1.42</v>
      </c>
      <c r="G1007" t="s">
        <v>196</v>
      </c>
      <c r="H1007" s="342">
        <v>1</v>
      </c>
      <c r="I1007" s="294">
        <v>43281</v>
      </c>
      <c r="J1007">
        <v>23092</v>
      </c>
      <c r="K1007">
        <v>17487</v>
      </c>
      <c r="L1007" t="s">
        <v>520</v>
      </c>
      <c r="M1007" t="s">
        <v>543</v>
      </c>
      <c r="N1007" t="s">
        <v>748</v>
      </c>
      <c r="O1007" t="s">
        <v>544</v>
      </c>
      <c r="P1007" t="s">
        <v>531</v>
      </c>
      <c r="Q1007" t="s">
        <v>351</v>
      </c>
      <c r="R1007" t="s">
        <v>201</v>
      </c>
      <c r="S1007" t="s">
        <v>204</v>
      </c>
      <c r="T1007" t="s">
        <v>201</v>
      </c>
      <c r="U1007" t="s">
        <v>330</v>
      </c>
      <c r="V1007" t="s">
        <v>318</v>
      </c>
      <c r="W1007" t="s">
        <v>201</v>
      </c>
      <c r="X1007" t="s">
        <v>94</v>
      </c>
      <c r="Y1007" s="287" t="s">
        <v>164</v>
      </c>
    </row>
    <row r="1008" spans="1:25" x14ac:dyDescent="0.35">
      <c r="A1008" t="s">
        <v>192</v>
      </c>
      <c r="B1008" t="s">
        <v>193</v>
      </c>
      <c r="C1008" t="s">
        <v>683</v>
      </c>
      <c r="D1008" t="s">
        <v>748</v>
      </c>
      <c r="E1008" s="152">
        <v>0.2</v>
      </c>
      <c r="F1008" s="152">
        <v>0.2</v>
      </c>
      <c r="G1008" t="s">
        <v>196</v>
      </c>
      <c r="H1008" s="342">
        <v>1</v>
      </c>
      <c r="I1008" s="294">
        <v>43281</v>
      </c>
      <c r="J1008">
        <v>23092</v>
      </c>
      <c r="K1008">
        <v>17626</v>
      </c>
      <c r="L1008" t="s">
        <v>520</v>
      </c>
      <c r="M1008" t="s">
        <v>543</v>
      </c>
      <c r="N1008" t="s">
        <v>748</v>
      </c>
      <c r="O1008" t="s">
        <v>544</v>
      </c>
      <c r="P1008" t="s">
        <v>343</v>
      </c>
      <c r="Q1008" t="s">
        <v>351</v>
      </c>
      <c r="R1008" t="s">
        <v>201</v>
      </c>
      <c r="S1008" t="s">
        <v>204</v>
      </c>
      <c r="T1008" t="s">
        <v>201</v>
      </c>
      <c r="U1008" t="s">
        <v>330</v>
      </c>
      <c r="V1008" t="s">
        <v>318</v>
      </c>
      <c r="W1008" t="s">
        <v>201</v>
      </c>
      <c r="X1008" t="s">
        <v>342</v>
      </c>
      <c r="Y1008" s="287" t="s">
        <v>164</v>
      </c>
    </row>
    <row r="1009" spans="1:25" x14ac:dyDescent="0.35">
      <c r="A1009" t="s">
        <v>192</v>
      </c>
      <c r="B1009" t="s">
        <v>193</v>
      </c>
      <c r="C1009" t="s">
        <v>683</v>
      </c>
      <c r="D1009" t="s">
        <v>748</v>
      </c>
      <c r="E1009" s="152">
        <v>0.2</v>
      </c>
      <c r="F1009" s="152">
        <v>0.2</v>
      </c>
      <c r="G1009" t="s">
        <v>196</v>
      </c>
      <c r="H1009" s="342">
        <v>1</v>
      </c>
      <c r="I1009" s="294">
        <v>43281</v>
      </c>
      <c r="J1009">
        <v>23092</v>
      </c>
      <c r="K1009">
        <v>17751</v>
      </c>
      <c r="L1009" t="s">
        <v>520</v>
      </c>
      <c r="M1009" t="s">
        <v>543</v>
      </c>
      <c r="N1009" t="s">
        <v>748</v>
      </c>
      <c r="O1009" t="s">
        <v>544</v>
      </c>
      <c r="P1009" t="s">
        <v>346</v>
      </c>
      <c r="Q1009" t="s">
        <v>351</v>
      </c>
      <c r="R1009" t="s">
        <v>201</v>
      </c>
      <c r="S1009" t="s">
        <v>204</v>
      </c>
      <c r="T1009" t="s">
        <v>201</v>
      </c>
      <c r="U1009" t="s">
        <v>330</v>
      </c>
      <c r="V1009" t="s">
        <v>318</v>
      </c>
      <c r="W1009" t="s">
        <v>201</v>
      </c>
      <c r="X1009" t="s">
        <v>331</v>
      </c>
      <c r="Y1009" s="287" t="s">
        <v>164</v>
      </c>
    </row>
    <row r="1010" spans="1:25" x14ac:dyDescent="0.35">
      <c r="A1010" t="s">
        <v>192</v>
      </c>
      <c r="B1010" t="s">
        <v>193</v>
      </c>
      <c r="C1010" t="s">
        <v>683</v>
      </c>
      <c r="D1010" t="s">
        <v>748</v>
      </c>
      <c r="E1010" s="152">
        <v>0.35</v>
      </c>
      <c r="F1010" s="152">
        <v>0.35</v>
      </c>
      <c r="G1010" t="s">
        <v>196</v>
      </c>
      <c r="H1010" s="342">
        <v>1</v>
      </c>
      <c r="I1010" s="294">
        <v>43281</v>
      </c>
      <c r="J1010">
        <v>23092</v>
      </c>
      <c r="K1010">
        <v>17878</v>
      </c>
      <c r="L1010" t="s">
        <v>520</v>
      </c>
      <c r="M1010" t="s">
        <v>543</v>
      </c>
      <c r="N1010" t="s">
        <v>748</v>
      </c>
      <c r="O1010" t="s">
        <v>544</v>
      </c>
      <c r="P1010" t="s">
        <v>345</v>
      </c>
      <c r="Q1010" t="s">
        <v>351</v>
      </c>
      <c r="R1010" t="s">
        <v>201</v>
      </c>
      <c r="S1010" t="s">
        <v>204</v>
      </c>
      <c r="T1010" t="s">
        <v>201</v>
      </c>
      <c r="U1010" t="s">
        <v>330</v>
      </c>
      <c r="V1010" t="s">
        <v>318</v>
      </c>
      <c r="W1010" t="s">
        <v>201</v>
      </c>
      <c r="X1010" t="s">
        <v>331</v>
      </c>
      <c r="Y1010" s="287" t="s">
        <v>164</v>
      </c>
    </row>
    <row r="1011" spans="1:25" x14ac:dyDescent="0.35">
      <c r="A1011" t="s">
        <v>192</v>
      </c>
      <c r="B1011" t="s">
        <v>193</v>
      </c>
      <c r="C1011" t="s">
        <v>683</v>
      </c>
      <c r="D1011" t="s">
        <v>748</v>
      </c>
      <c r="E1011" s="152">
        <v>28.72</v>
      </c>
      <c r="F1011" s="152">
        <v>28.72</v>
      </c>
      <c r="G1011" t="s">
        <v>196</v>
      </c>
      <c r="H1011" s="342">
        <v>1</v>
      </c>
      <c r="I1011" s="294">
        <v>43281</v>
      </c>
      <c r="J1011">
        <v>23092</v>
      </c>
      <c r="K1011">
        <v>18016</v>
      </c>
      <c r="L1011" t="s">
        <v>520</v>
      </c>
      <c r="M1011" t="s">
        <v>543</v>
      </c>
      <c r="N1011" t="s">
        <v>748</v>
      </c>
      <c r="O1011" t="s">
        <v>544</v>
      </c>
      <c r="P1011" t="s">
        <v>332</v>
      </c>
      <c r="Q1011" t="s">
        <v>352</v>
      </c>
      <c r="R1011" t="s">
        <v>201</v>
      </c>
      <c r="S1011" t="s">
        <v>204</v>
      </c>
      <c r="T1011" t="s">
        <v>201</v>
      </c>
      <c r="U1011" t="s">
        <v>330</v>
      </c>
      <c r="V1011" t="s">
        <v>318</v>
      </c>
      <c r="W1011" t="s">
        <v>201</v>
      </c>
      <c r="X1011" t="s">
        <v>331</v>
      </c>
      <c r="Y1011" s="287" t="s">
        <v>164</v>
      </c>
    </row>
    <row r="1012" spans="1:25" x14ac:dyDescent="0.35">
      <c r="A1012" t="s">
        <v>192</v>
      </c>
      <c r="B1012" t="s">
        <v>193</v>
      </c>
      <c r="C1012" t="s">
        <v>683</v>
      </c>
      <c r="D1012" t="s">
        <v>748</v>
      </c>
      <c r="E1012" s="152">
        <v>0.23</v>
      </c>
      <c r="F1012" s="152">
        <v>0.23</v>
      </c>
      <c r="G1012" t="s">
        <v>196</v>
      </c>
      <c r="H1012" s="342">
        <v>1</v>
      </c>
      <c r="I1012" s="294">
        <v>43281</v>
      </c>
      <c r="J1012">
        <v>23092</v>
      </c>
      <c r="K1012">
        <v>18167</v>
      </c>
      <c r="L1012" t="s">
        <v>520</v>
      </c>
      <c r="M1012" t="s">
        <v>543</v>
      </c>
      <c r="N1012" t="s">
        <v>748</v>
      </c>
      <c r="O1012" t="s">
        <v>544</v>
      </c>
      <c r="P1012" t="s">
        <v>341</v>
      </c>
      <c r="Q1012" t="s">
        <v>352</v>
      </c>
      <c r="R1012" t="s">
        <v>201</v>
      </c>
      <c r="S1012" t="s">
        <v>204</v>
      </c>
      <c r="T1012" t="s">
        <v>201</v>
      </c>
      <c r="U1012" t="s">
        <v>330</v>
      </c>
      <c r="V1012" t="s">
        <v>318</v>
      </c>
      <c r="W1012" t="s">
        <v>201</v>
      </c>
      <c r="X1012" t="s">
        <v>342</v>
      </c>
      <c r="Y1012" s="287" t="s">
        <v>164</v>
      </c>
    </row>
    <row r="1013" spans="1:25" x14ac:dyDescent="0.35">
      <c r="A1013" t="s">
        <v>192</v>
      </c>
      <c r="B1013" t="s">
        <v>193</v>
      </c>
      <c r="C1013" t="s">
        <v>683</v>
      </c>
      <c r="D1013" t="s">
        <v>748</v>
      </c>
      <c r="E1013" s="152">
        <v>2.1800000000000002</v>
      </c>
      <c r="F1013" s="152">
        <v>2.1800000000000002</v>
      </c>
      <c r="G1013" t="s">
        <v>196</v>
      </c>
      <c r="H1013" s="342">
        <v>1</v>
      </c>
      <c r="I1013" s="294">
        <v>43281</v>
      </c>
      <c r="J1013">
        <v>23092</v>
      </c>
      <c r="K1013">
        <v>18299</v>
      </c>
      <c r="L1013" t="s">
        <v>520</v>
      </c>
      <c r="M1013" t="s">
        <v>543</v>
      </c>
      <c r="N1013" t="s">
        <v>748</v>
      </c>
      <c r="O1013" t="s">
        <v>544</v>
      </c>
      <c r="P1013" t="s">
        <v>332</v>
      </c>
      <c r="Q1013" t="s">
        <v>326</v>
      </c>
      <c r="R1013" t="s">
        <v>201</v>
      </c>
      <c r="S1013" t="s">
        <v>204</v>
      </c>
      <c r="T1013" t="s">
        <v>201</v>
      </c>
      <c r="U1013" t="s">
        <v>330</v>
      </c>
      <c r="V1013" t="s">
        <v>318</v>
      </c>
      <c r="W1013" t="s">
        <v>201</v>
      </c>
      <c r="X1013" t="s">
        <v>331</v>
      </c>
      <c r="Y1013" s="287" t="s">
        <v>164</v>
      </c>
    </row>
    <row r="1014" spans="1:25" x14ac:dyDescent="0.35">
      <c r="A1014" t="s">
        <v>192</v>
      </c>
      <c r="B1014" t="s">
        <v>193</v>
      </c>
      <c r="C1014" t="s">
        <v>683</v>
      </c>
      <c r="D1014" t="s">
        <v>748</v>
      </c>
      <c r="E1014" s="152">
        <v>11.46</v>
      </c>
      <c r="F1014" s="152">
        <v>11.46</v>
      </c>
      <c r="G1014" t="s">
        <v>196</v>
      </c>
      <c r="H1014" s="342">
        <v>1</v>
      </c>
      <c r="I1014" s="294">
        <v>43281</v>
      </c>
      <c r="J1014">
        <v>23092</v>
      </c>
      <c r="K1014">
        <v>18448</v>
      </c>
      <c r="L1014" t="s">
        <v>520</v>
      </c>
      <c r="M1014" t="s">
        <v>543</v>
      </c>
      <c r="N1014" t="s">
        <v>748</v>
      </c>
      <c r="O1014" t="s">
        <v>544</v>
      </c>
      <c r="P1014" t="s">
        <v>336</v>
      </c>
      <c r="Q1014" t="s">
        <v>326</v>
      </c>
      <c r="R1014" t="s">
        <v>201</v>
      </c>
      <c r="S1014" t="s">
        <v>204</v>
      </c>
      <c r="T1014" t="s">
        <v>201</v>
      </c>
      <c r="U1014" t="s">
        <v>330</v>
      </c>
      <c r="V1014" t="s">
        <v>318</v>
      </c>
      <c r="W1014" t="s">
        <v>201</v>
      </c>
      <c r="X1014" t="s">
        <v>331</v>
      </c>
      <c r="Y1014" s="287" t="s">
        <v>164</v>
      </c>
    </row>
    <row r="1015" spans="1:25" x14ac:dyDescent="0.35">
      <c r="A1015" t="s">
        <v>192</v>
      </c>
      <c r="B1015" t="s">
        <v>193</v>
      </c>
      <c r="C1015" t="s">
        <v>683</v>
      </c>
      <c r="D1015" t="s">
        <v>748</v>
      </c>
      <c r="E1015" s="152">
        <v>12.4</v>
      </c>
      <c r="F1015" s="152">
        <v>12.4</v>
      </c>
      <c r="G1015" t="s">
        <v>196</v>
      </c>
      <c r="H1015" s="342">
        <v>1</v>
      </c>
      <c r="I1015" s="294">
        <v>43281</v>
      </c>
      <c r="J1015">
        <v>23092</v>
      </c>
      <c r="K1015">
        <v>18605</v>
      </c>
      <c r="L1015" t="s">
        <v>520</v>
      </c>
      <c r="M1015" t="s">
        <v>543</v>
      </c>
      <c r="N1015" t="s">
        <v>748</v>
      </c>
      <c r="O1015" t="s">
        <v>544</v>
      </c>
      <c r="P1015" t="s">
        <v>339</v>
      </c>
      <c r="Q1015" t="s">
        <v>326</v>
      </c>
      <c r="R1015" t="s">
        <v>201</v>
      </c>
      <c r="S1015" t="s">
        <v>204</v>
      </c>
      <c r="T1015" t="s">
        <v>201</v>
      </c>
      <c r="U1015" t="s">
        <v>330</v>
      </c>
      <c r="V1015" t="s">
        <v>318</v>
      </c>
      <c r="W1015" t="s">
        <v>201</v>
      </c>
      <c r="X1015" t="s">
        <v>331</v>
      </c>
      <c r="Y1015" s="287" t="s">
        <v>164</v>
      </c>
    </row>
    <row r="1016" spans="1:25" x14ac:dyDescent="0.35">
      <c r="A1016" t="s">
        <v>192</v>
      </c>
      <c r="B1016" t="s">
        <v>193</v>
      </c>
      <c r="C1016" t="s">
        <v>683</v>
      </c>
      <c r="D1016" t="s">
        <v>748</v>
      </c>
      <c r="E1016" s="152">
        <v>0.38</v>
      </c>
      <c r="F1016" s="152">
        <v>0.38</v>
      </c>
      <c r="G1016" t="s">
        <v>196</v>
      </c>
      <c r="H1016" s="342">
        <v>1</v>
      </c>
      <c r="I1016" s="294">
        <v>43281</v>
      </c>
      <c r="J1016">
        <v>23092</v>
      </c>
      <c r="K1016">
        <v>18758</v>
      </c>
      <c r="L1016" t="s">
        <v>520</v>
      </c>
      <c r="M1016" t="s">
        <v>543</v>
      </c>
      <c r="N1016" t="s">
        <v>748</v>
      </c>
      <c r="O1016" t="s">
        <v>544</v>
      </c>
      <c r="P1016" t="s">
        <v>340</v>
      </c>
      <c r="Q1016" t="s">
        <v>326</v>
      </c>
      <c r="R1016" t="s">
        <v>201</v>
      </c>
      <c r="S1016" t="s">
        <v>204</v>
      </c>
      <c r="T1016" t="s">
        <v>201</v>
      </c>
      <c r="U1016" t="s">
        <v>330</v>
      </c>
      <c r="V1016" t="s">
        <v>318</v>
      </c>
      <c r="W1016" t="s">
        <v>201</v>
      </c>
      <c r="X1016" t="s">
        <v>94</v>
      </c>
      <c r="Y1016" s="287" t="s">
        <v>164</v>
      </c>
    </row>
    <row r="1017" spans="1:25" x14ac:dyDescent="0.35">
      <c r="A1017" t="s">
        <v>192</v>
      </c>
      <c r="B1017" t="s">
        <v>193</v>
      </c>
      <c r="C1017" t="s">
        <v>683</v>
      </c>
      <c r="D1017" t="s">
        <v>748</v>
      </c>
      <c r="E1017" s="152">
        <v>7.0000000000000007E-2</v>
      </c>
      <c r="F1017" s="152">
        <v>7.0000000000000007E-2</v>
      </c>
      <c r="G1017" t="s">
        <v>196</v>
      </c>
      <c r="H1017" s="342">
        <v>1</v>
      </c>
      <c r="I1017" s="294">
        <v>43281</v>
      </c>
      <c r="J1017">
        <v>23092</v>
      </c>
      <c r="K1017">
        <v>18880</v>
      </c>
      <c r="L1017" t="s">
        <v>520</v>
      </c>
      <c r="M1017" t="s">
        <v>543</v>
      </c>
      <c r="N1017" t="s">
        <v>748</v>
      </c>
      <c r="O1017" t="s">
        <v>544</v>
      </c>
      <c r="P1017" t="s">
        <v>341</v>
      </c>
      <c r="Q1017" t="s">
        <v>326</v>
      </c>
      <c r="R1017" t="s">
        <v>201</v>
      </c>
      <c r="S1017" t="s">
        <v>204</v>
      </c>
      <c r="T1017" t="s">
        <v>201</v>
      </c>
      <c r="U1017" t="s">
        <v>330</v>
      </c>
      <c r="V1017" t="s">
        <v>318</v>
      </c>
      <c r="W1017" t="s">
        <v>201</v>
      </c>
      <c r="X1017" t="s">
        <v>342</v>
      </c>
      <c r="Y1017" s="287" t="s">
        <v>164</v>
      </c>
    </row>
    <row r="1018" spans="1:25" x14ac:dyDescent="0.35">
      <c r="A1018" t="s">
        <v>192</v>
      </c>
      <c r="B1018" t="s">
        <v>193</v>
      </c>
      <c r="C1018" t="s">
        <v>683</v>
      </c>
      <c r="D1018" t="s">
        <v>748</v>
      </c>
      <c r="E1018" s="152">
        <v>4.59</v>
      </c>
      <c r="F1018" s="152">
        <v>4.59</v>
      </c>
      <c r="G1018" t="s">
        <v>196</v>
      </c>
      <c r="H1018" s="342">
        <v>1</v>
      </c>
      <c r="I1018" s="294">
        <v>43281</v>
      </c>
      <c r="J1018">
        <v>23092</v>
      </c>
      <c r="K1018">
        <v>18989</v>
      </c>
      <c r="L1018" t="s">
        <v>520</v>
      </c>
      <c r="M1018" t="s">
        <v>543</v>
      </c>
      <c r="N1018" t="s">
        <v>748</v>
      </c>
      <c r="O1018" t="s">
        <v>544</v>
      </c>
      <c r="P1018" t="s">
        <v>338</v>
      </c>
      <c r="Q1018" t="s">
        <v>353</v>
      </c>
      <c r="R1018" t="s">
        <v>201</v>
      </c>
      <c r="S1018" t="s">
        <v>204</v>
      </c>
      <c r="T1018" t="s">
        <v>201</v>
      </c>
      <c r="U1018" t="s">
        <v>330</v>
      </c>
      <c r="V1018" t="s">
        <v>318</v>
      </c>
      <c r="W1018" t="s">
        <v>201</v>
      </c>
      <c r="X1018" t="s">
        <v>331</v>
      </c>
      <c r="Y1018" s="287" t="s">
        <v>164</v>
      </c>
    </row>
    <row r="1019" spans="1:25" x14ac:dyDescent="0.35">
      <c r="A1019" t="s">
        <v>192</v>
      </c>
      <c r="B1019" t="s">
        <v>193</v>
      </c>
      <c r="C1019" t="s">
        <v>683</v>
      </c>
      <c r="D1019" t="s">
        <v>749</v>
      </c>
      <c r="E1019" s="152">
        <v>-0.12</v>
      </c>
      <c r="F1019" s="152">
        <v>-0.12</v>
      </c>
      <c r="G1019" t="s">
        <v>196</v>
      </c>
      <c r="H1019" s="342">
        <v>1</v>
      </c>
      <c r="I1019" s="294">
        <v>43281</v>
      </c>
      <c r="J1019">
        <v>23121</v>
      </c>
      <c r="K1019">
        <v>2311</v>
      </c>
      <c r="L1019" t="s">
        <v>520</v>
      </c>
      <c r="M1019" t="s">
        <v>303</v>
      </c>
      <c r="N1019" t="s">
        <v>750</v>
      </c>
      <c r="O1019" t="s">
        <v>522</v>
      </c>
      <c r="P1019" t="s">
        <v>533</v>
      </c>
      <c r="Q1019" t="s">
        <v>325</v>
      </c>
      <c r="R1019" t="s">
        <v>201</v>
      </c>
      <c r="S1019" t="s">
        <v>204</v>
      </c>
      <c r="T1019" t="s">
        <v>201</v>
      </c>
      <c r="U1019" t="s">
        <v>330</v>
      </c>
      <c r="V1019" t="s">
        <v>318</v>
      </c>
      <c r="W1019" t="s">
        <v>201</v>
      </c>
      <c r="X1019" t="s">
        <v>751</v>
      </c>
      <c r="Y1019" s="287" t="s">
        <v>164</v>
      </c>
    </row>
    <row r="1020" spans="1:25" x14ac:dyDescent="0.35">
      <c r="A1020" t="s">
        <v>192</v>
      </c>
      <c r="B1020" t="s">
        <v>193</v>
      </c>
      <c r="C1020" t="s">
        <v>683</v>
      </c>
      <c r="D1020" t="s">
        <v>749</v>
      </c>
      <c r="E1020" s="152">
        <v>-0.16</v>
      </c>
      <c r="F1020" s="152">
        <v>-0.16</v>
      </c>
      <c r="G1020" t="s">
        <v>196</v>
      </c>
      <c r="H1020" s="342">
        <v>1</v>
      </c>
      <c r="I1020" s="294">
        <v>43281</v>
      </c>
      <c r="J1020">
        <v>23121</v>
      </c>
      <c r="K1020">
        <v>2312</v>
      </c>
      <c r="L1020" t="s">
        <v>520</v>
      </c>
      <c r="M1020" t="s">
        <v>303</v>
      </c>
      <c r="N1020" t="s">
        <v>750</v>
      </c>
      <c r="O1020" t="s">
        <v>522</v>
      </c>
      <c r="P1020" t="s">
        <v>533</v>
      </c>
      <c r="Q1020" t="s">
        <v>324</v>
      </c>
      <c r="R1020" t="s">
        <v>201</v>
      </c>
      <c r="S1020" t="s">
        <v>204</v>
      </c>
      <c r="T1020" t="s">
        <v>201</v>
      </c>
      <c r="U1020" t="s">
        <v>330</v>
      </c>
      <c r="V1020" t="s">
        <v>318</v>
      </c>
      <c r="W1020" t="s">
        <v>201</v>
      </c>
      <c r="X1020" t="s">
        <v>751</v>
      </c>
      <c r="Y1020" s="287" t="s">
        <v>164</v>
      </c>
    </row>
    <row r="1021" spans="1:25" x14ac:dyDescent="0.35">
      <c r="A1021" t="s">
        <v>192</v>
      </c>
      <c r="B1021" t="s">
        <v>193</v>
      </c>
      <c r="C1021" t="s">
        <v>683</v>
      </c>
      <c r="D1021" t="s">
        <v>749</v>
      </c>
      <c r="E1021" s="152">
        <v>-0.52</v>
      </c>
      <c r="F1021" s="152">
        <v>-0.52</v>
      </c>
      <c r="G1021" t="s">
        <v>196</v>
      </c>
      <c r="H1021" s="342">
        <v>1</v>
      </c>
      <c r="I1021" s="294">
        <v>43281</v>
      </c>
      <c r="J1021">
        <v>23121</v>
      </c>
      <c r="K1021">
        <v>2313</v>
      </c>
      <c r="L1021" t="s">
        <v>520</v>
      </c>
      <c r="M1021" t="s">
        <v>303</v>
      </c>
      <c r="N1021" t="s">
        <v>750</v>
      </c>
      <c r="O1021" t="s">
        <v>522</v>
      </c>
      <c r="P1021" t="s">
        <v>533</v>
      </c>
      <c r="Q1021" t="s">
        <v>321</v>
      </c>
      <c r="R1021" t="s">
        <v>201</v>
      </c>
      <c r="S1021" t="s">
        <v>204</v>
      </c>
      <c r="T1021" t="s">
        <v>201</v>
      </c>
      <c r="U1021" t="s">
        <v>330</v>
      </c>
      <c r="V1021" t="s">
        <v>318</v>
      </c>
      <c r="W1021" t="s">
        <v>201</v>
      </c>
      <c r="X1021" t="s">
        <v>751</v>
      </c>
      <c r="Y1021" s="287" t="s">
        <v>164</v>
      </c>
    </row>
    <row r="1022" spans="1:25" x14ac:dyDescent="0.35">
      <c r="A1022" t="s">
        <v>192</v>
      </c>
      <c r="B1022" t="s">
        <v>193</v>
      </c>
      <c r="C1022" t="s">
        <v>683</v>
      </c>
      <c r="D1022" t="s">
        <v>749</v>
      </c>
      <c r="E1022" s="152">
        <v>-1.98</v>
      </c>
      <c r="F1022" s="152">
        <v>-1.98</v>
      </c>
      <c r="G1022" t="s">
        <v>196</v>
      </c>
      <c r="H1022" s="342">
        <v>1</v>
      </c>
      <c r="I1022" s="294">
        <v>43281</v>
      </c>
      <c r="J1022">
        <v>23121</v>
      </c>
      <c r="K1022">
        <v>2314</v>
      </c>
      <c r="L1022" t="s">
        <v>520</v>
      </c>
      <c r="M1022" t="s">
        <v>303</v>
      </c>
      <c r="N1022" t="s">
        <v>750</v>
      </c>
      <c r="O1022" t="s">
        <v>522</v>
      </c>
      <c r="P1022" t="s">
        <v>533</v>
      </c>
      <c r="Q1022" t="s">
        <v>319</v>
      </c>
      <c r="R1022" t="s">
        <v>201</v>
      </c>
      <c r="S1022" t="s">
        <v>204</v>
      </c>
      <c r="T1022" t="s">
        <v>201</v>
      </c>
      <c r="U1022" t="s">
        <v>330</v>
      </c>
      <c r="V1022" t="s">
        <v>318</v>
      </c>
      <c r="W1022" t="s">
        <v>201</v>
      </c>
      <c r="X1022" t="s">
        <v>751</v>
      </c>
      <c r="Y1022" s="287" t="s">
        <v>164</v>
      </c>
    </row>
    <row r="1023" spans="1:25" x14ac:dyDescent="0.35">
      <c r="A1023" t="s">
        <v>192</v>
      </c>
      <c r="B1023" t="s">
        <v>193</v>
      </c>
      <c r="C1023" t="s">
        <v>683</v>
      </c>
      <c r="D1023" t="s">
        <v>749</v>
      </c>
      <c r="E1023" s="152">
        <v>-0.68</v>
      </c>
      <c r="F1023" s="152">
        <v>-0.68</v>
      </c>
      <c r="G1023" t="s">
        <v>196</v>
      </c>
      <c r="H1023" s="342">
        <v>1</v>
      </c>
      <c r="I1023" s="294">
        <v>43281</v>
      </c>
      <c r="J1023">
        <v>23121</v>
      </c>
      <c r="K1023">
        <v>2315</v>
      </c>
      <c r="L1023" t="s">
        <v>520</v>
      </c>
      <c r="M1023" t="s">
        <v>303</v>
      </c>
      <c r="N1023" t="s">
        <v>750</v>
      </c>
      <c r="O1023" t="s">
        <v>522</v>
      </c>
      <c r="P1023" t="s">
        <v>534</v>
      </c>
      <c r="Q1023" t="s">
        <v>319</v>
      </c>
      <c r="R1023" t="s">
        <v>201</v>
      </c>
      <c r="S1023" t="s">
        <v>204</v>
      </c>
      <c r="T1023" t="s">
        <v>201</v>
      </c>
      <c r="U1023" t="s">
        <v>330</v>
      </c>
      <c r="V1023" t="s">
        <v>318</v>
      </c>
      <c r="W1023" t="s">
        <v>201</v>
      </c>
      <c r="X1023" t="s">
        <v>751</v>
      </c>
      <c r="Y1023" s="287" t="s">
        <v>164</v>
      </c>
    </row>
    <row r="1024" spans="1:25" x14ac:dyDescent="0.35">
      <c r="A1024" t="s">
        <v>192</v>
      </c>
      <c r="B1024" t="s">
        <v>193</v>
      </c>
      <c r="C1024" t="s">
        <v>683</v>
      </c>
      <c r="D1024" t="s">
        <v>749</v>
      </c>
      <c r="E1024" s="152">
        <v>-3.86</v>
      </c>
      <c r="F1024" s="152">
        <v>-3.86</v>
      </c>
      <c r="G1024" t="s">
        <v>196</v>
      </c>
      <c r="H1024" s="342">
        <v>1</v>
      </c>
      <c r="I1024" s="294">
        <v>43281</v>
      </c>
      <c r="J1024">
        <v>23121</v>
      </c>
      <c r="K1024">
        <v>2316</v>
      </c>
      <c r="L1024" t="s">
        <v>520</v>
      </c>
      <c r="M1024" t="s">
        <v>303</v>
      </c>
      <c r="N1024" t="s">
        <v>750</v>
      </c>
      <c r="O1024" t="s">
        <v>522</v>
      </c>
      <c r="P1024" t="s">
        <v>533</v>
      </c>
      <c r="Q1024" t="s">
        <v>316</v>
      </c>
      <c r="R1024" t="s">
        <v>201</v>
      </c>
      <c r="S1024" t="s">
        <v>204</v>
      </c>
      <c r="T1024" t="s">
        <v>201</v>
      </c>
      <c r="U1024" t="s">
        <v>330</v>
      </c>
      <c r="V1024" t="s">
        <v>318</v>
      </c>
      <c r="W1024" t="s">
        <v>201</v>
      </c>
      <c r="X1024" t="s">
        <v>751</v>
      </c>
      <c r="Y1024" s="287" t="s">
        <v>164</v>
      </c>
    </row>
    <row r="1025" spans="1:25" x14ac:dyDescent="0.35">
      <c r="A1025" t="s">
        <v>192</v>
      </c>
      <c r="B1025" t="s">
        <v>193</v>
      </c>
      <c r="C1025" t="s">
        <v>683</v>
      </c>
      <c r="D1025" t="s">
        <v>749</v>
      </c>
      <c r="E1025" s="152">
        <v>-2.73</v>
      </c>
      <c r="F1025" s="152">
        <v>-2.73</v>
      </c>
      <c r="G1025" t="s">
        <v>196</v>
      </c>
      <c r="H1025" s="342">
        <v>1</v>
      </c>
      <c r="I1025" s="294">
        <v>43281</v>
      </c>
      <c r="J1025">
        <v>23121</v>
      </c>
      <c r="K1025">
        <v>2317</v>
      </c>
      <c r="L1025" t="s">
        <v>520</v>
      </c>
      <c r="M1025" t="s">
        <v>303</v>
      </c>
      <c r="N1025" t="s">
        <v>750</v>
      </c>
      <c r="O1025" t="s">
        <v>522</v>
      </c>
      <c r="P1025" t="s">
        <v>534</v>
      </c>
      <c r="Q1025" t="s">
        <v>316</v>
      </c>
      <c r="R1025" t="s">
        <v>201</v>
      </c>
      <c r="S1025" t="s">
        <v>204</v>
      </c>
      <c r="T1025" t="s">
        <v>201</v>
      </c>
      <c r="U1025" t="s">
        <v>330</v>
      </c>
      <c r="V1025" t="s">
        <v>318</v>
      </c>
      <c r="W1025" t="s">
        <v>201</v>
      </c>
      <c r="X1025" t="s">
        <v>751</v>
      </c>
      <c r="Y1025" s="287" t="s">
        <v>164</v>
      </c>
    </row>
    <row r="1026" spans="1:25" x14ac:dyDescent="0.35">
      <c r="A1026" t="s">
        <v>192</v>
      </c>
      <c r="B1026" t="s">
        <v>193</v>
      </c>
      <c r="C1026" t="s">
        <v>683</v>
      </c>
      <c r="D1026" t="s">
        <v>752</v>
      </c>
      <c r="E1026" s="152">
        <v>-0.02</v>
      </c>
      <c r="F1026" s="152">
        <v>-0.02</v>
      </c>
      <c r="G1026" t="s">
        <v>196</v>
      </c>
      <c r="H1026" s="342">
        <v>1</v>
      </c>
      <c r="I1026" s="294">
        <v>43281</v>
      </c>
      <c r="J1026">
        <v>23121</v>
      </c>
      <c r="K1026">
        <v>2318</v>
      </c>
      <c r="L1026" t="s">
        <v>520</v>
      </c>
      <c r="M1026" t="s">
        <v>303</v>
      </c>
      <c r="N1026" t="s">
        <v>750</v>
      </c>
      <c r="O1026" t="s">
        <v>544</v>
      </c>
      <c r="P1026" t="s">
        <v>533</v>
      </c>
      <c r="Q1026" t="s">
        <v>351</v>
      </c>
      <c r="R1026" t="s">
        <v>201</v>
      </c>
      <c r="S1026" t="s">
        <v>204</v>
      </c>
      <c r="T1026" t="s">
        <v>201</v>
      </c>
      <c r="U1026" t="s">
        <v>330</v>
      </c>
      <c r="V1026" t="s">
        <v>318</v>
      </c>
      <c r="W1026" t="s">
        <v>201</v>
      </c>
      <c r="X1026" t="s">
        <v>751</v>
      </c>
      <c r="Y1026" s="287" t="s">
        <v>164</v>
      </c>
    </row>
    <row r="1027" spans="1:25" x14ac:dyDescent="0.35">
      <c r="A1027" t="s">
        <v>192</v>
      </c>
      <c r="B1027" t="s">
        <v>193</v>
      </c>
      <c r="C1027" t="s">
        <v>683</v>
      </c>
      <c r="D1027" t="s">
        <v>752</v>
      </c>
      <c r="E1027" s="152">
        <v>-0.05</v>
      </c>
      <c r="F1027" s="152">
        <v>-0.05</v>
      </c>
      <c r="G1027" t="s">
        <v>196</v>
      </c>
      <c r="H1027" s="342">
        <v>1</v>
      </c>
      <c r="I1027" s="294">
        <v>43281</v>
      </c>
      <c r="J1027">
        <v>23121</v>
      </c>
      <c r="K1027">
        <v>2319</v>
      </c>
      <c r="L1027" t="s">
        <v>520</v>
      </c>
      <c r="M1027" t="s">
        <v>303</v>
      </c>
      <c r="N1027" t="s">
        <v>750</v>
      </c>
      <c r="O1027" t="s">
        <v>522</v>
      </c>
      <c r="P1027" t="s">
        <v>533</v>
      </c>
      <c r="Q1027" t="s">
        <v>351</v>
      </c>
      <c r="R1027" t="s">
        <v>201</v>
      </c>
      <c r="S1027" t="s">
        <v>204</v>
      </c>
      <c r="T1027" t="s">
        <v>201</v>
      </c>
      <c r="U1027" t="s">
        <v>330</v>
      </c>
      <c r="V1027" t="s">
        <v>318</v>
      </c>
      <c r="W1027" t="s">
        <v>201</v>
      </c>
      <c r="X1027" t="s">
        <v>751</v>
      </c>
      <c r="Y1027" s="287" t="s">
        <v>164</v>
      </c>
    </row>
    <row r="1028" spans="1:25" x14ac:dyDescent="0.35">
      <c r="A1028" t="s">
        <v>192</v>
      </c>
      <c r="B1028" t="s">
        <v>193</v>
      </c>
      <c r="C1028" t="s">
        <v>683</v>
      </c>
      <c r="D1028" t="s">
        <v>752</v>
      </c>
      <c r="E1028" s="152">
        <v>-0.04</v>
      </c>
      <c r="F1028" s="152">
        <v>-0.04</v>
      </c>
      <c r="G1028" t="s">
        <v>196</v>
      </c>
      <c r="H1028" s="342">
        <v>1</v>
      </c>
      <c r="I1028" s="294">
        <v>43281</v>
      </c>
      <c r="J1028">
        <v>23121</v>
      </c>
      <c r="K1028">
        <v>2320</v>
      </c>
      <c r="L1028" t="s">
        <v>520</v>
      </c>
      <c r="M1028" t="s">
        <v>303</v>
      </c>
      <c r="N1028" t="s">
        <v>750</v>
      </c>
      <c r="O1028" t="s">
        <v>522</v>
      </c>
      <c r="P1028" t="s">
        <v>533</v>
      </c>
      <c r="Q1028" t="s">
        <v>325</v>
      </c>
      <c r="R1028" t="s">
        <v>201</v>
      </c>
      <c r="S1028" t="s">
        <v>204</v>
      </c>
      <c r="T1028" t="s">
        <v>201</v>
      </c>
      <c r="U1028" t="s">
        <v>330</v>
      </c>
      <c r="V1028" t="s">
        <v>318</v>
      </c>
      <c r="W1028" t="s">
        <v>201</v>
      </c>
      <c r="X1028" t="s">
        <v>751</v>
      </c>
      <c r="Y1028" s="287" t="s">
        <v>164</v>
      </c>
    </row>
    <row r="1029" spans="1:25" x14ac:dyDescent="0.35">
      <c r="A1029" t="s">
        <v>192</v>
      </c>
      <c r="B1029" t="s">
        <v>193</v>
      </c>
      <c r="C1029" t="s">
        <v>683</v>
      </c>
      <c r="D1029" t="s">
        <v>752</v>
      </c>
      <c r="E1029" s="152">
        <v>-0.02</v>
      </c>
      <c r="F1029" s="152">
        <v>-0.02</v>
      </c>
      <c r="G1029" t="s">
        <v>196</v>
      </c>
      <c r="H1029" s="342">
        <v>1</v>
      </c>
      <c r="I1029" s="294">
        <v>43281</v>
      </c>
      <c r="J1029">
        <v>23121</v>
      </c>
      <c r="K1029">
        <v>2321</v>
      </c>
      <c r="L1029" t="s">
        <v>520</v>
      </c>
      <c r="M1029" t="s">
        <v>303</v>
      </c>
      <c r="N1029" t="s">
        <v>750</v>
      </c>
      <c r="O1029" t="s">
        <v>544</v>
      </c>
      <c r="P1029" t="s">
        <v>533</v>
      </c>
      <c r="Q1029" t="s">
        <v>325</v>
      </c>
      <c r="R1029" t="s">
        <v>201</v>
      </c>
      <c r="S1029" t="s">
        <v>204</v>
      </c>
      <c r="T1029" t="s">
        <v>201</v>
      </c>
      <c r="U1029" t="s">
        <v>330</v>
      </c>
      <c r="V1029" t="s">
        <v>318</v>
      </c>
      <c r="W1029" t="s">
        <v>201</v>
      </c>
      <c r="X1029" t="s">
        <v>751</v>
      </c>
      <c r="Y1029" s="287" t="s">
        <v>164</v>
      </c>
    </row>
    <row r="1030" spans="1:25" x14ac:dyDescent="0.35">
      <c r="A1030" t="s">
        <v>192</v>
      </c>
      <c r="B1030" t="s">
        <v>193</v>
      </c>
      <c r="C1030" t="s">
        <v>683</v>
      </c>
      <c r="D1030" t="s">
        <v>752</v>
      </c>
      <c r="E1030" s="152">
        <v>-0.08</v>
      </c>
      <c r="F1030" s="152">
        <v>-0.08</v>
      </c>
      <c r="G1030" t="s">
        <v>196</v>
      </c>
      <c r="H1030" s="342">
        <v>1</v>
      </c>
      <c r="I1030" s="294">
        <v>43281</v>
      </c>
      <c r="J1030">
        <v>23121</v>
      </c>
      <c r="K1030">
        <v>2322</v>
      </c>
      <c r="L1030" t="s">
        <v>520</v>
      </c>
      <c r="M1030" t="s">
        <v>303</v>
      </c>
      <c r="N1030" t="s">
        <v>750</v>
      </c>
      <c r="O1030" t="s">
        <v>544</v>
      </c>
      <c r="P1030" t="s">
        <v>533</v>
      </c>
      <c r="Q1030" t="s">
        <v>324</v>
      </c>
      <c r="R1030" t="s">
        <v>201</v>
      </c>
      <c r="S1030" t="s">
        <v>204</v>
      </c>
      <c r="T1030" t="s">
        <v>201</v>
      </c>
      <c r="U1030" t="s">
        <v>330</v>
      </c>
      <c r="V1030" t="s">
        <v>318</v>
      </c>
      <c r="W1030" t="s">
        <v>201</v>
      </c>
      <c r="X1030" t="s">
        <v>751</v>
      </c>
      <c r="Y1030" s="287" t="s">
        <v>164</v>
      </c>
    </row>
    <row r="1031" spans="1:25" x14ac:dyDescent="0.35">
      <c r="A1031" t="s">
        <v>192</v>
      </c>
      <c r="B1031" t="s">
        <v>193</v>
      </c>
      <c r="C1031" t="s">
        <v>683</v>
      </c>
      <c r="D1031" t="s">
        <v>752</v>
      </c>
      <c r="E1031" s="152">
        <v>-0.23</v>
      </c>
      <c r="F1031" s="152">
        <v>-0.23</v>
      </c>
      <c r="G1031" t="s">
        <v>196</v>
      </c>
      <c r="H1031" s="342">
        <v>1</v>
      </c>
      <c r="I1031" s="294">
        <v>43281</v>
      </c>
      <c r="J1031">
        <v>23121</v>
      </c>
      <c r="K1031">
        <v>2323</v>
      </c>
      <c r="L1031" t="s">
        <v>520</v>
      </c>
      <c r="M1031" t="s">
        <v>303</v>
      </c>
      <c r="N1031" t="s">
        <v>750</v>
      </c>
      <c r="O1031" t="s">
        <v>522</v>
      </c>
      <c r="P1031" t="s">
        <v>533</v>
      </c>
      <c r="Q1031" t="s">
        <v>324</v>
      </c>
      <c r="R1031" t="s">
        <v>201</v>
      </c>
      <c r="S1031" t="s">
        <v>204</v>
      </c>
      <c r="T1031" t="s">
        <v>201</v>
      </c>
      <c r="U1031" t="s">
        <v>330</v>
      </c>
      <c r="V1031" t="s">
        <v>318</v>
      </c>
      <c r="W1031" t="s">
        <v>201</v>
      </c>
      <c r="X1031" t="s">
        <v>751</v>
      </c>
      <c r="Y1031" s="287" t="s">
        <v>164</v>
      </c>
    </row>
    <row r="1032" spans="1:25" x14ac:dyDescent="0.35">
      <c r="A1032" t="s">
        <v>192</v>
      </c>
      <c r="B1032" t="s">
        <v>193</v>
      </c>
      <c r="C1032" t="s">
        <v>683</v>
      </c>
      <c r="D1032" t="s">
        <v>752</v>
      </c>
      <c r="E1032" s="152">
        <v>-0.25</v>
      </c>
      <c r="F1032" s="152">
        <v>-0.25</v>
      </c>
      <c r="G1032" t="s">
        <v>196</v>
      </c>
      <c r="H1032" s="342">
        <v>1</v>
      </c>
      <c r="I1032" s="294">
        <v>43281</v>
      </c>
      <c r="J1032">
        <v>23121</v>
      </c>
      <c r="K1032">
        <v>2324</v>
      </c>
      <c r="L1032" t="s">
        <v>520</v>
      </c>
      <c r="M1032" t="s">
        <v>303</v>
      </c>
      <c r="N1032" t="s">
        <v>750</v>
      </c>
      <c r="O1032" t="s">
        <v>544</v>
      </c>
      <c r="P1032" t="s">
        <v>533</v>
      </c>
      <c r="Q1032" t="s">
        <v>321</v>
      </c>
      <c r="R1032" t="s">
        <v>201</v>
      </c>
      <c r="S1032" t="s">
        <v>204</v>
      </c>
      <c r="T1032" t="s">
        <v>201</v>
      </c>
      <c r="U1032" t="s">
        <v>330</v>
      </c>
      <c r="V1032" t="s">
        <v>318</v>
      </c>
      <c r="W1032" t="s">
        <v>201</v>
      </c>
      <c r="X1032" t="s">
        <v>751</v>
      </c>
      <c r="Y1032" s="287" t="s">
        <v>164</v>
      </c>
    </row>
    <row r="1033" spans="1:25" x14ac:dyDescent="0.35">
      <c r="A1033" t="s">
        <v>192</v>
      </c>
      <c r="B1033" t="s">
        <v>193</v>
      </c>
      <c r="C1033" t="s">
        <v>683</v>
      </c>
      <c r="D1033" t="s">
        <v>752</v>
      </c>
      <c r="E1033" s="152">
        <v>-0.67</v>
      </c>
      <c r="F1033" s="152">
        <v>-0.67</v>
      </c>
      <c r="G1033" t="s">
        <v>196</v>
      </c>
      <c r="H1033" s="342">
        <v>1</v>
      </c>
      <c r="I1033" s="294">
        <v>43281</v>
      </c>
      <c r="J1033">
        <v>23121</v>
      </c>
      <c r="K1033">
        <v>2325</v>
      </c>
      <c r="L1033" t="s">
        <v>520</v>
      </c>
      <c r="M1033" t="s">
        <v>303</v>
      </c>
      <c r="N1033" t="s">
        <v>750</v>
      </c>
      <c r="O1033" t="s">
        <v>522</v>
      </c>
      <c r="P1033" t="s">
        <v>533</v>
      </c>
      <c r="Q1033" t="s">
        <v>321</v>
      </c>
      <c r="R1033" t="s">
        <v>201</v>
      </c>
      <c r="S1033" t="s">
        <v>204</v>
      </c>
      <c r="T1033" t="s">
        <v>201</v>
      </c>
      <c r="U1033" t="s">
        <v>330</v>
      </c>
      <c r="V1033" t="s">
        <v>318</v>
      </c>
      <c r="W1033" t="s">
        <v>201</v>
      </c>
      <c r="X1033" t="s">
        <v>751</v>
      </c>
      <c r="Y1033" s="287" t="s">
        <v>164</v>
      </c>
    </row>
    <row r="1034" spans="1:25" x14ac:dyDescent="0.35">
      <c r="A1034" t="s">
        <v>192</v>
      </c>
      <c r="B1034" t="s">
        <v>193</v>
      </c>
      <c r="C1034" t="s">
        <v>683</v>
      </c>
      <c r="D1034" t="s">
        <v>752</v>
      </c>
      <c r="E1034" s="152">
        <v>-0.36</v>
      </c>
      <c r="F1034" s="152">
        <v>-0.36</v>
      </c>
      <c r="G1034" t="s">
        <v>196</v>
      </c>
      <c r="H1034" s="342">
        <v>1</v>
      </c>
      <c r="I1034" s="294">
        <v>43281</v>
      </c>
      <c r="J1034">
        <v>23121</v>
      </c>
      <c r="K1034">
        <v>2326</v>
      </c>
      <c r="L1034" t="s">
        <v>520</v>
      </c>
      <c r="M1034" t="s">
        <v>303</v>
      </c>
      <c r="N1034" t="s">
        <v>750</v>
      </c>
      <c r="O1034" t="s">
        <v>544</v>
      </c>
      <c r="P1034" t="s">
        <v>533</v>
      </c>
      <c r="Q1034" t="s">
        <v>319</v>
      </c>
      <c r="R1034" t="s">
        <v>201</v>
      </c>
      <c r="S1034" t="s">
        <v>204</v>
      </c>
      <c r="T1034" t="s">
        <v>201</v>
      </c>
      <c r="U1034" t="s">
        <v>330</v>
      </c>
      <c r="V1034" t="s">
        <v>318</v>
      </c>
      <c r="W1034" t="s">
        <v>201</v>
      </c>
      <c r="X1034" t="s">
        <v>751</v>
      </c>
      <c r="Y1034" s="287" t="s">
        <v>164</v>
      </c>
    </row>
    <row r="1035" spans="1:25" x14ac:dyDescent="0.35">
      <c r="A1035" t="s">
        <v>192</v>
      </c>
      <c r="B1035" t="s">
        <v>193</v>
      </c>
      <c r="C1035" t="s">
        <v>683</v>
      </c>
      <c r="D1035" t="s">
        <v>752</v>
      </c>
      <c r="E1035" s="152">
        <v>-0.98</v>
      </c>
      <c r="F1035" s="152">
        <v>-0.98</v>
      </c>
      <c r="G1035" t="s">
        <v>196</v>
      </c>
      <c r="H1035" s="342">
        <v>1</v>
      </c>
      <c r="I1035" s="294">
        <v>43281</v>
      </c>
      <c r="J1035">
        <v>23121</v>
      </c>
      <c r="K1035">
        <v>2327</v>
      </c>
      <c r="L1035" t="s">
        <v>520</v>
      </c>
      <c r="M1035" t="s">
        <v>303</v>
      </c>
      <c r="N1035" t="s">
        <v>750</v>
      </c>
      <c r="O1035" t="s">
        <v>522</v>
      </c>
      <c r="P1035" t="s">
        <v>533</v>
      </c>
      <c r="Q1035" t="s">
        <v>319</v>
      </c>
      <c r="R1035" t="s">
        <v>201</v>
      </c>
      <c r="S1035" t="s">
        <v>204</v>
      </c>
      <c r="T1035" t="s">
        <v>201</v>
      </c>
      <c r="U1035" t="s">
        <v>330</v>
      </c>
      <c r="V1035" t="s">
        <v>318</v>
      </c>
      <c r="W1035" t="s">
        <v>201</v>
      </c>
      <c r="X1035" t="s">
        <v>751</v>
      </c>
      <c r="Y1035" s="287" t="s">
        <v>164</v>
      </c>
    </row>
    <row r="1036" spans="1:25" x14ac:dyDescent="0.35">
      <c r="A1036" t="s">
        <v>192</v>
      </c>
      <c r="B1036" t="s">
        <v>193</v>
      </c>
      <c r="C1036" t="s">
        <v>683</v>
      </c>
      <c r="D1036" t="s">
        <v>752</v>
      </c>
      <c r="E1036" s="152">
        <v>-0.76</v>
      </c>
      <c r="F1036" s="152">
        <v>-0.76</v>
      </c>
      <c r="G1036" t="s">
        <v>196</v>
      </c>
      <c r="H1036" s="342">
        <v>1</v>
      </c>
      <c r="I1036" s="294">
        <v>43281</v>
      </c>
      <c r="J1036">
        <v>23121</v>
      </c>
      <c r="K1036">
        <v>2328</v>
      </c>
      <c r="L1036" t="s">
        <v>520</v>
      </c>
      <c r="M1036" t="s">
        <v>303</v>
      </c>
      <c r="N1036" t="s">
        <v>750</v>
      </c>
      <c r="O1036" t="s">
        <v>544</v>
      </c>
      <c r="P1036" t="s">
        <v>533</v>
      </c>
      <c r="Q1036" t="s">
        <v>316</v>
      </c>
      <c r="R1036" t="s">
        <v>201</v>
      </c>
      <c r="S1036" t="s">
        <v>204</v>
      </c>
      <c r="T1036" t="s">
        <v>201</v>
      </c>
      <c r="U1036" t="s">
        <v>330</v>
      </c>
      <c r="V1036" t="s">
        <v>318</v>
      </c>
      <c r="W1036" t="s">
        <v>201</v>
      </c>
      <c r="X1036" t="s">
        <v>751</v>
      </c>
      <c r="Y1036" s="287" t="s">
        <v>164</v>
      </c>
    </row>
    <row r="1037" spans="1:25" x14ac:dyDescent="0.35">
      <c r="A1037" t="s">
        <v>192</v>
      </c>
      <c r="B1037" t="s">
        <v>193</v>
      </c>
      <c r="C1037" t="s">
        <v>683</v>
      </c>
      <c r="D1037" t="s">
        <v>752</v>
      </c>
      <c r="E1037" s="152">
        <v>-2.02</v>
      </c>
      <c r="F1037" s="152">
        <v>-2.02</v>
      </c>
      <c r="G1037" t="s">
        <v>196</v>
      </c>
      <c r="H1037" s="342">
        <v>1</v>
      </c>
      <c r="I1037" s="294">
        <v>43281</v>
      </c>
      <c r="J1037">
        <v>23121</v>
      </c>
      <c r="K1037">
        <v>2329</v>
      </c>
      <c r="L1037" t="s">
        <v>520</v>
      </c>
      <c r="M1037" t="s">
        <v>303</v>
      </c>
      <c r="N1037" t="s">
        <v>750</v>
      </c>
      <c r="O1037" t="s">
        <v>522</v>
      </c>
      <c r="P1037" t="s">
        <v>533</v>
      </c>
      <c r="Q1037" t="s">
        <v>316</v>
      </c>
      <c r="R1037" t="s">
        <v>201</v>
      </c>
      <c r="S1037" t="s">
        <v>204</v>
      </c>
      <c r="T1037" t="s">
        <v>201</v>
      </c>
      <c r="U1037" t="s">
        <v>330</v>
      </c>
      <c r="V1037" t="s">
        <v>318</v>
      </c>
      <c r="W1037" t="s">
        <v>201</v>
      </c>
      <c r="X1037" t="s">
        <v>751</v>
      </c>
      <c r="Y1037" s="287" t="s">
        <v>164</v>
      </c>
    </row>
    <row r="1038" spans="1:25" x14ac:dyDescent="0.35">
      <c r="A1038" t="s">
        <v>192</v>
      </c>
      <c r="B1038" t="s">
        <v>193</v>
      </c>
      <c r="C1038" t="s">
        <v>683</v>
      </c>
      <c r="D1038" t="s">
        <v>753</v>
      </c>
      <c r="E1038" s="152">
        <v>263.70999999999998</v>
      </c>
      <c r="F1038" s="152">
        <v>263.70999999999998</v>
      </c>
      <c r="G1038" t="s">
        <v>196</v>
      </c>
      <c r="H1038" s="342">
        <v>1</v>
      </c>
      <c r="I1038" s="294">
        <v>43281</v>
      </c>
      <c r="J1038">
        <v>23121</v>
      </c>
      <c r="K1038">
        <v>2330</v>
      </c>
      <c r="L1038" t="s">
        <v>520</v>
      </c>
      <c r="M1038" t="s">
        <v>303</v>
      </c>
      <c r="N1038" t="s">
        <v>750</v>
      </c>
      <c r="O1038" t="s">
        <v>544</v>
      </c>
      <c r="P1038" t="s">
        <v>604</v>
      </c>
      <c r="Q1038" t="s">
        <v>326</v>
      </c>
      <c r="R1038" t="s">
        <v>201</v>
      </c>
      <c r="S1038" t="s">
        <v>204</v>
      </c>
      <c r="T1038" t="s">
        <v>201</v>
      </c>
      <c r="U1038" t="s">
        <v>330</v>
      </c>
      <c r="V1038" t="s">
        <v>318</v>
      </c>
      <c r="W1038" t="s">
        <v>201</v>
      </c>
      <c r="X1038" t="s">
        <v>751</v>
      </c>
      <c r="Y1038" s="287" t="s">
        <v>164</v>
      </c>
    </row>
    <row r="1039" spans="1:25" x14ac:dyDescent="0.35">
      <c r="A1039" t="s">
        <v>192</v>
      </c>
      <c r="B1039" t="s">
        <v>193</v>
      </c>
      <c r="C1039" t="s">
        <v>683</v>
      </c>
      <c r="D1039" t="s">
        <v>753</v>
      </c>
      <c r="E1039" s="152">
        <v>-0.71</v>
      </c>
      <c r="F1039" s="152">
        <v>-0.71</v>
      </c>
      <c r="G1039" t="s">
        <v>196</v>
      </c>
      <c r="H1039" s="342">
        <v>1</v>
      </c>
      <c r="I1039" s="294">
        <v>43281</v>
      </c>
      <c r="J1039">
        <v>23121</v>
      </c>
      <c r="K1039">
        <v>2331</v>
      </c>
      <c r="L1039" t="s">
        <v>520</v>
      </c>
      <c r="M1039" t="s">
        <v>303</v>
      </c>
      <c r="N1039" t="s">
        <v>750</v>
      </c>
      <c r="O1039" t="s">
        <v>544</v>
      </c>
      <c r="P1039" t="s">
        <v>533</v>
      </c>
      <c r="Q1039" t="s">
        <v>351</v>
      </c>
      <c r="R1039" t="s">
        <v>201</v>
      </c>
      <c r="S1039" t="s">
        <v>204</v>
      </c>
      <c r="T1039" t="s">
        <v>201</v>
      </c>
      <c r="U1039" t="s">
        <v>330</v>
      </c>
      <c r="V1039" t="s">
        <v>318</v>
      </c>
      <c r="W1039" t="s">
        <v>201</v>
      </c>
      <c r="X1039" t="s">
        <v>751</v>
      </c>
      <c r="Y1039" s="287" t="s">
        <v>164</v>
      </c>
    </row>
    <row r="1040" spans="1:25" x14ac:dyDescent="0.35">
      <c r="A1040" t="s">
        <v>192</v>
      </c>
      <c r="B1040" t="s">
        <v>193</v>
      </c>
      <c r="C1040" t="s">
        <v>683</v>
      </c>
      <c r="D1040" t="s">
        <v>753</v>
      </c>
      <c r="E1040" s="152">
        <v>-0.57999999999999996</v>
      </c>
      <c r="F1040" s="152">
        <v>-0.57999999999999996</v>
      </c>
      <c r="G1040" t="s">
        <v>196</v>
      </c>
      <c r="H1040" s="342">
        <v>1</v>
      </c>
      <c r="I1040" s="294">
        <v>43281</v>
      </c>
      <c r="J1040">
        <v>23121</v>
      </c>
      <c r="K1040">
        <v>2332</v>
      </c>
      <c r="L1040" t="s">
        <v>520</v>
      </c>
      <c r="M1040" t="s">
        <v>303</v>
      </c>
      <c r="N1040" t="s">
        <v>750</v>
      </c>
      <c r="O1040" t="s">
        <v>544</v>
      </c>
      <c r="P1040" t="s">
        <v>533</v>
      </c>
      <c r="Q1040" t="s">
        <v>325</v>
      </c>
      <c r="R1040" t="s">
        <v>201</v>
      </c>
      <c r="S1040" t="s">
        <v>204</v>
      </c>
      <c r="T1040" t="s">
        <v>201</v>
      </c>
      <c r="U1040" t="s">
        <v>330</v>
      </c>
      <c r="V1040" t="s">
        <v>318</v>
      </c>
      <c r="W1040" t="s">
        <v>201</v>
      </c>
      <c r="X1040" t="s">
        <v>751</v>
      </c>
      <c r="Y1040" s="287" t="s">
        <v>164</v>
      </c>
    </row>
    <row r="1041" spans="1:25" x14ac:dyDescent="0.35">
      <c r="A1041" t="s">
        <v>192</v>
      </c>
      <c r="B1041" t="s">
        <v>193</v>
      </c>
      <c r="C1041" t="s">
        <v>683</v>
      </c>
      <c r="D1041" t="s">
        <v>753</v>
      </c>
      <c r="E1041" s="152">
        <v>-0.53</v>
      </c>
      <c r="F1041" s="152">
        <v>-0.53</v>
      </c>
      <c r="G1041" t="s">
        <v>196</v>
      </c>
      <c r="H1041" s="342">
        <v>1</v>
      </c>
      <c r="I1041" s="294">
        <v>43281</v>
      </c>
      <c r="J1041">
        <v>23121</v>
      </c>
      <c r="K1041">
        <v>2333</v>
      </c>
      <c r="L1041" t="s">
        <v>520</v>
      </c>
      <c r="M1041" t="s">
        <v>303</v>
      </c>
      <c r="N1041" t="s">
        <v>750</v>
      </c>
      <c r="O1041" t="s">
        <v>544</v>
      </c>
      <c r="P1041" t="s">
        <v>533</v>
      </c>
      <c r="Q1041" t="s">
        <v>321</v>
      </c>
      <c r="R1041" t="s">
        <v>201</v>
      </c>
      <c r="S1041" t="s">
        <v>204</v>
      </c>
      <c r="T1041" t="s">
        <v>201</v>
      </c>
      <c r="U1041" t="s">
        <v>330</v>
      </c>
      <c r="V1041" t="s">
        <v>318</v>
      </c>
      <c r="W1041" t="s">
        <v>201</v>
      </c>
      <c r="X1041" t="s">
        <v>751</v>
      </c>
      <c r="Y1041" s="287" t="s">
        <v>164</v>
      </c>
    </row>
    <row r="1042" spans="1:25" x14ac:dyDescent="0.35">
      <c r="A1042" t="s">
        <v>192</v>
      </c>
      <c r="B1042" t="s">
        <v>193</v>
      </c>
      <c r="C1042" t="s">
        <v>683</v>
      </c>
      <c r="D1042" t="s">
        <v>753</v>
      </c>
      <c r="E1042" s="152">
        <v>-10.4</v>
      </c>
      <c r="F1042" s="152">
        <v>-10.4</v>
      </c>
      <c r="G1042" t="s">
        <v>196</v>
      </c>
      <c r="H1042" s="342">
        <v>1</v>
      </c>
      <c r="I1042" s="294">
        <v>43281</v>
      </c>
      <c r="J1042">
        <v>23121</v>
      </c>
      <c r="K1042">
        <v>2334</v>
      </c>
      <c r="L1042" t="s">
        <v>520</v>
      </c>
      <c r="M1042" t="s">
        <v>303</v>
      </c>
      <c r="N1042" t="s">
        <v>750</v>
      </c>
      <c r="O1042" t="s">
        <v>544</v>
      </c>
      <c r="P1042" t="s">
        <v>533</v>
      </c>
      <c r="Q1042" t="s">
        <v>320</v>
      </c>
      <c r="R1042" t="s">
        <v>201</v>
      </c>
      <c r="S1042" t="s">
        <v>204</v>
      </c>
      <c r="T1042" t="s">
        <v>201</v>
      </c>
      <c r="U1042" t="s">
        <v>330</v>
      </c>
      <c r="V1042" t="s">
        <v>318</v>
      </c>
      <c r="W1042" t="s">
        <v>201</v>
      </c>
      <c r="X1042" t="s">
        <v>751</v>
      </c>
      <c r="Y1042" s="287" t="s">
        <v>164</v>
      </c>
    </row>
    <row r="1043" spans="1:25" x14ac:dyDescent="0.35">
      <c r="A1043" t="s">
        <v>192</v>
      </c>
      <c r="B1043" t="s">
        <v>193</v>
      </c>
      <c r="C1043" t="s">
        <v>683</v>
      </c>
      <c r="D1043" t="s">
        <v>753</v>
      </c>
      <c r="E1043" s="152">
        <v>-2.12</v>
      </c>
      <c r="F1043" s="152">
        <v>-2.12</v>
      </c>
      <c r="G1043" t="s">
        <v>196</v>
      </c>
      <c r="H1043" s="342">
        <v>1</v>
      </c>
      <c r="I1043" s="294">
        <v>43281</v>
      </c>
      <c r="J1043">
        <v>23121</v>
      </c>
      <c r="K1043">
        <v>2335</v>
      </c>
      <c r="L1043" t="s">
        <v>520</v>
      </c>
      <c r="M1043" t="s">
        <v>303</v>
      </c>
      <c r="N1043" t="s">
        <v>750</v>
      </c>
      <c r="O1043" t="s">
        <v>544</v>
      </c>
      <c r="P1043" t="s">
        <v>533</v>
      </c>
      <c r="Q1043" t="s">
        <v>347</v>
      </c>
      <c r="R1043" t="s">
        <v>201</v>
      </c>
      <c r="S1043" t="s">
        <v>204</v>
      </c>
      <c r="T1043" t="s">
        <v>201</v>
      </c>
      <c r="U1043" t="s">
        <v>330</v>
      </c>
      <c r="V1043" t="s">
        <v>318</v>
      </c>
      <c r="W1043" t="s">
        <v>201</v>
      </c>
      <c r="X1043" t="s">
        <v>751</v>
      </c>
      <c r="Y1043" s="287" t="s">
        <v>164</v>
      </c>
    </row>
    <row r="1044" spans="1:25" x14ac:dyDescent="0.35">
      <c r="A1044" t="s">
        <v>192</v>
      </c>
      <c r="B1044" t="s">
        <v>193</v>
      </c>
      <c r="C1044" t="s">
        <v>683</v>
      </c>
      <c r="D1044" t="s">
        <v>753</v>
      </c>
      <c r="E1044" s="152">
        <v>-7</v>
      </c>
      <c r="F1044" s="152">
        <v>-7</v>
      </c>
      <c r="G1044" t="s">
        <v>196</v>
      </c>
      <c r="H1044" s="342">
        <v>1</v>
      </c>
      <c r="I1044" s="294">
        <v>43281</v>
      </c>
      <c r="J1044">
        <v>23121</v>
      </c>
      <c r="K1044">
        <v>2336</v>
      </c>
      <c r="L1044" t="s">
        <v>520</v>
      </c>
      <c r="M1044" t="s">
        <v>303</v>
      </c>
      <c r="N1044" t="s">
        <v>750</v>
      </c>
      <c r="O1044" t="s">
        <v>544</v>
      </c>
      <c r="P1044" t="s">
        <v>533</v>
      </c>
      <c r="Q1044" t="s">
        <v>319</v>
      </c>
      <c r="R1044" t="s">
        <v>201</v>
      </c>
      <c r="S1044" t="s">
        <v>204</v>
      </c>
      <c r="T1044" t="s">
        <v>201</v>
      </c>
      <c r="U1044" t="s">
        <v>330</v>
      </c>
      <c r="V1044" t="s">
        <v>318</v>
      </c>
      <c r="W1044" t="s">
        <v>201</v>
      </c>
      <c r="X1044" t="s">
        <v>751</v>
      </c>
      <c r="Y1044" s="287" t="s">
        <v>164</v>
      </c>
    </row>
    <row r="1045" spans="1:25" x14ac:dyDescent="0.35">
      <c r="A1045" t="s">
        <v>192</v>
      </c>
      <c r="B1045" t="s">
        <v>193</v>
      </c>
      <c r="C1045" t="s">
        <v>683</v>
      </c>
      <c r="D1045" t="s">
        <v>753</v>
      </c>
      <c r="E1045" s="152">
        <v>5.44</v>
      </c>
      <c r="F1045" s="152">
        <v>5.44</v>
      </c>
      <c r="G1045" t="s">
        <v>196</v>
      </c>
      <c r="H1045" s="342">
        <v>1</v>
      </c>
      <c r="I1045" s="294">
        <v>43281</v>
      </c>
      <c r="J1045">
        <v>23121</v>
      </c>
      <c r="K1045">
        <v>2337</v>
      </c>
      <c r="L1045" t="s">
        <v>520</v>
      </c>
      <c r="M1045" t="s">
        <v>303</v>
      </c>
      <c r="N1045" t="s">
        <v>750</v>
      </c>
      <c r="O1045" t="s">
        <v>544</v>
      </c>
      <c r="P1045" t="s">
        <v>534</v>
      </c>
      <c r="Q1045" t="s">
        <v>319</v>
      </c>
      <c r="R1045" t="s">
        <v>201</v>
      </c>
      <c r="S1045" t="s">
        <v>204</v>
      </c>
      <c r="T1045" t="s">
        <v>201</v>
      </c>
      <c r="U1045" t="s">
        <v>330</v>
      </c>
      <c r="V1045" t="s">
        <v>318</v>
      </c>
      <c r="W1045" t="s">
        <v>201</v>
      </c>
      <c r="X1045" t="s">
        <v>751</v>
      </c>
      <c r="Y1045" s="287" t="s">
        <v>164</v>
      </c>
    </row>
    <row r="1046" spans="1:25" x14ac:dyDescent="0.35">
      <c r="A1046" t="s">
        <v>192</v>
      </c>
      <c r="B1046" t="s">
        <v>193</v>
      </c>
      <c r="C1046" t="s">
        <v>683</v>
      </c>
      <c r="D1046" t="s">
        <v>753</v>
      </c>
      <c r="E1046" s="152">
        <v>-9.27</v>
      </c>
      <c r="F1046" s="152">
        <v>-9.27</v>
      </c>
      <c r="G1046" t="s">
        <v>196</v>
      </c>
      <c r="H1046" s="342">
        <v>1</v>
      </c>
      <c r="I1046" s="294">
        <v>43281</v>
      </c>
      <c r="J1046">
        <v>23121</v>
      </c>
      <c r="K1046">
        <v>2338</v>
      </c>
      <c r="L1046" t="s">
        <v>520</v>
      </c>
      <c r="M1046" t="s">
        <v>303</v>
      </c>
      <c r="N1046" t="s">
        <v>750</v>
      </c>
      <c r="O1046" t="s">
        <v>544</v>
      </c>
      <c r="P1046" t="s">
        <v>533</v>
      </c>
      <c r="Q1046" t="s">
        <v>316</v>
      </c>
      <c r="R1046" t="s">
        <v>201</v>
      </c>
      <c r="S1046" t="s">
        <v>204</v>
      </c>
      <c r="T1046" t="s">
        <v>201</v>
      </c>
      <c r="U1046" t="s">
        <v>330</v>
      </c>
      <c r="V1046" t="s">
        <v>318</v>
      </c>
      <c r="W1046" t="s">
        <v>201</v>
      </c>
      <c r="X1046" t="s">
        <v>751</v>
      </c>
      <c r="Y1046" s="287" t="s">
        <v>164</v>
      </c>
    </row>
    <row r="1047" spans="1:25" x14ac:dyDescent="0.35">
      <c r="A1047" t="s">
        <v>192</v>
      </c>
      <c r="B1047" t="s">
        <v>193</v>
      </c>
      <c r="C1047" t="s">
        <v>683</v>
      </c>
      <c r="D1047" t="s">
        <v>753</v>
      </c>
      <c r="E1047" s="152">
        <v>21.46</v>
      </c>
      <c r="F1047" s="152">
        <v>21.46</v>
      </c>
      <c r="G1047" t="s">
        <v>196</v>
      </c>
      <c r="H1047" s="342">
        <v>1</v>
      </c>
      <c r="I1047" s="294">
        <v>43281</v>
      </c>
      <c r="J1047">
        <v>23121</v>
      </c>
      <c r="K1047">
        <v>2339</v>
      </c>
      <c r="L1047" t="s">
        <v>520</v>
      </c>
      <c r="M1047" t="s">
        <v>303</v>
      </c>
      <c r="N1047" t="s">
        <v>750</v>
      </c>
      <c r="O1047" t="s">
        <v>544</v>
      </c>
      <c r="P1047" t="s">
        <v>534</v>
      </c>
      <c r="Q1047" t="s">
        <v>316</v>
      </c>
      <c r="R1047" t="s">
        <v>201</v>
      </c>
      <c r="S1047" t="s">
        <v>204</v>
      </c>
      <c r="T1047" t="s">
        <v>201</v>
      </c>
      <c r="U1047" t="s">
        <v>330</v>
      </c>
      <c r="V1047" t="s">
        <v>318</v>
      </c>
      <c r="W1047" t="s">
        <v>201</v>
      </c>
      <c r="X1047" t="s">
        <v>751</v>
      </c>
      <c r="Y1047" s="287" t="s">
        <v>164</v>
      </c>
    </row>
    <row r="1048" spans="1:25" x14ac:dyDescent="0.35">
      <c r="A1048" t="s">
        <v>192</v>
      </c>
      <c r="B1048" t="s">
        <v>193</v>
      </c>
      <c r="C1048" t="s">
        <v>683</v>
      </c>
      <c r="D1048" t="s">
        <v>754</v>
      </c>
      <c r="E1048" s="152">
        <v>-0.27</v>
      </c>
      <c r="F1048" s="152">
        <v>-0.27</v>
      </c>
      <c r="G1048" t="s">
        <v>196</v>
      </c>
      <c r="H1048" s="342">
        <v>1</v>
      </c>
      <c r="I1048" s="294">
        <v>43281</v>
      </c>
      <c r="J1048">
        <v>23121</v>
      </c>
      <c r="K1048">
        <v>2340</v>
      </c>
      <c r="L1048" t="s">
        <v>520</v>
      </c>
      <c r="M1048" t="s">
        <v>303</v>
      </c>
      <c r="N1048" t="s">
        <v>750</v>
      </c>
      <c r="O1048" t="s">
        <v>522</v>
      </c>
      <c r="P1048" t="s">
        <v>533</v>
      </c>
      <c r="Q1048" t="s">
        <v>351</v>
      </c>
      <c r="R1048" t="s">
        <v>201</v>
      </c>
      <c r="S1048" t="s">
        <v>204</v>
      </c>
      <c r="T1048" t="s">
        <v>201</v>
      </c>
      <c r="U1048" t="s">
        <v>330</v>
      </c>
      <c r="V1048" t="s">
        <v>318</v>
      </c>
      <c r="W1048" t="s">
        <v>201</v>
      </c>
      <c r="X1048" t="s">
        <v>751</v>
      </c>
      <c r="Y1048" s="287" t="s">
        <v>164</v>
      </c>
    </row>
    <row r="1049" spans="1:25" x14ac:dyDescent="0.35">
      <c r="A1049" t="s">
        <v>192</v>
      </c>
      <c r="B1049" t="s">
        <v>193</v>
      </c>
      <c r="C1049" t="s">
        <v>683</v>
      </c>
      <c r="D1049" t="s">
        <v>754</v>
      </c>
      <c r="E1049" s="152">
        <v>-19.96</v>
      </c>
      <c r="F1049" s="152">
        <v>-19.96</v>
      </c>
      <c r="G1049" t="s">
        <v>196</v>
      </c>
      <c r="H1049" s="342">
        <v>1</v>
      </c>
      <c r="I1049" s="294">
        <v>43281</v>
      </c>
      <c r="J1049">
        <v>23121</v>
      </c>
      <c r="K1049">
        <v>2341</v>
      </c>
      <c r="L1049" t="s">
        <v>520</v>
      </c>
      <c r="M1049" t="s">
        <v>303</v>
      </c>
      <c r="N1049" t="s">
        <v>750</v>
      </c>
      <c r="O1049" t="s">
        <v>544</v>
      </c>
      <c r="P1049" t="s">
        <v>533</v>
      </c>
      <c r="Q1049" t="s">
        <v>351</v>
      </c>
      <c r="R1049" t="s">
        <v>201</v>
      </c>
      <c r="S1049" t="s">
        <v>204</v>
      </c>
      <c r="T1049" t="s">
        <v>201</v>
      </c>
      <c r="U1049" t="s">
        <v>330</v>
      </c>
      <c r="V1049" t="s">
        <v>318</v>
      </c>
      <c r="W1049" t="s">
        <v>201</v>
      </c>
      <c r="X1049" t="s">
        <v>751</v>
      </c>
      <c r="Y1049" s="287" t="s">
        <v>164</v>
      </c>
    </row>
    <row r="1050" spans="1:25" x14ac:dyDescent="0.35">
      <c r="A1050" t="s">
        <v>192</v>
      </c>
      <c r="B1050" t="s">
        <v>193</v>
      </c>
      <c r="C1050" t="s">
        <v>683</v>
      </c>
      <c r="D1050" t="s">
        <v>754</v>
      </c>
      <c r="E1050" s="152">
        <v>-14.48</v>
      </c>
      <c r="F1050" s="152">
        <v>-14.48</v>
      </c>
      <c r="G1050" t="s">
        <v>196</v>
      </c>
      <c r="H1050" s="342">
        <v>1</v>
      </c>
      <c r="I1050" s="294">
        <v>43281</v>
      </c>
      <c r="J1050">
        <v>23121</v>
      </c>
      <c r="K1050">
        <v>2342</v>
      </c>
      <c r="L1050" t="s">
        <v>520</v>
      </c>
      <c r="M1050" t="s">
        <v>303</v>
      </c>
      <c r="N1050" t="s">
        <v>750</v>
      </c>
      <c r="O1050" t="s">
        <v>544</v>
      </c>
      <c r="P1050" t="s">
        <v>533</v>
      </c>
      <c r="Q1050" t="s">
        <v>325</v>
      </c>
      <c r="R1050" t="s">
        <v>201</v>
      </c>
      <c r="S1050" t="s">
        <v>204</v>
      </c>
      <c r="T1050" t="s">
        <v>201</v>
      </c>
      <c r="U1050" t="s">
        <v>330</v>
      </c>
      <c r="V1050" t="s">
        <v>318</v>
      </c>
      <c r="W1050" t="s">
        <v>201</v>
      </c>
      <c r="X1050" t="s">
        <v>751</v>
      </c>
      <c r="Y1050" s="287" t="s">
        <v>164</v>
      </c>
    </row>
    <row r="1051" spans="1:25" x14ac:dyDescent="0.35">
      <c r="A1051" t="s">
        <v>192</v>
      </c>
      <c r="B1051" t="s">
        <v>193</v>
      </c>
      <c r="C1051" t="s">
        <v>683</v>
      </c>
      <c r="D1051" t="s">
        <v>754</v>
      </c>
      <c r="E1051" s="152">
        <v>-0.2</v>
      </c>
      <c r="F1051" s="152">
        <v>-0.2</v>
      </c>
      <c r="G1051" t="s">
        <v>196</v>
      </c>
      <c r="H1051" s="342">
        <v>1</v>
      </c>
      <c r="I1051" s="294">
        <v>43281</v>
      </c>
      <c r="J1051">
        <v>23121</v>
      </c>
      <c r="K1051">
        <v>2343</v>
      </c>
      <c r="L1051" t="s">
        <v>520</v>
      </c>
      <c r="M1051" t="s">
        <v>303</v>
      </c>
      <c r="N1051" t="s">
        <v>750</v>
      </c>
      <c r="O1051" t="s">
        <v>522</v>
      </c>
      <c r="P1051" t="s">
        <v>533</v>
      </c>
      <c r="Q1051" t="s">
        <v>325</v>
      </c>
      <c r="R1051" t="s">
        <v>201</v>
      </c>
      <c r="S1051" t="s">
        <v>204</v>
      </c>
      <c r="T1051" t="s">
        <v>201</v>
      </c>
      <c r="U1051" t="s">
        <v>330</v>
      </c>
      <c r="V1051" t="s">
        <v>318</v>
      </c>
      <c r="W1051" t="s">
        <v>201</v>
      </c>
      <c r="X1051" t="s">
        <v>751</v>
      </c>
      <c r="Y1051" s="287" t="s">
        <v>164</v>
      </c>
    </row>
    <row r="1052" spans="1:25" x14ac:dyDescent="0.35">
      <c r="A1052" t="s">
        <v>192</v>
      </c>
      <c r="B1052" t="s">
        <v>193</v>
      </c>
      <c r="C1052" t="s">
        <v>683</v>
      </c>
      <c r="D1052" t="s">
        <v>754</v>
      </c>
      <c r="E1052" s="152">
        <v>-0.02</v>
      </c>
      <c r="F1052" s="152">
        <v>-0.02</v>
      </c>
      <c r="G1052" t="s">
        <v>196</v>
      </c>
      <c r="H1052" s="342">
        <v>1</v>
      </c>
      <c r="I1052" s="294">
        <v>43281</v>
      </c>
      <c r="J1052">
        <v>23121</v>
      </c>
      <c r="K1052">
        <v>2344</v>
      </c>
      <c r="L1052" t="s">
        <v>520</v>
      </c>
      <c r="M1052" t="s">
        <v>303</v>
      </c>
      <c r="N1052" t="s">
        <v>750</v>
      </c>
      <c r="O1052" t="s">
        <v>522</v>
      </c>
      <c r="P1052" t="s">
        <v>533</v>
      </c>
      <c r="Q1052" t="s">
        <v>324</v>
      </c>
      <c r="R1052" t="s">
        <v>201</v>
      </c>
      <c r="S1052" t="s">
        <v>204</v>
      </c>
      <c r="T1052" t="s">
        <v>201</v>
      </c>
      <c r="U1052" t="s">
        <v>330</v>
      </c>
      <c r="V1052" t="s">
        <v>318</v>
      </c>
      <c r="W1052" t="s">
        <v>201</v>
      </c>
      <c r="X1052" t="s">
        <v>751</v>
      </c>
      <c r="Y1052" s="287" t="s">
        <v>164</v>
      </c>
    </row>
    <row r="1053" spans="1:25" x14ac:dyDescent="0.35">
      <c r="A1053" t="s">
        <v>192</v>
      </c>
      <c r="B1053" t="s">
        <v>193</v>
      </c>
      <c r="C1053" t="s">
        <v>683</v>
      </c>
      <c r="D1053" t="s">
        <v>754</v>
      </c>
      <c r="E1053" s="152">
        <v>-1.84</v>
      </c>
      <c r="F1053" s="152">
        <v>-1.84</v>
      </c>
      <c r="G1053" t="s">
        <v>196</v>
      </c>
      <c r="H1053" s="342">
        <v>1</v>
      </c>
      <c r="I1053" s="294">
        <v>43281</v>
      </c>
      <c r="J1053">
        <v>23121</v>
      </c>
      <c r="K1053">
        <v>2345</v>
      </c>
      <c r="L1053" t="s">
        <v>520</v>
      </c>
      <c r="M1053" t="s">
        <v>303</v>
      </c>
      <c r="N1053" t="s">
        <v>750</v>
      </c>
      <c r="O1053" t="s">
        <v>544</v>
      </c>
      <c r="P1053" t="s">
        <v>533</v>
      </c>
      <c r="Q1053" t="s">
        <v>324</v>
      </c>
      <c r="R1053" t="s">
        <v>201</v>
      </c>
      <c r="S1053" t="s">
        <v>204</v>
      </c>
      <c r="T1053" t="s">
        <v>201</v>
      </c>
      <c r="U1053" t="s">
        <v>330</v>
      </c>
      <c r="V1053" t="s">
        <v>318</v>
      </c>
      <c r="W1053" t="s">
        <v>201</v>
      </c>
      <c r="X1053" t="s">
        <v>751</v>
      </c>
      <c r="Y1053" s="287" t="s">
        <v>164</v>
      </c>
    </row>
    <row r="1054" spans="1:25" x14ac:dyDescent="0.35">
      <c r="A1054" t="s">
        <v>192</v>
      </c>
      <c r="B1054" t="s">
        <v>193</v>
      </c>
      <c r="C1054" t="s">
        <v>683</v>
      </c>
      <c r="D1054" t="s">
        <v>754</v>
      </c>
      <c r="E1054" s="152">
        <v>-0.9</v>
      </c>
      <c r="F1054" s="152">
        <v>-0.9</v>
      </c>
      <c r="G1054" t="s">
        <v>196</v>
      </c>
      <c r="H1054" s="342">
        <v>1</v>
      </c>
      <c r="I1054" s="294">
        <v>43281</v>
      </c>
      <c r="J1054">
        <v>23121</v>
      </c>
      <c r="K1054">
        <v>2346</v>
      </c>
      <c r="L1054" t="s">
        <v>520</v>
      </c>
      <c r="M1054" t="s">
        <v>303</v>
      </c>
      <c r="N1054" t="s">
        <v>750</v>
      </c>
      <c r="O1054" t="s">
        <v>522</v>
      </c>
      <c r="P1054" t="s">
        <v>533</v>
      </c>
      <c r="Q1054" t="s">
        <v>321</v>
      </c>
      <c r="R1054" t="s">
        <v>201</v>
      </c>
      <c r="S1054" t="s">
        <v>204</v>
      </c>
      <c r="T1054" t="s">
        <v>201</v>
      </c>
      <c r="U1054" t="s">
        <v>330</v>
      </c>
      <c r="V1054" t="s">
        <v>318</v>
      </c>
      <c r="W1054" t="s">
        <v>201</v>
      </c>
      <c r="X1054" t="s">
        <v>751</v>
      </c>
      <c r="Y1054" s="287" t="s">
        <v>164</v>
      </c>
    </row>
    <row r="1055" spans="1:25" x14ac:dyDescent="0.35">
      <c r="A1055" t="s">
        <v>192</v>
      </c>
      <c r="B1055" t="s">
        <v>193</v>
      </c>
      <c r="C1055" t="s">
        <v>683</v>
      </c>
      <c r="D1055" t="s">
        <v>754</v>
      </c>
      <c r="E1055" s="152">
        <v>-65.900000000000006</v>
      </c>
      <c r="F1055" s="152">
        <v>-65.900000000000006</v>
      </c>
      <c r="G1055" t="s">
        <v>196</v>
      </c>
      <c r="H1055" s="342">
        <v>1</v>
      </c>
      <c r="I1055" s="294">
        <v>43281</v>
      </c>
      <c r="J1055">
        <v>23121</v>
      </c>
      <c r="K1055">
        <v>2347</v>
      </c>
      <c r="L1055" t="s">
        <v>520</v>
      </c>
      <c r="M1055" t="s">
        <v>303</v>
      </c>
      <c r="N1055" t="s">
        <v>750</v>
      </c>
      <c r="O1055" t="s">
        <v>544</v>
      </c>
      <c r="P1055" t="s">
        <v>533</v>
      </c>
      <c r="Q1055" t="s">
        <v>321</v>
      </c>
      <c r="R1055" t="s">
        <v>201</v>
      </c>
      <c r="S1055" t="s">
        <v>204</v>
      </c>
      <c r="T1055" t="s">
        <v>201</v>
      </c>
      <c r="U1055" t="s">
        <v>330</v>
      </c>
      <c r="V1055" t="s">
        <v>318</v>
      </c>
      <c r="W1055" t="s">
        <v>201</v>
      </c>
      <c r="X1055" t="s">
        <v>751</v>
      </c>
      <c r="Y1055" s="287" t="s">
        <v>164</v>
      </c>
    </row>
    <row r="1056" spans="1:25" x14ac:dyDescent="0.35">
      <c r="A1056" t="s">
        <v>192</v>
      </c>
      <c r="B1056" t="s">
        <v>193</v>
      </c>
      <c r="C1056" t="s">
        <v>683</v>
      </c>
      <c r="D1056" t="s">
        <v>754</v>
      </c>
      <c r="E1056" s="152">
        <v>97.94</v>
      </c>
      <c r="F1056" s="152">
        <v>97.94</v>
      </c>
      <c r="G1056" t="s">
        <v>196</v>
      </c>
      <c r="H1056" s="342">
        <v>1</v>
      </c>
      <c r="I1056" s="294">
        <v>43281</v>
      </c>
      <c r="J1056">
        <v>23121</v>
      </c>
      <c r="K1056">
        <v>2348</v>
      </c>
      <c r="L1056" t="s">
        <v>520</v>
      </c>
      <c r="M1056" t="s">
        <v>303</v>
      </c>
      <c r="N1056" t="s">
        <v>750</v>
      </c>
      <c r="O1056" t="s">
        <v>544</v>
      </c>
      <c r="P1056" t="s">
        <v>533</v>
      </c>
      <c r="Q1056" t="s">
        <v>347</v>
      </c>
      <c r="R1056" t="s">
        <v>201</v>
      </c>
      <c r="S1056" t="s">
        <v>204</v>
      </c>
      <c r="T1056" t="s">
        <v>201</v>
      </c>
      <c r="U1056" t="s">
        <v>330</v>
      </c>
      <c r="V1056" t="s">
        <v>318</v>
      </c>
      <c r="W1056" t="s">
        <v>201</v>
      </c>
      <c r="X1056" t="s">
        <v>751</v>
      </c>
      <c r="Y1056" s="287" t="s">
        <v>164</v>
      </c>
    </row>
    <row r="1057" spans="1:25" x14ac:dyDescent="0.35">
      <c r="A1057" t="s">
        <v>192</v>
      </c>
      <c r="B1057" t="s">
        <v>193</v>
      </c>
      <c r="C1057" t="s">
        <v>683</v>
      </c>
      <c r="D1057" t="s">
        <v>754</v>
      </c>
      <c r="E1057" s="152">
        <v>1.33</v>
      </c>
      <c r="F1057" s="152">
        <v>1.33</v>
      </c>
      <c r="G1057" t="s">
        <v>196</v>
      </c>
      <c r="H1057" s="342">
        <v>1</v>
      </c>
      <c r="I1057" s="294">
        <v>43281</v>
      </c>
      <c r="J1057">
        <v>23121</v>
      </c>
      <c r="K1057">
        <v>2349</v>
      </c>
      <c r="L1057" t="s">
        <v>520</v>
      </c>
      <c r="M1057" t="s">
        <v>303</v>
      </c>
      <c r="N1057" t="s">
        <v>750</v>
      </c>
      <c r="O1057" t="s">
        <v>522</v>
      </c>
      <c r="P1057" t="s">
        <v>533</v>
      </c>
      <c r="Q1057" t="s">
        <v>347</v>
      </c>
      <c r="R1057" t="s">
        <v>201</v>
      </c>
      <c r="S1057" t="s">
        <v>204</v>
      </c>
      <c r="T1057" t="s">
        <v>201</v>
      </c>
      <c r="U1057" t="s">
        <v>330</v>
      </c>
      <c r="V1057" t="s">
        <v>318</v>
      </c>
      <c r="W1057" t="s">
        <v>201</v>
      </c>
      <c r="X1057" t="s">
        <v>751</v>
      </c>
      <c r="Y1057" s="287" t="s">
        <v>164</v>
      </c>
    </row>
    <row r="1058" spans="1:25" x14ac:dyDescent="0.35">
      <c r="A1058" t="s">
        <v>192</v>
      </c>
      <c r="B1058" t="s">
        <v>193</v>
      </c>
      <c r="C1058" t="s">
        <v>683</v>
      </c>
      <c r="D1058" t="s">
        <v>754</v>
      </c>
      <c r="E1058" s="152">
        <v>-137.82</v>
      </c>
      <c r="F1058" s="152">
        <v>-137.82</v>
      </c>
      <c r="G1058" t="s">
        <v>196</v>
      </c>
      <c r="H1058" s="342">
        <v>1</v>
      </c>
      <c r="I1058" s="294">
        <v>43281</v>
      </c>
      <c r="J1058">
        <v>23121</v>
      </c>
      <c r="K1058">
        <v>2350</v>
      </c>
      <c r="L1058" t="s">
        <v>520</v>
      </c>
      <c r="M1058" t="s">
        <v>303</v>
      </c>
      <c r="N1058" t="s">
        <v>750</v>
      </c>
      <c r="O1058" t="s">
        <v>544</v>
      </c>
      <c r="P1058" t="s">
        <v>533</v>
      </c>
      <c r="Q1058" t="s">
        <v>319</v>
      </c>
      <c r="R1058" t="s">
        <v>201</v>
      </c>
      <c r="S1058" t="s">
        <v>204</v>
      </c>
      <c r="T1058" t="s">
        <v>201</v>
      </c>
      <c r="U1058" t="s">
        <v>330</v>
      </c>
      <c r="V1058" t="s">
        <v>318</v>
      </c>
      <c r="W1058" t="s">
        <v>201</v>
      </c>
      <c r="X1058" t="s">
        <v>751</v>
      </c>
      <c r="Y1058" s="287" t="s">
        <v>164</v>
      </c>
    </row>
    <row r="1059" spans="1:25" x14ac:dyDescent="0.35">
      <c r="A1059" t="s">
        <v>192</v>
      </c>
      <c r="B1059" t="s">
        <v>193</v>
      </c>
      <c r="C1059" t="s">
        <v>683</v>
      </c>
      <c r="D1059" t="s">
        <v>754</v>
      </c>
      <c r="E1059" s="152">
        <v>-1.87</v>
      </c>
      <c r="F1059" s="152">
        <v>-1.87</v>
      </c>
      <c r="G1059" t="s">
        <v>196</v>
      </c>
      <c r="H1059" s="342">
        <v>1</v>
      </c>
      <c r="I1059" s="294">
        <v>43281</v>
      </c>
      <c r="J1059">
        <v>23121</v>
      </c>
      <c r="K1059">
        <v>2351</v>
      </c>
      <c r="L1059" t="s">
        <v>520</v>
      </c>
      <c r="M1059" t="s">
        <v>303</v>
      </c>
      <c r="N1059" t="s">
        <v>750</v>
      </c>
      <c r="O1059" t="s">
        <v>522</v>
      </c>
      <c r="P1059" t="s">
        <v>533</v>
      </c>
      <c r="Q1059" t="s">
        <v>319</v>
      </c>
      <c r="R1059" t="s">
        <v>201</v>
      </c>
      <c r="S1059" t="s">
        <v>204</v>
      </c>
      <c r="T1059" t="s">
        <v>201</v>
      </c>
      <c r="U1059" t="s">
        <v>330</v>
      </c>
      <c r="V1059" t="s">
        <v>318</v>
      </c>
      <c r="W1059" t="s">
        <v>201</v>
      </c>
      <c r="X1059" t="s">
        <v>751</v>
      </c>
      <c r="Y1059" s="287" t="s">
        <v>164</v>
      </c>
    </row>
    <row r="1060" spans="1:25" x14ac:dyDescent="0.35">
      <c r="A1060" t="s">
        <v>192</v>
      </c>
      <c r="B1060" t="s">
        <v>193</v>
      </c>
      <c r="C1060" t="s">
        <v>683</v>
      </c>
      <c r="D1060" t="s">
        <v>754</v>
      </c>
      <c r="E1060" s="152">
        <v>-4.08</v>
      </c>
      <c r="F1060" s="152">
        <v>-4.08</v>
      </c>
      <c r="G1060" t="s">
        <v>196</v>
      </c>
      <c r="H1060" s="342">
        <v>1</v>
      </c>
      <c r="I1060" s="294">
        <v>43281</v>
      </c>
      <c r="J1060">
        <v>23121</v>
      </c>
      <c r="K1060">
        <v>2352</v>
      </c>
      <c r="L1060" t="s">
        <v>520</v>
      </c>
      <c r="M1060" t="s">
        <v>303</v>
      </c>
      <c r="N1060" t="s">
        <v>750</v>
      </c>
      <c r="O1060" t="s">
        <v>522</v>
      </c>
      <c r="P1060" t="s">
        <v>533</v>
      </c>
      <c r="Q1060" t="s">
        <v>316</v>
      </c>
      <c r="R1060" t="s">
        <v>201</v>
      </c>
      <c r="S1060" t="s">
        <v>204</v>
      </c>
      <c r="T1060" t="s">
        <v>201</v>
      </c>
      <c r="U1060" t="s">
        <v>330</v>
      </c>
      <c r="V1060" t="s">
        <v>318</v>
      </c>
      <c r="W1060" t="s">
        <v>201</v>
      </c>
      <c r="X1060" t="s">
        <v>751</v>
      </c>
      <c r="Y1060" s="287" t="s">
        <v>164</v>
      </c>
    </row>
    <row r="1061" spans="1:25" x14ac:dyDescent="0.35">
      <c r="A1061" t="s">
        <v>192</v>
      </c>
      <c r="B1061" t="s">
        <v>193</v>
      </c>
      <c r="C1061" t="s">
        <v>683</v>
      </c>
      <c r="D1061" t="s">
        <v>754</v>
      </c>
      <c r="E1061" s="152">
        <v>-299.82</v>
      </c>
      <c r="F1061" s="152">
        <v>-299.82</v>
      </c>
      <c r="G1061" t="s">
        <v>196</v>
      </c>
      <c r="H1061" s="342">
        <v>1</v>
      </c>
      <c r="I1061" s="294">
        <v>43281</v>
      </c>
      <c r="J1061">
        <v>23121</v>
      </c>
      <c r="K1061">
        <v>2353</v>
      </c>
      <c r="L1061" t="s">
        <v>520</v>
      </c>
      <c r="M1061" t="s">
        <v>303</v>
      </c>
      <c r="N1061" t="s">
        <v>750</v>
      </c>
      <c r="O1061" t="s">
        <v>544</v>
      </c>
      <c r="P1061" t="s">
        <v>533</v>
      </c>
      <c r="Q1061" t="s">
        <v>316</v>
      </c>
      <c r="R1061" t="s">
        <v>201</v>
      </c>
      <c r="S1061" t="s">
        <v>204</v>
      </c>
      <c r="T1061" t="s">
        <v>201</v>
      </c>
      <c r="U1061" t="s">
        <v>330</v>
      </c>
      <c r="V1061" t="s">
        <v>318</v>
      </c>
      <c r="W1061" t="s">
        <v>201</v>
      </c>
      <c r="X1061" t="s">
        <v>751</v>
      </c>
      <c r="Y1061" s="287" t="s">
        <v>164</v>
      </c>
    </row>
    <row r="1062" spans="1:25" x14ac:dyDescent="0.35">
      <c r="A1062" t="s">
        <v>192</v>
      </c>
      <c r="B1062" t="s">
        <v>193</v>
      </c>
      <c r="C1062" t="s">
        <v>683</v>
      </c>
      <c r="D1062" t="s">
        <v>755</v>
      </c>
      <c r="E1062" s="152">
        <v>-0.35</v>
      </c>
      <c r="F1062" s="152">
        <v>-0.35</v>
      </c>
      <c r="G1062" t="s">
        <v>196</v>
      </c>
      <c r="H1062" s="342">
        <v>1</v>
      </c>
      <c r="I1062" s="294">
        <v>43281</v>
      </c>
      <c r="J1062">
        <v>23121</v>
      </c>
      <c r="K1062">
        <v>2354</v>
      </c>
      <c r="L1062" t="s">
        <v>520</v>
      </c>
      <c r="M1062" t="s">
        <v>303</v>
      </c>
      <c r="N1062" t="s">
        <v>750</v>
      </c>
      <c r="O1062" t="s">
        <v>544</v>
      </c>
      <c r="P1062" t="s">
        <v>533</v>
      </c>
      <c r="Q1062" t="s">
        <v>351</v>
      </c>
      <c r="R1062" t="s">
        <v>201</v>
      </c>
      <c r="S1062" t="s">
        <v>204</v>
      </c>
      <c r="T1062" t="s">
        <v>201</v>
      </c>
      <c r="U1062" t="s">
        <v>330</v>
      </c>
      <c r="V1062" t="s">
        <v>318</v>
      </c>
      <c r="W1062" t="s">
        <v>201</v>
      </c>
      <c r="X1062" t="s">
        <v>751</v>
      </c>
      <c r="Y1062" s="287" t="s">
        <v>164</v>
      </c>
    </row>
    <row r="1063" spans="1:25" x14ac:dyDescent="0.35">
      <c r="A1063" t="s">
        <v>192</v>
      </c>
      <c r="B1063" t="s">
        <v>193</v>
      </c>
      <c r="C1063" t="s">
        <v>683</v>
      </c>
      <c r="D1063" t="s">
        <v>755</v>
      </c>
      <c r="E1063" s="152">
        <v>-0.56999999999999995</v>
      </c>
      <c r="F1063" s="152">
        <v>-0.56999999999999995</v>
      </c>
      <c r="G1063" t="s">
        <v>196</v>
      </c>
      <c r="H1063" s="342">
        <v>1</v>
      </c>
      <c r="I1063" s="294">
        <v>43281</v>
      </c>
      <c r="J1063">
        <v>23121</v>
      </c>
      <c r="K1063">
        <v>2355</v>
      </c>
      <c r="L1063" t="s">
        <v>520</v>
      </c>
      <c r="M1063" t="s">
        <v>303</v>
      </c>
      <c r="N1063" t="s">
        <v>750</v>
      </c>
      <c r="O1063" t="s">
        <v>544</v>
      </c>
      <c r="P1063" t="s">
        <v>533</v>
      </c>
      <c r="Q1063" t="s">
        <v>325</v>
      </c>
      <c r="R1063" t="s">
        <v>201</v>
      </c>
      <c r="S1063" t="s">
        <v>204</v>
      </c>
      <c r="T1063" t="s">
        <v>201</v>
      </c>
      <c r="U1063" t="s">
        <v>330</v>
      </c>
      <c r="V1063" t="s">
        <v>318</v>
      </c>
      <c r="W1063" t="s">
        <v>201</v>
      </c>
      <c r="X1063" t="s">
        <v>751</v>
      </c>
      <c r="Y1063" s="287" t="s">
        <v>164</v>
      </c>
    </row>
    <row r="1064" spans="1:25" x14ac:dyDescent="0.35">
      <c r="A1064" t="s">
        <v>192</v>
      </c>
      <c r="B1064" t="s">
        <v>193</v>
      </c>
      <c r="C1064" t="s">
        <v>683</v>
      </c>
      <c r="D1064" t="s">
        <v>755</v>
      </c>
      <c r="E1064" s="152">
        <v>-5.28</v>
      </c>
      <c r="F1064" s="152">
        <v>-5.28</v>
      </c>
      <c r="G1064" t="s">
        <v>196</v>
      </c>
      <c r="H1064" s="342">
        <v>1</v>
      </c>
      <c r="I1064" s="294">
        <v>43281</v>
      </c>
      <c r="J1064">
        <v>23121</v>
      </c>
      <c r="K1064">
        <v>2356</v>
      </c>
      <c r="L1064" t="s">
        <v>520</v>
      </c>
      <c r="M1064" t="s">
        <v>303</v>
      </c>
      <c r="N1064" t="s">
        <v>750</v>
      </c>
      <c r="O1064" t="s">
        <v>544</v>
      </c>
      <c r="P1064" t="s">
        <v>533</v>
      </c>
      <c r="Q1064" t="s">
        <v>324</v>
      </c>
      <c r="R1064" t="s">
        <v>201</v>
      </c>
      <c r="S1064" t="s">
        <v>204</v>
      </c>
      <c r="T1064" t="s">
        <v>201</v>
      </c>
      <c r="U1064" t="s">
        <v>330</v>
      </c>
      <c r="V1064" t="s">
        <v>318</v>
      </c>
      <c r="W1064" t="s">
        <v>201</v>
      </c>
      <c r="X1064" t="s">
        <v>751</v>
      </c>
      <c r="Y1064" s="287" t="s">
        <v>164</v>
      </c>
    </row>
    <row r="1065" spans="1:25" x14ac:dyDescent="0.35">
      <c r="A1065" t="s">
        <v>192</v>
      </c>
      <c r="B1065" t="s">
        <v>193</v>
      </c>
      <c r="C1065" t="s">
        <v>683</v>
      </c>
      <c r="D1065" t="s">
        <v>755</v>
      </c>
      <c r="E1065" s="152">
        <v>-12.48</v>
      </c>
      <c r="F1065" s="152">
        <v>-12.48</v>
      </c>
      <c r="G1065" t="s">
        <v>196</v>
      </c>
      <c r="H1065" s="342">
        <v>1</v>
      </c>
      <c r="I1065" s="294">
        <v>43281</v>
      </c>
      <c r="J1065">
        <v>23121</v>
      </c>
      <c r="K1065">
        <v>2357</v>
      </c>
      <c r="L1065" t="s">
        <v>520</v>
      </c>
      <c r="M1065" t="s">
        <v>303</v>
      </c>
      <c r="N1065" t="s">
        <v>750</v>
      </c>
      <c r="O1065" t="s">
        <v>544</v>
      </c>
      <c r="P1065" t="s">
        <v>533</v>
      </c>
      <c r="Q1065" t="s">
        <v>321</v>
      </c>
      <c r="R1065" t="s">
        <v>201</v>
      </c>
      <c r="S1065" t="s">
        <v>204</v>
      </c>
      <c r="T1065" t="s">
        <v>201</v>
      </c>
      <c r="U1065" t="s">
        <v>330</v>
      </c>
      <c r="V1065" t="s">
        <v>318</v>
      </c>
      <c r="W1065" t="s">
        <v>201</v>
      </c>
      <c r="X1065" t="s">
        <v>751</v>
      </c>
      <c r="Y1065" s="287" t="s">
        <v>164</v>
      </c>
    </row>
    <row r="1066" spans="1:25" x14ac:dyDescent="0.35">
      <c r="A1066" t="s">
        <v>192</v>
      </c>
      <c r="B1066" t="s">
        <v>193</v>
      </c>
      <c r="C1066" t="s">
        <v>683</v>
      </c>
      <c r="D1066" t="s">
        <v>755</v>
      </c>
      <c r="E1066" s="152">
        <v>-57.33</v>
      </c>
      <c r="F1066" s="152">
        <v>-57.33</v>
      </c>
      <c r="G1066" t="s">
        <v>196</v>
      </c>
      <c r="H1066" s="342">
        <v>1</v>
      </c>
      <c r="I1066" s="294">
        <v>43281</v>
      </c>
      <c r="J1066">
        <v>23121</v>
      </c>
      <c r="K1066">
        <v>2358</v>
      </c>
      <c r="L1066" t="s">
        <v>520</v>
      </c>
      <c r="M1066" t="s">
        <v>303</v>
      </c>
      <c r="N1066" t="s">
        <v>750</v>
      </c>
      <c r="O1066" t="s">
        <v>544</v>
      </c>
      <c r="P1066" t="s">
        <v>533</v>
      </c>
      <c r="Q1066" t="s">
        <v>319</v>
      </c>
      <c r="R1066" t="s">
        <v>201</v>
      </c>
      <c r="S1066" t="s">
        <v>204</v>
      </c>
      <c r="T1066" t="s">
        <v>201</v>
      </c>
      <c r="U1066" t="s">
        <v>330</v>
      </c>
      <c r="V1066" t="s">
        <v>318</v>
      </c>
      <c r="W1066" t="s">
        <v>201</v>
      </c>
      <c r="X1066" t="s">
        <v>751</v>
      </c>
      <c r="Y1066" s="287" t="s">
        <v>164</v>
      </c>
    </row>
    <row r="1067" spans="1:25" x14ac:dyDescent="0.35">
      <c r="A1067" t="s">
        <v>192</v>
      </c>
      <c r="B1067" t="s">
        <v>193</v>
      </c>
      <c r="C1067" t="s">
        <v>683</v>
      </c>
      <c r="D1067" t="s">
        <v>537</v>
      </c>
      <c r="E1067" s="152">
        <v>0</v>
      </c>
      <c r="F1067" s="152">
        <v>0</v>
      </c>
      <c r="G1067" t="s">
        <v>196</v>
      </c>
      <c r="H1067" s="342">
        <v>0</v>
      </c>
      <c r="I1067" s="294">
        <v>43290</v>
      </c>
      <c r="J1067">
        <v>23088</v>
      </c>
      <c r="K1067">
        <v>3373</v>
      </c>
      <c r="L1067" t="s">
        <v>538</v>
      </c>
      <c r="M1067" t="s">
        <v>539</v>
      </c>
      <c r="N1067" t="s">
        <v>540</v>
      </c>
      <c r="O1067" t="s">
        <v>544</v>
      </c>
      <c r="P1067" t="s">
        <v>201</v>
      </c>
      <c r="Q1067" s="302" t="s">
        <v>308</v>
      </c>
      <c r="R1067" t="s">
        <v>408</v>
      </c>
      <c r="S1067" t="s">
        <v>204</v>
      </c>
      <c r="T1067" t="s">
        <v>201</v>
      </c>
      <c r="U1067" t="s">
        <v>50</v>
      </c>
      <c r="V1067" t="s">
        <v>205</v>
      </c>
      <c r="W1067" t="s">
        <v>201</v>
      </c>
      <c r="X1067" t="s">
        <v>46</v>
      </c>
      <c r="Y1067" s="287" t="s">
        <v>138</v>
      </c>
    </row>
    <row r="1068" spans="1:25" x14ac:dyDescent="0.35">
      <c r="A1068" t="s">
        <v>192</v>
      </c>
      <c r="B1068" t="s">
        <v>193</v>
      </c>
      <c r="C1068" t="s">
        <v>683</v>
      </c>
      <c r="D1068" t="s">
        <v>537</v>
      </c>
      <c r="E1068" s="152">
        <v>0</v>
      </c>
      <c r="F1068" s="152">
        <v>0</v>
      </c>
      <c r="G1068" t="s">
        <v>196</v>
      </c>
      <c r="H1068" s="342">
        <v>0</v>
      </c>
      <c r="I1068" s="294">
        <v>43290</v>
      </c>
      <c r="J1068">
        <v>23088</v>
      </c>
      <c r="K1068">
        <v>3374</v>
      </c>
      <c r="L1068" t="s">
        <v>538</v>
      </c>
      <c r="M1068" t="s">
        <v>539</v>
      </c>
      <c r="N1068" t="s">
        <v>540</v>
      </c>
      <c r="O1068" t="s">
        <v>544</v>
      </c>
      <c r="P1068" t="s">
        <v>201</v>
      </c>
      <c r="Q1068" t="s">
        <v>210</v>
      </c>
      <c r="R1068" t="s">
        <v>201</v>
      </c>
      <c r="S1068" t="s">
        <v>204</v>
      </c>
      <c r="T1068" t="s">
        <v>201</v>
      </c>
      <c r="U1068" t="s">
        <v>707</v>
      </c>
      <c r="V1068" t="s">
        <v>205</v>
      </c>
      <c r="W1068" t="s">
        <v>201</v>
      </c>
      <c r="X1068" t="s">
        <v>46</v>
      </c>
      <c r="Y1068" s="287" t="s">
        <v>138</v>
      </c>
    </row>
    <row r="1069" spans="1:25" x14ac:dyDescent="0.35">
      <c r="A1069" t="s">
        <v>192</v>
      </c>
      <c r="B1069" t="s">
        <v>193</v>
      </c>
      <c r="C1069" t="s">
        <v>756</v>
      </c>
      <c r="D1069" t="s">
        <v>757</v>
      </c>
      <c r="E1069" s="152">
        <v>60</v>
      </c>
      <c r="F1069" s="152">
        <v>60</v>
      </c>
      <c r="G1069" t="s">
        <v>196</v>
      </c>
      <c r="H1069" s="342">
        <v>1</v>
      </c>
      <c r="I1069" s="294">
        <v>43284</v>
      </c>
      <c r="J1069">
        <v>23653</v>
      </c>
      <c r="K1069">
        <v>585</v>
      </c>
      <c r="L1069" t="s">
        <v>561</v>
      </c>
      <c r="M1069" t="s">
        <v>236</v>
      </c>
      <c r="N1069" t="s">
        <v>758</v>
      </c>
      <c r="O1069" t="s">
        <v>544</v>
      </c>
      <c r="P1069" t="s">
        <v>201</v>
      </c>
      <c r="Q1069" t="s">
        <v>222</v>
      </c>
      <c r="R1069" t="s">
        <v>201</v>
      </c>
      <c r="S1069" t="s">
        <v>204</v>
      </c>
      <c r="T1069" t="s">
        <v>201</v>
      </c>
      <c r="U1069" t="s">
        <v>92</v>
      </c>
      <c r="V1069" t="s">
        <v>205</v>
      </c>
      <c r="W1069" t="s">
        <v>201</v>
      </c>
      <c r="X1069" t="s">
        <v>46</v>
      </c>
      <c r="Y1069" s="287" t="s">
        <v>138</v>
      </c>
    </row>
    <row r="1070" spans="1:25" x14ac:dyDescent="0.35">
      <c r="A1070" t="s">
        <v>192</v>
      </c>
      <c r="B1070" t="s">
        <v>193</v>
      </c>
      <c r="C1070" t="s">
        <v>756</v>
      </c>
      <c r="D1070" t="s">
        <v>759</v>
      </c>
      <c r="E1070" s="152">
        <v>60</v>
      </c>
      <c r="F1070" s="152">
        <v>60</v>
      </c>
      <c r="G1070" t="s">
        <v>196</v>
      </c>
      <c r="H1070" s="342">
        <v>1</v>
      </c>
      <c r="I1070" s="294">
        <v>43284</v>
      </c>
      <c r="J1070">
        <v>23653</v>
      </c>
      <c r="K1070">
        <v>607</v>
      </c>
      <c r="L1070" t="s">
        <v>561</v>
      </c>
      <c r="M1070" t="s">
        <v>236</v>
      </c>
      <c r="N1070" t="s">
        <v>758</v>
      </c>
      <c r="O1070" t="s">
        <v>544</v>
      </c>
      <c r="P1070" t="s">
        <v>201</v>
      </c>
      <c r="Q1070" t="s">
        <v>222</v>
      </c>
      <c r="R1070" t="s">
        <v>201</v>
      </c>
      <c r="S1070" t="s">
        <v>204</v>
      </c>
      <c r="T1070" t="s">
        <v>201</v>
      </c>
      <c r="U1070" t="s">
        <v>92</v>
      </c>
      <c r="V1070" t="s">
        <v>205</v>
      </c>
      <c r="W1070" t="s">
        <v>201</v>
      </c>
      <c r="X1070" t="s">
        <v>46</v>
      </c>
      <c r="Y1070" s="287" t="s">
        <v>138</v>
      </c>
    </row>
    <row r="1071" spans="1:25" x14ac:dyDescent="0.35">
      <c r="A1071" t="s">
        <v>192</v>
      </c>
      <c r="B1071" t="s">
        <v>193</v>
      </c>
      <c r="C1071" t="s">
        <v>756</v>
      </c>
      <c r="D1071" t="s">
        <v>760</v>
      </c>
      <c r="E1071" s="152">
        <v>60</v>
      </c>
      <c r="F1071" s="152">
        <v>60</v>
      </c>
      <c r="G1071" t="s">
        <v>196</v>
      </c>
      <c r="H1071" s="342">
        <v>1</v>
      </c>
      <c r="I1071" s="294">
        <v>43284</v>
      </c>
      <c r="J1071">
        <v>23653</v>
      </c>
      <c r="K1071">
        <v>608</v>
      </c>
      <c r="L1071" t="s">
        <v>561</v>
      </c>
      <c r="M1071" t="s">
        <v>236</v>
      </c>
      <c r="N1071" t="s">
        <v>758</v>
      </c>
      <c r="O1071" t="s">
        <v>544</v>
      </c>
      <c r="P1071" t="s">
        <v>201</v>
      </c>
      <c r="Q1071" t="s">
        <v>222</v>
      </c>
      <c r="R1071" t="s">
        <v>201</v>
      </c>
      <c r="S1071" t="s">
        <v>204</v>
      </c>
      <c r="T1071" t="s">
        <v>201</v>
      </c>
      <c r="U1071" t="s">
        <v>92</v>
      </c>
      <c r="V1071" t="s">
        <v>205</v>
      </c>
      <c r="W1071" t="s">
        <v>201</v>
      </c>
      <c r="X1071" t="s">
        <v>46</v>
      </c>
      <c r="Y1071" s="287" t="s">
        <v>138</v>
      </c>
    </row>
    <row r="1072" spans="1:25" x14ac:dyDescent="0.35">
      <c r="A1072" t="s">
        <v>192</v>
      </c>
      <c r="B1072" t="s">
        <v>193</v>
      </c>
      <c r="C1072" t="s">
        <v>756</v>
      </c>
      <c r="D1072" t="s">
        <v>761</v>
      </c>
      <c r="E1072" s="152">
        <v>100</v>
      </c>
      <c r="F1072" s="152">
        <v>100</v>
      </c>
      <c r="G1072" t="s">
        <v>196</v>
      </c>
      <c r="H1072" s="342">
        <v>1</v>
      </c>
      <c r="I1072" s="294">
        <v>43284</v>
      </c>
      <c r="J1072">
        <v>23653</v>
      </c>
      <c r="K1072">
        <v>610</v>
      </c>
      <c r="L1072" t="s">
        <v>561</v>
      </c>
      <c r="M1072" t="s">
        <v>236</v>
      </c>
      <c r="N1072" t="s">
        <v>758</v>
      </c>
      <c r="O1072" t="s">
        <v>544</v>
      </c>
      <c r="P1072" t="s">
        <v>201</v>
      </c>
      <c r="Q1072" t="s">
        <v>222</v>
      </c>
      <c r="R1072" t="s">
        <v>201</v>
      </c>
      <c r="S1072" t="s">
        <v>204</v>
      </c>
      <c r="T1072" t="s">
        <v>201</v>
      </c>
      <c r="U1072" t="s">
        <v>92</v>
      </c>
      <c r="V1072" t="s">
        <v>205</v>
      </c>
      <c r="W1072" t="s">
        <v>201</v>
      </c>
      <c r="X1072" t="s">
        <v>46</v>
      </c>
      <c r="Y1072" s="287" t="s">
        <v>138</v>
      </c>
    </row>
    <row r="1073" spans="1:25" x14ac:dyDescent="0.35">
      <c r="A1073" t="s">
        <v>192</v>
      </c>
      <c r="B1073" t="s">
        <v>193</v>
      </c>
      <c r="C1073" t="s">
        <v>756</v>
      </c>
      <c r="D1073" t="s">
        <v>762</v>
      </c>
      <c r="E1073" s="152">
        <v>150</v>
      </c>
      <c r="F1073" s="152">
        <v>150</v>
      </c>
      <c r="G1073" t="s">
        <v>196</v>
      </c>
      <c r="H1073" s="342">
        <v>1</v>
      </c>
      <c r="I1073" s="294">
        <v>43284</v>
      </c>
      <c r="J1073">
        <v>23653</v>
      </c>
      <c r="K1073">
        <v>612</v>
      </c>
      <c r="L1073" t="s">
        <v>561</v>
      </c>
      <c r="M1073" t="s">
        <v>236</v>
      </c>
      <c r="N1073" t="s">
        <v>758</v>
      </c>
      <c r="O1073" t="s">
        <v>544</v>
      </c>
      <c r="P1073" t="s">
        <v>201</v>
      </c>
      <c r="Q1073" t="s">
        <v>222</v>
      </c>
      <c r="R1073" t="s">
        <v>201</v>
      </c>
      <c r="S1073" t="s">
        <v>204</v>
      </c>
      <c r="T1073" t="s">
        <v>201</v>
      </c>
      <c r="U1073" t="s">
        <v>92</v>
      </c>
      <c r="V1073" t="s">
        <v>205</v>
      </c>
      <c r="W1073" t="s">
        <v>201</v>
      </c>
      <c r="X1073" t="s">
        <v>46</v>
      </c>
      <c r="Y1073" s="287" t="s">
        <v>138</v>
      </c>
    </row>
    <row r="1074" spans="1:25" x14ac:dyDescent="0.35">
      <c r="A1074" t="s">
        <v>192</v>
      </c>
      <c r="B1074" t="s">
        <v>193</v>
      </c>
      <c r="C1074" t="s">
        <v>756</v>
      </c>
      <c r="D1074" t="s">
        <v>763</v>
      </c>
      <c r="E1074" s="152">
        <v>50</v>
      </c>
      <c r="F1074" s="152">
        <v>50</v>
      </c>
      <c r="G1074" t="s">
        <v>196</v>
      </c>
      <c r="H1074" s="342">
        <v>1</v>
      </c>
      <c r="I1074" s="294">
        <v>43284</v>
      </c>
      <c r="J1074">
        <v>23653</v>
      </c>
      <c r="K1074">
        <v>622</v>
      </c>
      <c r="L1074" t="s">
        <v>561</v>
      </c>
      <c r="M1074" t="s">
        <v>236</v>
      </c>
      <c r="N1074" t="s">
        <v>758</v>
      </c>
      <c r="O1074" t="s">
        <v>544</v>
      </c>
      <c r="P1074" t="s">
        <v>201</v>
      </c>
      <c r="Q1074" t="s">
        <v>222</v>
      </c>
      <c r="R1074" t="s">
        <v>201</v>
      </c>
      <c r="S1074" t="s">
        <v>204</v>
      </c>
      <c r="T1074" t="s">
        <v>201</v>
      </c>
      <c r="U1074" t="s">
        <v>50</v>
      </c>
      <c r="V1074" t="s">
        <v>205</v>
      </c>
      <c r="W1074" t="s">
        <v>201</v>
      </c>
      <c r="X1074" t="s">
        <v>46</v>
      </c>
      <c r="Y1074" s="287" t="s">
        <v>138</v>
      </c>
    </row>
    <row r="1075" spans="1:25" x14ac:dyDescent="0.35">
      <c r="A1075" t="s">
        <v>192</v>
      </c>
      <c r="B1075" t="s">
        <v>193</v>
      </c>
      <c r="C1075" t="s">
        <v>756</v>
      </c>
      <c r="D1075" t="s">
        <v>764</v>
      </c>
      <c r="E1075" s="152">
        <v>1806</v>
      </c>
      <c r="F1075" s="152">
        <v>1806</v>
      </c>
      <c r="G1075" t="s">
        <v>196</v>
      </c>
      <c r="H1075" s="342">
        <v>1</v>
      </c>
      <c r="I1075" s="294">
        <v>43291</v>
      </c>
      <c r="J1075">
        <v>23653</v>
      </c>
      <c r="K1075">
        <v>720</v>
      </c>
      <c r="L1075" t="s">
        <v>561</v>
      </c>
      <c r="M1075" t="s">
        <v>236</v>
      </c>
      <c r="N1075" t="s">
        <v>765</v>
      </c>
      <c r="O1075" t="s">
        <v>544</v>
      </c>
      <c r="P1075" t="s">
        <v>201</v>
      </c>
      <c r="Q1075" t="s">
        <v>238</v>
      </c>
      <c r="R1075" t="s">
        <v>201</v>
      </c>
      <c r="S1075" t="s">
        <v>204</v>
      </c>
      <c r="T1075" t="s">
        <v>201</v>
      </c>
      <c r="U1075" t="s">
        <v>92</v>
      </c>
      <c r="V1075" t="s">
        <v>205</v>
      </c>
      <c r="W1075" t="s">
        <v>201</v>
      </c>
      <c r="X1075" t="s">
        <v>46</v>
      </c>
      <c r="Y1075" s="287" t="s">
        <v>138</v>
      </c>
    </row>
    <row r="1076" spans="1:25" x14ac:dyDescent="0.35">
      <c r="A1076" t="s">
        <v>192</v>
      </c>
      <c r="B1076" t="s">
        <v>193</v>
      </c>
      <c r="C1076" t="s">
        <v>756</v>
      </c>
      <c r="D1076" t="s">
        <v>766</v>
      </c>
      <c r="E1076" s="152">
        <v>1564</v>
      </c>
      <c r="F1076" s="152">
        <v>1564</v>
      </c>
      <c r="G1076" t="s">
        <v>196</v>
      </c>
      <c r="H1076" s="342">
        <v>1</v>
      </c>
      <c r="I1076" s="294">
        <v>43291</v>
      </c>
      <c r="J1076">
        <v>23653</v>
      </c>
      <c r="K1076">
        <v>729</v>
      </c>
      <c r="L1076" t="s">
        <v>561</v>
      </c>
      <c r="M1076" t="s">
        <v>236</v>
      </c>
      <c r="N1076" t="s">
        <v>767</v>
      </c>
      <c r="O1076" t="s">
        <v>544</v>
      </c>
      <c r="P1076" t="s">
        <v>201</v>
      </c>
      <c r="Q1076" t="s">
        <v>202</v>
      </c>
      <c r="R1076" t="s">
        <v>201</v>
      </c>
      <c r="S1076" t="s">
        <v>204</v>
      </c>
      <c r="T1076" t="s">
        <v>201</v>
      </c>
      <c r="U1076" t="s">
        <v>92</v>
      </c>
      <c r="V1076" t="s">
        <v>205</v>
      </c>
      <c r="W1076" t="s">
        <v>201</v>
      </c>
      <c r="X1076" t="s">
        <v>46</v>
      </c>
      <c r="Y1076" s="287" t="s">
        <v>138</v>
      </c>
    </row>
    <row r="1077" spans="1:25" x14ac:dyDescent="0.35">
      <c r="A1077" t="s">
        <v>192</v>
      </c>
      <c r="B1077" t="s">
        <v>193</v>
      </c>
      <c r="C1077" t="s">
        <v>756</v>
      </c>
      <c r="D1077" t="s">
        <v>768</v>
      </c>
      <c r="E1077" s="152">
        <v>1800</v>
      </c>
      <c r="F1077" s="152">
        <v>1800</v>
      </c>
      <c r="G1077" t="s">
        <v>196</v>
      </c>
      <c r="H1077" s="342">
        <v>1</v>
      </c>
      <c r="I1077" s="294">
        <v>43291</v>
      </c>
      <c r="J1077">
        <v>23653</v>
      </c>
      <c r="K1077">
        <v>735</v>
      </c>
      <c r="L1077" t="s">
        <v>561</v>
      </c>
      <c r="M1077" t="s">
        <v>236</v>
      </c>
      <c r="N1077" t="s">
        <v>769</v>
      </c>
      <c r="O1077" t="s">
        <v>544</v>
      </c>
      <c r="P1077" t="s">
        <v>201</v>
      </c>
      <c r="Q1077" t="s">
        <v>214</v>
      </c>
      <c r="R1077" t="s">
        <v>201</v>
      </c>
      <c r="S1077" t="s">
        <v>204</v>
      </c>
      <c r="T1077" t="s">
        <v>201</v>
      </c>
      <c r="U1077" t="s">
        <v>50</v>
      </c>
      <c r="V1077" t="s">
        <v>205</v>
      </c>
      <c r="W1077" t="s">
        <v>201</v>
      </c>
      <c r="X1077" t="s">
        <v>46</v>
      </c>
      <c r="Y1077" s="287" t="s">
        <v>138</v>
      </c>
    </row>
    <row r="1078" spans="1:25" x14ac:dyDescent="0.35">
      <c r="A1078" t="s">
        <v>192</v>
      </c>
      <c r="B1078" t="s">
        <v>193</v>
      </c>
      <c r="C1078" t="s">
        <v>756</v>
      </c>
      <c r="D1078" t="s">
        <v>233</v>
      </c>
      <c r="E1078" s="152">
        <v>5.4</v>
      </c>
      <c r="F1078" s="152">
        <v>5.4</v>
      </c>
      <c r="G1078" t="s">
        <v>196</v>
      </c>
      <c r="H1078" s="342">
        <v>1</v>
      </c>
      <c r="I1078" s="294">
        <v>43291</v>
      </c>
      <c r="J1078">
        <v>23653</v>
      </c>
      <c r="K1078">
        <v>736</v>
      </c>
      <c r="L1078" t="s">
        <v>561</v>
      </c>
      <c r="M1078" t="s">
        <v>236</v>
      </c>
      <c r="N1078" t="s">
        <v>769</v>
      </c>
      <c r="O1078" t="s">
        <v>544</v>
      </c>
      <c r="P1078" t="s">
        <v>201</v>
      </c>
      <c r="Q1078" t="s">
        <v>210</v>
      </c>
      <c r="R1078" t="s">
        <v>201</v>
      </c>
      <c r="S1078" t="s">
        <v>204</v>
      </c>
      <c r="T1078" t="s">
        <v>201</v>
      </c>
      <c r="U1078" t="s">
        <v>85</v>
      </c>
      <c r="V1078" t="s">
        <v>205</v>
      </c>
      <c r="W1078" t="s">
        <v>201</v>
      </c>
      <c r="X1078" t="s">
        <v>46</v>
      </c>
      <c r="Y1078" s="287" t="s">
        <v>138</v>
      </c>
    </row>
    <row r="1079" spans="1:25" x14ac:dyDescent="0.35">
      <c r="A1079" t="s">
        <v>192</v>
      </c>
      <c r="B1079" t="s">
        <v>193</v>
      </c>
      <c r="C1079" t="s">
        <v>756</v>
      </c>
      <c r="D1079" t="s">
        <v>770</v>
      </c>
      <c r="E1079" s="152">
        <v>479</v>
      </c>
      <c r="F1079" s="152">
        <v>479</v>
      </c>
      <c r="G1079" t="s">
        <v>196</v>
      </c>
      <c r="H1079" s="342">
        <v>1</v>
      </c>
      <c r="I1079" s="294">
        <v>43291</v>
      </c>
      <c r="J1079">
        <v>23653</v>
      </c>
      <c r="K1079">
        <v>796</v>
      </c>
      <c r="L1079" t="s">
        <v>561</v>
      </c>
      <c r="M1079" t="s">
        <v>236</v>
      </c>
      <c r="N1079" t="s">
        <v>771</v>
      </c>
      <c r="O1079" t="s">
        <v>544</v>
      </c>
      <c r="P1079" t="s">
        <v>201</v>
      </c>
      <c r="Q1079" t="s">
        <v>284</v>
      </c>
      <c r="R1079" t="s">
        <v>201</v>
      </c>
      <c r="S1079" t="s">
        <v>204</v>
      </c>
      <c r="T1079" t="s">
        <v>201</v>
      </c>
      <c r="U1079" t="s">
        <v>61</v>
      </c>
      <c r="V1079" t="s">
        <v>205</v>
      </c>
      <c r="W1079" t="s">
        <v>201</v>
      </c>
      <c r="X1079" t="s">
        <v>46</v>
      </c>
      <c r="Y1079" s="287" t="s">
        <v>77</v>
      </c>
    </row>
    <row r="1080" spans="1:25" x14ac:dyDescent="0.35">
      <c r="A1080" t="s">
        <v>192</v>
      </c>
      <c r="B1080" t="s">
        <v>193</v>
      </c>
      <c r="C1080" t="s">
        <v>756</v>
      </c>
      <c r="D1080" t="s">
        <v>464</v>
      </c>
      <c r="E1080" s="152">
        <v>1.44</v>
      </c>
      <c r="F1080" s="152">
        <v>1.44</v>
      </c>
      <c r="G1080" t="s">
        <v>196</v>
      </c>
      <c r="H1080" s="342">
        <v>1</v>
      </c>
      <c r="I1080" s="294">
        <v>43291</v>
      </c>
      <c r="J1080">
        <v>23653</v>
      </c>
      <c r="K1080">
        <v>797</v>
      </c>
      <c r="L1080" t="s">
        <v>561</v>
      </c>
      <c r="M1080" t="s">
        <v>236</v>
      </c>
      <c r="N1080" t="s">
        <v>771</v>
      </c>
      <c r="O1080" t="s">
        <v>544</v>
      </c>
      <c r="P1080" t="s">
        <v>201</v>
      </c>
      <c r="Q1080" t="s">
        <v>210</v>
      </c>
      <c r="R1080" t="s">
        <v>201</v>
      </c>
      <c r="S1080" t="s">
        <v>204</v>
      </c>
      <c r="T1080" t="s">
        <v>201</v>
      </c>
      <c r="U1080" t="s">
        <v>85</v>
      </c>
      <c r="V1080" t="s">
        <v>205</v>
      </c>
      <c r="W1080" t="s">
        <v>201</v>
      </c>
      <c r="X1080" t="s">
        <v>46</v>
      </c>
      <c r="Y1080" s="287" t="s">
        <v>138</v>
      </c>
    </row>
    <row r="1081" spans="1:25" x14ac:dyDescent="0.35">
      <c r="A1081" t="s">
        <v>192</v>
      </c>
      <c r="B1081" t="s">
        <v>193</v>
      </c>
      <c r="C1081" t="s">
        <v>756</v>
      </c>
      <c r="D1081" t="s">
        <v>772</v>
      </c>
      <c r="E1081" s="152">
        <v>1275</v>
      </c>
      <c r="F1081" s="152">
        <v>1275</v>
      </c>
      <c r="G1081" t="s">
        <v>196</v>
      </c>
      <c r="H1081" s="342">
        <v>1</v>
      </c>
      <c r="I1081" s="294">
        <v>43293</v>
      </c>
      <c r="J1081">
        <v>23653</v>
      </c>
      <c r="K1081">
        <v>814</v>
      </c>
      <c r="L1081" t="s">
        <v>561</v>
      </c>
      <c r="M1081" t="s">
        <v>236</v>
      </c>
      <c r="N1081" t="s">
        <v>773</v>
      </c>
      <c r="O1081" t="s">
        <v>544</v>
      </c>
      <c r="P1081" t="s">
        <v>201</v>
      </c>
      <c r="Q1081" t="s">
        <v>359</v>
      </c>
      <c r="R1081" t="s">
        <v>201</v>
      </c>
      <c r="S1081" t="s">
        <v>204</v>
      </c>
      <c r="T1081" t="s">
        <v>201</v>
      </c>
      <c r="U1081" t="s">
        <v>53</v>
      </c>
      <c r="V1081" t="s">
        <v>205</v>
      </c>
      <c r="W1081" t="s">
        <v>201</v>
      </c>
      <c r="X1081" t="s">
        <v>46</v>
      </c>
      <c r="Y1081" s="287" t="s">
        <v>50</v>
      </c>
    </row>
    <row r="1082" spans="1:25" x14ac:dyDescent="0.35">
      <c r="A1082" t="s">
        <v>192</v>
      </c>
      <c r="B1082" t="s">
        <v>193</v>
      </c>
      <c r="C1082" t="s">
        <v>756</v>
      </c>
      <c r="D1082" t="s">
        <v>464</v>
      </c>
      <c r="E1082" s="152">
        <v>3.83</v>
      </c>
      <c r="F1082" s="152">
        <v>3.83</v>
      </c>
      <c r="G1082" t="s">
        <v>196</v>
      </c>
      <c r="H1082" s="342">
        <v>1</v>
      </c>
      <c r="I1082" s="294">
        <v>43293</v>
      </c>
      <c r="J1082">
        <v>23653</v>
      </c>
      <c r="K1082">
        <v>815</v>
      </c>
      <c r="L1082" t="s">
        <v>561</v>
      </c>
      <c r="M1082" t="s">
        <v>236</v>
      </c>
      <c r="N1082" t="s">
        <v>773</v>
      </c>
      <c r="O1082" t="s">
        <v>544</v>
      </c>
      <c r="P1082" t="s">
        <v>201</v>
      </c>
      <c r="Q1082" t="s">
        <v>210</v>
      </c>
      <c r="R1082" t="s">
        <v>201</v>
      </c>
      <c r="S1082" t="s">
        <v>204</v>
      </c>
      <c r="T1082" t="s">
        <v>201</v>
      </c>
      <c r="U1082" t="s">
        <v>50</v>
      </c>
      <c r="V1082" t="s">
        <v>205</v>
      </c>
      <c r="W1082" t="s">
        <v>201</v>
      </c>
      <c r="X1082" t="s">
        <v>46</v>
      </c>
      <c r="Y1082" s="287" t="s">
        <v>138</v>
      </c>
    </row>
    <row r="1083" spans="1:25" x14ac:dyDescent="0.35">
      <c r="A1083" t="s">
        <v>192</v>
      </c>
      <c r="B1083" t="s">
        <v>193</v>
      </c>
      <c r="C1083" t="s">
        <v>756</v>
      </c>
      <c r="D1083" t="s">
        <v>774</v>
      </c>
      <c r="E1083" s="152">
        <v>400</v>
      </c>
      <c r="F1083" s="152">
        <v>400</v>
      </c>
      <c r="G1083" t="s">
        <v>196</v>
      </c>
      <c r="H1083" s="342">
        <v>1</v>
      </c>
      <c r="I1083" s="294">
        <v>43293</v>
      </c>
      <c r="J1083">
        <v>23653</v>
      </c>
      <c r="K1083">
        <v>823</v>
      </c>
      <c r="L1083" t="s">
        <v>561</v>
      </c>
      <c r="M1083" t="s">
        <v>236</v>
      </c>
      <c r="N1083" t="s">
        <v>775</v>
      </c>
      <c r="O1083" t="s">
        <v>544</v>
      </c>
      <c r="P1083" t="s">
        <v>201</v>
      </c>
      <c r="Q1083" t="s">
        <v>284</v>
      </c>
      <c r="R1083" t="s">
        <v>201</v>
      </c>
      <c r="S1083" t="s">
        <v>204</v>
      </c>
      <c r="T1083" t="s">
        <v>201</v>
      </c>
      <c r="U1083" t="s">
        <v>77</v>
      </c>
      <c r="V1083" t="s">
        <v>205</v>
      </c>
      <c r="W1083" t="s">
        <v>201</v>
      </c>
      <c r="X1083" t="s">
        <v>46</v>
      </c>
      <c r="Y1083" s="287" t="s">
        <v>77</v>
      </c>
    </row>
    <row r="1084" spans="1:25" x14ac:dyDescent="0.35">
      <c r="A1084" t="s">
        <v>192</v>
      </c>
      <c r="B1084" t="s">
        <v>193</v>
      </c>
      <c r="C1084" t="s">
        <v>756</v>
      </c>
      <c r="D1084" t="s">
        <v>464</v>
      </c>
      <c r="E1084" s="152">
        <v>1.2</v>
      </c>
      <c r="F1084" s="152">
        <v>1.2</v>
      </c>
      <c r="G1084" t="s">
        <v>196</v>
      </c>
      <c r="H1084" s="342">
        <v>1</v>
      </c>
      <c r="I1084" s="294">
        <v>43293</v>
      </c>
      <c r="J1084">
        <v>23653</v>
      </c>
      <c r="K1084">
        <v>824</v>
      </c>
      <c r="L1084" t="s">
        <v>561</v>
      </c>
      <c r="M1084" t="s">
        <v>236</v>
      </c>
      <c r="N1084" t="s">
        <v>775</v>
      </c>
      <c r="O1084" t="s">
        <v>544</v>
      </c>
      <c r="P1084" t="s">
        <v>201</v>
      </c>
      <c r="Q1084" t="s">
        <v>210</v>
      </c>
      <c r="R1084" t="s">
        <v>201</v>
      </c>
      <c r="S1084" t="s">
        <v>204</v>
      </c>
      <c r="T1084" t="s">
        <v>201</v>
      </c>
      <c r="U1084" t="s">
        <v>85</v>
      </c>
      <c r="V1084" t="s">
        <v>205</v>
      </c>
      <c r="W1084" t="s">
        <v>201</v>
      </c>
      <c r="X1084" t="s">
        <v>46</v>
      </c>
      <c r="Y1084" s="287" t="s">
        <v>138</v>
      </c>
    </row>
    <row r="1085" spans="1:25" x14ac:dyDescent="0.35">
      <c r="A1085" t="s">
        <v>192</v>
      </c>
      <c r="B1085" t="s">
        <v>193</v>
      </c>
      <c r="C1085" t="s">
        <v>756</v>
      </c>
      <c r="D1085" t="s">
        <v>776</v>
      </c>
      <c r="E1085" s="313">
        <v>150</v>
      </c>
      <c r="F1085" s="152">
        <v>150</v>
      </c>
      <c r="G1085" t="s">
        <v>196</v>
      </c>
      <c r="H1085" s="342">
        <v>1</v>
      </c>
      <c r="I1085" s="294">
        <v>43301</v>
      </c>
      <c r="J1085">
        <v>23653</v>
      </c>
      <c r="K1085">
        <v>888</v>
      </c>
      <c r="L1085" t="s">
        <v>561</v>
      </c>
      <c r="M1085" t="s">
        <v>236</v>
      </c>
      <c r="N1085" t="s">
        <v>777</v>
      </c>
      <c r="O1085" t="s">
        <v>544</v>
      </c>
      <c r="P1085" t="s">
        <v>201</v>
      </c>
      <c r="Q1085" t="s">
        <v>229</v>
      </c>
      <c r="R1085" t="s">
        <v>201</v>
      </c>
      <c r="S1085" t="s">
        <v>204</v>
      </c>
      <c r="T1085" t="s">
        <v>201</v>
      </c>
      <c r="U1085" t="s">
        <v>50</v>
      </c>
      <c r="V1085" t="s">
        <v>205</v>
      </c>
      <c r="W1085" t="s">
        <v>201</v>
      </c>
      <c r="X1085" t="s">
        <v>46</v>
      </c>
      <c r="Y1085" s="287" t="s">
        <v>77</v>
      </c>
    </row>
    <row r="1086" spans="1:25" x14ac:dyDescent="0.35">
      <c r="A1086" t="s">
        <v>192</v>
      </c>
      <c r="B1086" t="s">
        <v>193</v>
      </c>
      <c r="C1086" t="s">
        <v>756</v>
      </c>
      <c r="D1086" t="s">
        <v>233</v>
      </c>
      <c r="E1086" s="152">
        <v>0.45</v>
      </c>
      <c r="F1086" s="152">
        <v>0.45</v>
      </c>
      <c r="G1086" t="s">
        <v>196</v>
      </c>
      <c r="H1086" s="342">
        <v>1</v>
      </c>
      <c r="I1086" s="294">
        <v>43301</v>
      </c>
      <c r="J1086">
        <v>23653</v>
      </c>
      <c r="K1086">
        <v>889</v>
      </c>
      <c r="L1086" t="s">
        <v>561</v>
      </c>
      <c r="M1086" t="s">
        <v>236</v>
      </c>
      <c r="N1086" t="s">
        <v>777</v>
      </c>
      <c r="O1086" t="s">
        <v>544</v>
      </c>
      <c r="P1086" t="s">
        <v>201</v>
      </c>
      <c r="Q1086" t="s">
        <v>210</v>
      </c>
      <c r="R1086" t="s">
        <v>201</v>
      </c>
      <c r="S1086" t="s">
        <v>204</v>
      </c>
      <c r="T1086" t="s">
        <v>201</v>
      </c>
      <c r="U1086" t="s">
        <v>85</v>
      </c>
      <c r="V1086" t="s">
        <v>205</v>
      </c>
      <c r="W1086" t="s">
        <v>201</v>
      </c>
      <c r="X1086" t="s">
        <v>46</v>
      </c>
      <c r="Y1086" s="287" t="s">
        <v>77</v>
      </c>
    </row>
    <row r="1087" spans="1:25" x14ac:dyDescent="0.35">
      <c r="A1087" t="s">
        <v>192</v>
      </c>
      <c r="B1087" t="s">
        <v>193</v>
      </c>
      <c r="C1087" t="s">
        <v>756</v>
      </c>
      <c r="D1087" t="s">
        <v>778</v>
      </c>
      <c r="E1087" s="152">
        <v>375</v>
      </c>
      <c r="F1087" s="152">
        <v>375</v>
      </c>
      <c r="G1087" t="s">
        <v>196</v>
      </c>
      <c r="H1087" s="342">
        <v>1</v>
      </c>
      <c r="I1087" s="294">
        <v>43301</v>
      </c>
      <c r="J1087">
        <v>23653</v>
      </c>
      <c r="K1087">
        <v>914</v>
      </c>
      <c r="L1087" t="s">
        <v>561</v>
      </c>
      <c r="M1087" t="s">
        <v>236</v>
      </c>
      <c r="N1087" t="s">
        <v>779</v>
      </c>
      <c r="O1087" t="s">
        <v>544</v>
      </c>
      <c r="P1087" t="s">
        <v>201</v>
      </c>
      <c r="Q1087" t="s">
        <v>284</v>
      </c>
      <c r="R1087" t="s">
        <v>201</v>
      </c>
      <c r="S1087" t="s">
        <v>204</v>
      </c>
      <c r="T1087" t="s">
        <v>201</v>
      </c>
      <c r="U1087" t="s">
        <v>50</v>
      </c>
      <c r="V1087" t="s">
        <v>205</v>
      </c>
      <c r="W1087" t="s">
        <v>201</v>
      </c>
      <c r="X1087" t="s">
        <v>46</v>
      </c>
      <c r="Y1087" s="287" t="s">
        <v>77</v>
      </c>
    </row>
    <row r="1088" spans="1:25" x14ac:dyDescent="0.35">
      <c r="A1088" t="s">
        <v>192</v>
      </c>
      <c r="B1088" t="s">
        <v>193</v>
      </c>
      <c r="C1088" t="s">
        <v>756</v>
      </c>
      <c r="D1088" t="s">
        <v>233</v>
      </c>
      <c r="E1088" s="152">
        <v>1.1299999999999999</v>
      </c>
      <c r="F1088" s="152">
        <v>1.1299999999999999</v>
      </c>
      <c r="G1088" t="s">
        <v>196</v>
      </c>
      <c r="H1088" s="342">
        <v>1</v>
      </c>
      <c r="I1088" s="294">
        <v>43301</v>
      </c>
      <c r="J1088">
        <v>23653</v>
      </c>
      <c r="K1088">
        <v>915</v>
      </c>
      <c r="L1088" t="s">
        <v>561</v>
      </c>
      <c r="M1088" t="s">
        <v>236</v>
      </c>
      <c r="N1088" t="s">
        <v>779</v>
      </c>
      <c r="O1088" t="s">
        <v>544</v>
      </c>
      <c r="P1088" t="s">
        <v>201</v>
      </c>
      <c r="Q1088" t="s">
        <v>210</v>
      </c>
      <c r="R1088" t="s">
        <v>201</v>
      </c>
      <c r="S1088" t="s">
        <v>204</v>
      </c>
      <c r="T1088" t="s">
        <v>201</v>
      </c>
      <c r="U1088" t="s">
        <v>85</v>
      </c>
      <c r="V1088" t="s">
        <v>205</v>
      </c>
      <c r="W1088" t="s">
        <v>201</v>
      </c>
      <c r="X1088" t="s">
        <v>46</v>
      </c>
      <c r="Y1088" s="287" t="s">
        <v>138</v>
      </c>
    </row>
    <row r="1089" spans="1:25" x14ac:dyDescent="0.35">
      <c r="A1089" t="s">
        <v>192</v>
      </c>
      <c r="B1089" t="s">
        <v>193</v>
      </c>
      <c r="C1089" t="s">
        <v>756</v>
      </c>
      <c r="D1089" t="s">
        <v>780</v>
      </c>
      <c r="E1089" s="152">
        <v>960</v>
      </c>
      <c r="F1089" s="152">
        <v>960</v>
      </c>
      <c r="G1089" t="s">
        <v>196</v>
      </c>
      <c r="H1089" s="342">
        <v>1</v>
      </c>
      <c r="I1089" s="294">
        <v>43306</v>
      </c>
      <c r="J1089">
        <v>23653</v>
      </c>
      <c r="K1089">
        <v>420</v>
      </c>
      <c r="L1089" t="s">
        <v>561</v>
      </c>
      <c r="M1089" t="s">
        <v>236</v>
      </c>
      <c r="N1089" t="s">
        <v>781</v>
      </c>
      <c r="O1089" t="s">
        <v>544</v>
      </c>
      <c r="P1089" t="s">
        <v>201</v>
      </c>
      <c r="Q1089" s="302" t="s">
        <v>310</v>
      </c>
      <c r="R1089" t="s">
        <v>782</v>
      </c>
      <c r="S1089" t="s">
        <v>204</v>
      </c>
      <c r="T1089" t="s">
        <v>201</v>
      </c>
      <c r="U1089" t="s">
        <v>50</v>
      </c>
      <c r="V1089" t="s">
        <v>205</v>
      </c>
      <c r="W1089" t="s">
        <v>201</v>
      </c>
      <c r="X1089" t="s">
        <v>46</v>
      </c>
      <c r="Y1089" s="287" t="s">
        <v>147</v>
      </c>
    </row>
    <row r="1090" spans="1:25" x14ac:dyDescent="0.35">
      <c r="A1090" t="s">
        <v>192</v>
      </c>
      <c r="B1090" t="s">
        <v>193</v>
      </c>
      <c r="C1090" t="s">
        <v>756</v>
      </c>
      <c r="D1090" t="s">
        <v>230</v>
      </c>
      <c r="E1090" s="152">
        <v>2.88</v>
      </c>
      <c r="F1090" s="152">
        <v>2.88</v>
      </c>
      <c r="G1090" t="s">
        <v>196</v>
      </c>
      <c r="H1090" s="342">
        <v>1</v>
      </c>
      <c r="I1090" s="294">
        <v>43306</v>
      </c>
      <c r="J1090">
        <v>23653</v>
      </c>
      <c r="K1090">
        <v>421</v>
      </c>
      <c r="L1090" t="s">
        <v>561</v>
      </c>
      <c r="M1090" t="s">
        <v>236</v>
      </c>
      <c r="N1090" t="s">
        <v>781</v>
      </c>
      <c r="O1090" t="s">
        <v>544</v>
      </c>
      <c r="P1090" t="s">
        <v>201</v>
      </c>
      <c r="Q1090" t="s">
        <v>210</v>
      </c>
      <c r="R1090" t="s">
        <v>201</v>
      </c>
      <c r="S1090" t="s">
        <v>204</v>
      </c>
      <c r="T1090" t="s">
        <v>201</v>
      </c>
      <c r="U1090" t="s">
        <v>50</v>
      </c>
      <c r="V1090" t="s">
        <v>205</v>
      </c>
      <c r="W1090" t="s">
        <v>201</v>
      </c>
      <c r="X1090" t="s">
        <v>46</v>
      </c>
      <c r="Y1090" s="287" t="s">
        <v>138</v>
      </c>
    </row>
    <row r="1091" spans="1:25" x14ac:dyDescent="0.35">
      <c r="A1091" t="s">
        <v>192</v>
      </c>
      <c r="B1091" t="s">
        <v>193</v>
      </c>
      <c r="C1091" t="s">
        <v>756</v>
      </c>
      <c r="D1091" t="s">
        <v>783</v>
      </c>
      <c r="E1091" s="306">
        <v>207.6</v>
      </c>
      <c r="F1091" s="306">
        <v>207.6</v>
      </c>
      <c r="G1091" t="s">
        <v>196</v>
      </c>
      <c r="H1091" s="342">
        <v>1</v>
      </c>
      <c r="I1091" s="294">
        <v>43307</v>
      </c>
      <c r="J1091">
        <v>23653</v>
      </c>
      <c r="K1091">
        <v>524</v>
      </c>
      <c r="L1091" t="s">
        <v>561</v>
      </c>
      <c r="M1091" t="s">
        <v>236</v>
      </c>
      <c r="N1091" t="s">
        <v>784</v>
      </c>
      <c r="O1091" t="s">
        <v>544</v>
      </c>
      <c r="P1091" t="s">
        <v>201</v>
      </c>
      <c r="Q1091" s="307" t="s">
        <v>242</v>
      </c>
      <c r="R1091" t="s">
        <v>569</v>
      </c>
      <c r="S1091" t="s">
        <v>204</v>
      </c>
      <c r="T1091" t="s">
        <v>201</v>
      </c>
      <c r="U1091" t="s">
        <v>127</v>
      </c>
      <c r="V1091" t="s">
        <v>205</v>
      </c>
      <c r="W1091" t="s">
        <v>201</v>
      </c>
      <c r="X1091" t="s">
        <v>46</v>
      </c>
      <c r="Y1091" t="s">
        <v>785</v>
      </c>
    </row>
    <row r="1092" spans="1:25" x14ac:dyDescent="0.35">
      <c r="A1092" t="s">
        <v>192</v>
      </c>
      <c r="B1092" t="s">
        <v>193</v>
      </c>
      <c r="C1092" t="s">
        <v>756</v>
      </c>
      <c r="D1092" t="s">
        <v>786</v>
      </c>
      <c r="E1092" s="306">
        <v>510</v>
      </c>
      <c r="F1092" s="306">
        <v>510</v>
      </c>
      <c r="G1092" t="s">
        <v>196</v>
      </c>
      <c r="H1092" s="342">
        <v>1</v>
      </c>
      <c r="I1092" s="294">
        <v>43307</v>
      </c>
      <c r="J1092">
        <v>23653</v>
      </c>
      <c r="K1092">
        <v>528</v>
      </c>
      <c r="L1092" t="s">
        <v>561</v>
      </c>
      <c r="M1092" t="s">
        <v>236</v>
      </c>
      <c r="N1092" t="s">
        <v>784</v>
      </c>
      <c r="O1092" t="s">
        <v>544</v>
      </c>
      <c r="P1092" t="s">
        <v>201</v>
      </c>
      <c r="Q1092" s="307" t="s">
        <v>242</v>
      </c>
      <c r="R1092" t="s">
        <v>247</v>
      </c>
      <c r="S1092" t="s">
        <v>204</v>
      </c>
      <c r="T1092" t="s">
        <v>201</v>
      </c>
      <c r="U1092" t="s">
        <v>127</v>
      </c>
      <c r="V1092" t="s">
        <v>205</v>
      </c>
      <c r="W1092" t="s">
        <v>201</v>
      </c>
      <c r="X1092" t="s">
        <v>46</v>
      </c>
      <c r="Y1092" s="287" t="s">
        <v>147</v>
      </c>
    </row>
    <row r="1093" spans="1:25" x14ac:dyDescent="0.35">
      <c r="A1093" t="s">
        <v>192</v>
      </c>
      <c r="B1093" t="s">
        <v>193</v>
      </c>
      <c r="C1093" t="s">
        <v>756</v>
      </c>
      <c r="D1093" t="s">
        <v>787</v>
      </c>
      <c r="E1093" s="306">
        <v>576.75</v>
      </c>
      <c r="F1093" s="306">
        <v>576.75</v>
      </c>
      <c r="G1093" t="s">
        <v>196</v>
      </c>
      <c r="H1093" s="342">
        <v>1</v>
      </c>
      <c r="I1093" s="294">
        <v>43307</v>
      </c>
      <c r="J1093">
        <v>23653</v>
      </c>
      <c r="K1093">
        <v>533</v>
      </c>
      <c r="L1093" t="s">
        <v>561</v>
      </c>
      <c r="M1093" t="s">
        <v>236</v>
      </c>
      <c r="N1093" t="s">
        <v>784</v>
      </c>
      <c r="O1093" t="s">
        <v>544</v>
      </c>
      <c r="P1093" t="s">
        <v>201</v>
      </c>
      <c r="Q1093" s="307" t="s">
        <v>242</v>
      </c>
      <c r="R1093" t="s">
        <v>203</v>
      </c>
      <c r="S1093" t="s">
        <v>204</v>
      </c>
      <c r="T1093" t="s">
        <v>201</v>
      </c>
      <c r="U1093" t="s">
        <v>127</v>
      </c>
      <c r="V1093" t="s">
        <v>205</v>
      </c>
      <c r="W1093" t="s">
        <v>201</v>
      </c>
      <c r="X1093" t="s">
        <v>46</v>
      </c>
      <c r="Y1093" t="s">
        <v>785</v>
      </c>
    </row>
    <row r="1094" spans="1:25" x14ac:dyDescent="0.35">
      <c r="A1094" t="s">
        <v>192</v>
      </c>
      <c r="B1094" t="s">
        <v>193</v>
      </c>
      <c r="C1094" t="s">
        <v>756</v>
      </c>
      <c r="D1094" t="s">
        <v>788</v>
      </c>
      <c r="E1094" s="306">
        <v>525</v>
      </c>
      <c r="F1094" s="306">
        <v>525</v>
      </c>
      <c r="G1094" t="s">
        <v>196</v>
      </c>
      <c r="H1094" s="342">
        <v>1</v>
      </c>
      <c r="I1094" s="294">
        <v>43307</v>
      </c>
      <c r="J1094">
        <v>23653</v>
      </c>
      <c r="K1094">
        <v>536</v>
      </c>
      <c r="L1094" t="s">
        <v>561</v>
      </c>
      <c r="M1094" t="s">
        <v>236</v>
      </c>
      <c r="N1094" t="s">
        <v>784</v>
      </c>
      <c r="O1094" t="s">
        <v>544</v>
      </c>
      <c r="P1094" t="s">
        <v>201</v>
      </c>
      <c r="Q1094" s="307" t="s">
        <v>242</v>
      </c>
      <c r="R1094" t="s">
        <v>572</v>
      </c>
      <c r="S1094" t="s">
        <v>204</v>
      </c>
      <c r="T1094" t="s">
        <v>201</v>
      </c>
      <c r="U1094" t="s">
        <v>127</v>
      </c>
      <c r="V1094" t="s">
        <v>205</v>
      </c>
      <c r="W1094" t="s">
        <v>201</v>
      </c>
      <c r="X1094" t="s">
        <v>46</v>
      </c>
      <c r="Y1094" t="s">
        <v>785</v>
      </c>
    </row>
    <row r="1095" spans="1:25" x14ac:dyDescent="0.35">
      <c r="A1095" t="s">
        <v>192</v>
      </c>
      <c r="B1095" t="s">
        <v>193</v>
      </c>
      <c r="C1095" t="s">
        <v>756</v>
      </c>
      <c r="D1095" t="s">
        <v>789</v>
      </c>
      <c r="E1095" s="306">
        <v>300</v>
      </c>
      <c r="F1095" s="306">
        <v>300</v>
      </c>
      <c r="G1095" t="s">
        <v>196</v>
      </c>
      <c r="H1095" s="342">
        <v>1</v>
      </c>
      <c r="I1095" s="294">
        <v>43307</v>
      </c>
      <c r="J1095">
        <v>23653</v>
      </c>
      <c r="K1095">
        <v>544</v>
      </c>
      <c r="L1095" t="s">
        <v>561</v>
      </c>
      <c r="M1095" t="s">
        <v>236</v>
      </c>
      <c r="N1095" t="s">
        <v>784</v>
      </c>
      <c r="O1095" t="s">
        <v>544</v>
      </c>
      <c r="P1095" t="s">
        <v>201</v>
      </c>
      <c r="Q1095" s="307" t="s">
        <v>242</v>
      </c>
      <c r="R1095" t="s">
        <v>244</v>
      </c>
      <c r="S1095" t="s">
        <v>204</v>
      </c>
      <c r="T1095" t="s">
        <v>201</v>
      </c>
      <c r="U1095" t="s">
        <v>61</v>
      </c>
      <c r="V1095" t="s">
        <v>205</v>
      </c>
      <c r="W1095" t="s">
        <v>201</v>
      </c>
      <c r="X1095" t="s">
        <v>46</v>
      </c>
      <c r="Y1095" t="s">
        <v>785</v>
      </c>
    </row>
    <row r="1096" spans="1:25" x14ac:dyDescent="0.35">
      <c r="A1096" t="s">
        <v>192</v>
      </c>
      <c r="B1096" t="s">
        <v>193</v>
      </c>
      <c r="C1096" t="s">
        <v>756</v>
      </c>
      <c r="D1096" t="s">
        <v>790</v>
      </c>
      <c r="E1096" s="306">
        <v>1297.5</v>
      </c>
      <c r="F1096" s="306">
        <v>1297.5</v>
      </c>
      <c r="G1096" t="s">
        <v>196</v>
      </c>
      <c r="H1096" s="342">
        <v>1</v>
      </c>
      <c r="I1096" s="294">
        <v>43307</v>
      </c>
      <c r="J1096">
        <v>23653</v>
      </c>
      <c r="K1096">
        <v>558</v>
      </c>
      <c r="L1096" t="s">
        <v>561</v>
      </c>
      <c r="M1096" t="s">
        <v>236</v>
      </c>
      <c r="N1096" t="s">
        <v>784</v>
      </c>
      <c r="O1096" t="s">
        <v>544</v>
      </c>
      <c r="P1096" t="s">
        <v>201</v>
      </c>
      <c r="Q1096" s="307" t="s">
        <v>242</v>
      </c>
      <c r="R1096" t="s">
        <v>255</v>
      </c>
      <c r="S1096" t="s">
        <v>204</v>
      </c>
      <c r="T1096" t="s">
        <v>201</v>
      </c>
      <c r="U1096" t="s">
        <v>96</v>
      </c>
      <c r="V1096" t="s">
        <v>205</v>
      </c>
      <c r="W1096" t="s">
        <v>201</v>
      </c>
      <c r="X1096" t="s">
        <v>46</v>
      </c>
      <c r="Y1096" s="287" t="s">
        <v>147</v>
      </c>
    </row>
    <row r="1097" spans="1:25" x14ac:dyDescent="0.35">
      <c r="A1097" t="s">
        <v>192</v>
      </c>
      <c r="B1097" t="s">
        <v>193</v>
      </c>
      <c r="C1097" t="s">
        <v>756</v>
      </c>
      <c r="D1097" t="s">
        <v>791</v>
      </c>
      <c r="E1097" s="313">
        <v>800</v>
      </c>
      <c r="F1097" s="152">
        <v>800</v>
      </c>
      <c r="G1097" t="s">
        <v>196</v>
      </c>
      <c r="H1097" s="342">
        <v>1</v>
      </c>
      <c r="I1097" s="294">
        <v>43307</v>
      </c>
      <c r="J1097">
        <v>23653</v>
      </c>
      <c r="K1097">
        <v>949</v>
      </c>
      <c r="L1097" t="s">
        <v>561</v>
      </c>
      <c r="M1097" t="s">
        <v>236</v>
      </c>
      <c r="N1097" t="s">
        <v>792</v>
      </c>
      <c r="O1097" t="s">
        <v>544</v>
      </c>
      <c r="P1097" t="s">
        <v>201</v>
      </c>
      <c r="Q1097" t="s">
        <v>284</v>
      </c>
      <c r="R1097" t="s">
        <v>201</v>
      </c>
      <c r="S1097" t="s">
        <v>204</v>
      </c>
      <c r="T1097" t="s">
        <v>201</v>
      </c>
      <c r="U1097" t="s">
        <v>61</v>
      </c>
      <c r="V1097" t="s">
        <v>205</v>
      </c>
      <c r="W1097" t="s">
        <v>201</v>
      </c>
      <c r="X1097" t="s">
        <v>46</v>
      </c>
      <c r="Y1097" s="287" t="s">
        <v>77</v>
      </c>
    </row>
    <row r="1098" spans="1:25" x14ac:dyDescent="0.35">
      <c r="A1098" t="s">
        <v>192</v>
      </c>
      <c r="B1098" t="s">
        <v>193</v>
      </c>
      <c r="C1098" t="s">
        <v>756</v>
      </c>
      <c r="D1098" t="s">
        <v>464</v>
      </c>
      <c r="E1098" s="152">
        <v>2.4</v>
      </c>
      <c r="F1098" s="152">
        <v>2.4</v>
      </c>
      <c r="G1098" t="s">
        <v>196</v>
      </c>
      <c r="H1098" s="342">
        <v>1</v>
      </c>
      <c r="I1098" s="294">
        <v>43307</v>
      </c>
      <c r="J1098">
        <v>23653</v>
      </c>
      <c r="K1098">
        <v>950</v>
      </c>
      <c r="L1098" t="s">
        <v>561</v>
      </c>
      <c r="M1098" t="s">
        <v>236</v>
      </c>
      <c r="N1098" t="s">
        <v>792</v>
      </c>
      <c r="O1098" t="s">
        <v>544</v>
      </c>
      <c r="P1098" t="s">
        <v>201</v>
      </c>
      <c r="Q1098" t="s">
        <v>210</v>
      </c>
      <c r="R1098" t="s">
        <v>201</v>
      </c>
      <c r="S1098" t="s">
        <v>204</v>
      </c>
      <c r="T1098" t="s">
        <v>201</v>
      </c>
      <c r="U1098" t="s">
        <v>85</v>
      </c>
      <c r="V1098" t="s">
        <v>205</v>
      </c>
      <c r="W1098" t="s">
        <v>201</v>
      </c>
      <c r="X1098" t="s">
        <v>46</v>
      </c>
      <c r="Y1098" s="287" t="s">
        <v>138</v>
      </c>
    </row>
    <row r="1099" spans="1:25" x14ac:dyDescent="0.35">
      <c r="A1099" t="s">
        <v>192</v>
      </c>
      <c r="B1099" t="s">
        <v>193</v>
      </c>
      <c r="C1099" t="s">
        <v>756</v>
      </c>
      <c r="D1099" t="s">
        <v>793</v>
      </c>
      <c r="E1099" s="313">
        <v>800</v>
      </c>
      <c r="F1099" s="152">
        <v>800</v>
      </c>
      <c r="G1099" t="s">
        <v>196</v>
      </c>
      <c r="H1099" s="342">
        <v>1</v>
      </c>
      <c r="I1099" s="294">
        <v>43307</v>
      </c>
      <c r="J1099">
        <v>23653</v>
      </c>
      <c r="K1099">
        <v>952</v>
      </c>
      <c r="L1099" t="s">
        <v>561</v>
      </c>
      <c r="M1099" t="s">
        <v>236</v>
      </c>
      <c r="N1099" t="s">
        <v>794</v>
      </c>
      <c r="O1099" t="s">
        <v>544</v>
      </c>
      <c r="P1099" t="s">
        <v>201</v>
      </c>
      <c r="Q1099" t="s">
        <v>284</v>
      </c>
      <c r="R1099" t="s">
        <v>201</v>
      </c>
      <c r="S1099" t="s">
        <v>204</v>
      </c>
      <c r="T1099" t="s">
        <v>201</v>
      </c>
      <c r="U1099" t="s">
        <v>61</v>
      </c>
      <c r="V1099" t="s">
        <v>205</v>
      </c>
      <c r="W1099" t="s">
        <v>201</v>
      </c>
      <c r="X1099" t="s">
        <v>46</v>
      </c>
      <c r="Y1099" s="287" t="s">
        <v>77</v>
      </c>
    </row>
    <row r="1100" spans="1:25" x14ac:dyDescent="0.35">
      <c r="A1100" t="s">
        <v>192</v>
      </c>
      <c r="B1100" t="s">
        <v>193</v>
      </c>
      <c r="C1100" t="s">
        <v>756</v>
      </c>
      <c r="D1100" t="s">
        <v>464</v>
      </c>
      <c r="E1100" s="152">
        <v>2.4</v>
      </c>
      <c r="F1100" s="152">
        <v>2.4</v>
      </c>
      <c r="G1100" t="s">
        <v>196</v>
      </c>
      <c r="H1100" s="342">
        <v>1</v>
      </c>
      <c r="I1100" s="294">
        <v>43307</v>
      </c>
      <c r="J1100">
        <v>23653</v>
      </c>
      <c r="K1100">
        <v>953</v>
      </c>
      <c r="L1100" t="s">
        <v>561</v>
      </c>
      <c r="M1100" t="s">
        <v>236</v>
      </c>
      <c r="N1100" t="s">
        <v>794</v>
      </c>
      <c r="O1100" t="s">
        <v>544</v>
      </c>
      <c r="P1100" t="s">
        <v>201</v>
      </c>
      <c r="Q1100" t="s">
        <v>210</v>
      </c>
      <c r="R1100" t="s">
        <v>201</v>
      </c>
      <c r="S1100" t="s">
        <v>204</v>
      </c>
      <c r="T1100" t="s">
        <v>201</v>
      </c>
      <c r="U1100" t="s">
        <v>85</v>
      </c>
      <c r="V1100" t="s">
        <v>205</v>
      </c>
      <c r="W1100" t="s">
        <v>201</v>
      </c>
      <c r="X1100" t="s">
        <v>46</v>
      </c>
      <c r="Y1100" s="287" t="s">
        <v>138</v>
      </c>
    </row>
    <row r="1101" spans="1:25" x14ac:dyDescent="0.35">
      <c r="A1101" t="s">
        <v>192</v>
      </c>
      <c r="B1101" t="s">
        <v>193</v>
      </c>
      <c r="C1101" t="s">
        <v>756</v>
      </c>
      <c r="D1101" s="312" t="s">
        <v>795</v>
      </c>
      <c r="E1101" s="313">
        <v>2307</v>
      </c>
      <c r="F1101" s="313">
        <v>2307</v>
      </c>
      <c r="G1101" s="312" t="s">
        <v>196</v>
      </c>
      <c r="H1101" s="345">
        <v>1</v>
      </c>
      <c r="I1101" s="314">
        <v>43307</v>
      </c>
      <c r="J1101" s="312">
        <v>23653</v>
      </c>
      <c r="K1101" s="312">
        <v>958</v>
      </c>
      <c r="L1101" s="312" t="s">
        <v>561</v>
      </c>
      <c r="M1101" s="312" t="s">
        <v>236</v>
      </c>
      <c r="N1101" s="312" t="s">
        <v>796</v>
      </c>
      <c r="O1101" s="312" t="s">
        <v>544</v>
      </c>
      <c r="P1101" s="312" t="s">
        <v>201</v>
      </c>
      <c r="Q1101" t="s">
        <v>359</v>
      </c>
      <c r="R1101" t="s">
        <v>201</v>
      </c>
      <c r="S1101" t="s">
        <v>204</v>
      </c>
      <c r="T1101" t="s">
        <v>201</v>
      </c>
      <c r="U1101" t="s">
        <v>71</v>
      </c>
      <c r="V1101" t="s">
        <v>205</v>
      </c>
      <c r="W1101" t="s">
        <v>201</v>
      </c>
      <c r="X1101" t="s">
        <v>46</v>
      </c>
      <c r="Y1101" s="287" t="s">
        <v>50</v>
      </c>
    </row>
    <row r="1102" spans="1:25" x14ac:dyDescent="0.35">
      <c r="A1102" t="s">
        <v>192</v>
      </c>
      <c r="B1102" t="s">
        <v>193</v>
      </c>
      <c r="C1102" t="s">
        <v>756</v>
      </c>
      <c r="D1102" s="312" t="s">
        <v>464</v>
      </c>
      <c r="E1102" s="313">
        <v>6.92</v>
      </c>
      <c r="F1102" s="313">
        <v>6.92</v>
      </c>
      <c r="G1102" s="312" t="s">
        <v>196</v>
      </c>
      <c r="H1102" s="345">
        <v>1</v>
      </c>
      <c r="I1102" s="314">
        <v>43307</v>
      </c>
      <c r="J1102" s="312">
        <v>23653</v>
      </c>
      <c r="K1102" s="312">
        <v>959</v>
      </c>
      <c r="L1102" s="312" t="s">
        <v>561</v>
      </c>
      <c r="M1102" s="312" t="s">
        <v>236</v>
      </c>
      <c r="N1102" s="312" t="s">
        <v>796</v>
      </c>
      <c r="O1102" s="312" t="s">
        <v>544</v>
      </c>
      <c r="P1102" s="312" t="s">
        <v>201</v>
      </c>
      <c r="Q1102" t="s">
        <v>210</v>
      </c>
      <c r="R1102" t="s">
        <v>201</v>
      </c>
      <c r="S1102" t="s">
        <v>204</v>
      </c>
      <c r="T1102" t="s">
        <v>201</v>
      </c>
      <c r="U1102" t="s">
        <v>85</v>
      </c>
      <c r="V1102" t="s">
        <v>205</v>
      </c>
      <c r="W1102" t="s">
        <v>201</v>
      </c>
      <c r="X1102" t="s">
        <v>46</v>
      </c>
      <c r="Y1102" s="287" t="s">
        <v>138</v>
      </c>
    </row>
    <row r="1103" spans="1:25" x14ac:dyDescent="0.35">
      <c r="A1103" t="s">
        <v>192</v>
      </c>
      <c r="B1103" t="s">
        <v>193</v>
      </c>
      <c r="C1103" t="s">
        <v>756</v>
      </c>
      <c r="D1103" t="s">
        <v>797</v>
      </c>
      <c r="E1103" s="152">
        <v>300</v>
      </c>
      <c r="F1103" s="152">
        <v>300</v>
      </c>
      <c r="G1103" t="s">
        <v>196</v>
      </c>
      <c r="H1103" s="342">
        <v>1</v>
      </c>
      <c r="I1103" s="294">
        <v>43307</v>
      </c>
      <c r="J1103">
        <v>23653</v>
      </c>
      <c r="K1103">
        <v>965</v>
      </c>
      <c r="L1103" t="s">
        <v>561</v>
      </c>
      <c r="M1103" t="s">
        <v>236</v>
      </c>
      <c r="N1103" t="s">
        <v>798</v>
      </c>
      <c r="O1103" t="s">
        <v>544</v>
      </c>
      <c r="P1103" t="s">
        <v>201</v>
      </c>
      <c r="Q1103" t="s">
        <v>214</v>
      </c>
      <c r="R1103" t="s">
        <v>201</v>
      </c>
      <c r="S1103" t="s">
        <v>204</v>
      </c>
      <c r="T1103" t="s">
        <v>201</v>
      </c>
      <c r="U1103" t="s">
        <v>97</v>
      </c>
      <c r="V1103" t="s">
        <v>205</v>
      </c>
      <c r="W1103" t="s">
        <v>201</v>
      </c>
      <c r="X1103" t="s">
        <v>46</v>
      </c>
      <c r="Y1103" s="287" t="s">
        <v>69</v>
      </c>
    </row>
    <row r="1104" spans="1:25" x14ac:dyDescent="0.35">
      <c r="A1104" t="s">
        <v>192</v>
      </c>
      <c r="B1104" t="s">
        <v>193</v>
      </c>
      <c r="C1104" t="s">
        <v>756</v>
      </c>
      <c r="D1104" t="s">
        <v>464</v>
      </c>
      <c r="E1104" s="152">
        <v>0.9</v>
      </c>
      <c r="F1104" s="152">
        <v>0.9</v>
      </c>
      <c r="G1104" t="s">
        <v>196</v>
      </c>
      <c r="H1104" s="342">
        <v>1</v>
      </c>
      <c r="I1104" s="294">
        <v>43307</v>
      </c>
      <c r="J1104">
        <v>23653</v>
      </c>
      <c r="K1104">
        <v>966</v>
      </c>
      <c r="L1104" t="s">
        <v>561</v>
      </c>
      <c r="M1104" t="s">
        <v>236</v>
      </c>
      <c r="N1104" t="s">
        <v>798</v>
      </c>
      <c r="O1104" t="s">
        <v>544</v>
      </c>
      <c r="P1104" t="s">
        <v>201</v>
      </c>
      <c r="Q1104" t="s">
        <v>210</v>
      </c>
      <c r="R1104" t="s">
        <v>201</v>
      </c>
      <c r="S1104" t="s">
        <v>204</v>
      </c>
      <c r="T1104" t="s">
        <v>201</v>
      </c>
      <c r="U1104" t="s">
        <v>85</v>
      </c>
      <c r="V1104" t="s">
        <v>205</v>
      </c>
      <c r="W1104" t="s">
        <v>201</v>
      </c>
      <c r="X1104" t="s">
        <v>46</v>
      </c>
      <c r="Y1104" s="287" t="s">
        <v>138</v>
      </c>
    </row>
    <row r="1105" spans="1:25" x14ac:dyDescent="0.35">
      <c r="A1105" t="s">
        <v>192</v>
      </c>
      <c r="B1105" t="s">
        <v>193</v>
      </c>
      <c r="C1105" t="s">
        <v>756</v>
      </c>
      <c r="D1105" t="s">
        <v>723</v>
      </c>
      <c r="E1105" s="306">
        <v>-961</v>
      </c>
      <c r="F1105" s="306">
        <v>-961</v>
      </c>
      <c r="G1105" t="s">
        <v>196</v>
      </c>
      <c r="H1105" s="342">
        <v>1</v>
      </c>
      <c r="I1105" s="294">
        <v>43312</v>
      </c>
      <c r="J1105">
        <v>23652</v>
      </c>
      <c r="K1105">
        <v>4</v>
      </c>
      <c r="L1105" t="s">
        <v>520</v>
      </c>
      <c r="M1105" t="s">
        <v>236</v>
      </c>
      <c r="N1105" t="s">
        <v>799</v>
      </c>
      <c r="O1105" t="s">
        <v>544</v>
      </c>
      <c r="P1105" t="s">
        <v>201</v>
      </c>
      <c r="Q1105" s="307" t="s">
        <v>242</v>
      </c>
      <c r="R1105" t="s">
        <v>253</v>
      </c>
      <c r="S1105" t="s">
        <v>204</v>
      </c>
      <c r="T1105" t="s">
        <v>201</v>
      </c>
      <c r="U1105" t="s">
        <v>63</v>
      </c>
      <c r="V1105" t="s">
        <v>205</v>
      </c>
      <c r="W1105" t="s">
        <v>201</v>
      </c>
      <c r="X1105" t="s">
        <v>46</v>
      </c>
      <c r="Y1105" s="287" t="s">
        <v>147</v>
      </c>
    </row>
    <row r="1106" spans="1:25" x14ac:dyDescent="0.35">
      <c r="A1106" t="s">
        <v>192</v>
      </c>
      <c r="B1106" t="s">
        <v>193</v>
      </c>
      <c r="C1106" t="s">
        <v>756</v>
      </c>
      <c r="D1106" t="s">
        <v>800</v>
      </c>
      <c r="E1106" s="152">
        <v>2500</v>
      </c>
      <c r="F1106" s="152">
        <v>2500</v>
      </c>
      <c r="G1106" t="s">
        <v>196</v>
      </c>
      <c r="H1106" s="342">
        <v>1</v>
      </c>
      <c r="I1106" s="294">
        <v>43312</v>
      </c>
      <c r="J1106">
        <v>23653</v>
      </c>
      <c r="K1106">
        <v>986</v>
      </c>
      <c r="L1106" t="s">
        <v>561</v>
      </c>
      <c r="M1106" t="s">
        <v>236</v>
      </c>
      <c r="N1106" t="s">
        <v>801</v>
      </c>
      <c r="O1106" t="s">
        <v>544</v>
      </c>
      <c r="P1106" t="s">
        <v>201</v>
      </c>
      <c r="Q1106" t="s">
        <v>229</v>
      </c>
      <c r="R1106" t="s">
        <v>201</v>
      </c>
      <c r="S1106" t="s">
        <v>204</v>
      </c>
      <c r="T1106" t="s">
        <v>201</v>
      </c>
      <c r="U1106" t="s">
        <v>69</v>
      </c>
      <c r="V1106" t="s">
        <v>205</v>
      </c>
      <c r="W1106" t="s">
        <v>201</v>
      </c>
      <c r="X1106" t="s">
        <v>46</v>
      </c>
      <c r="Y1106" s="287" t="s">
        <v>69</v>
      </c>
    </row>
    <row r="1107" spans="1:25" x14ac:dyDescent="0.35">
      <c r="A1107" t="s">
        <v>192</v>
      </c>
      <c r="B1107" t="s">
        <v>193</v>
      </c>
      <c r="C1107" t="s">
        <v>756</v>
      </c>
      <c r="D1107" t="s">
        <v>464</v>
      </c>
      <c r="E1107" s="152">
        <v>7.5</v>
      </c>
      <c r="F1107" s="152">
        <v>7.5</v>
      </c>
      <c r="G1107" t="s">
        <v>196</v>
      </c>
      <c r="H1107" s="342">
        <v>1</v>
      </c>
      <c r="I1107" s="294">
        <v>43312</v>
      </c>
      <c r="J1107">
        <v>23653</v>
      </c>
      <c r="K1107">
        <v>987</v>
      </c>
      <c r="L1107" t="s">
        <v>561</v>
      </c>
      <c r="M1107" t="s">
        <v>236</v>
      </c>
      <c r="N1107" t="s">
        <v>801</v>
      </c>
      <c r="O1107" t="s">
        <v>544</v>
      </c>
      <c r="P1107" t="s">
        <v>201</v>
      </c>
      <c r="Q1107" t="s">
        <v>210</v>
      </c>
      <c r="R1107" t="s">
        <v>201</v>
      </c>
      <c r="S1107" t="s">
        <v>204</v>
      </c>
      <c r="T1107" t="s">
        <v>201</v>
      </c>
      <c r="U1107" t="s">
        <v>85</v>
      </c>
      <c r="V1107" t="s">
        <v>205</v>
      </c>
      <c r="W1107" t="s">
        <v>201</v>
      </c>
      <c r="X1107" t="s">
        <v>46</v>
      </c>
      <c r="Y1107" s="287" t="s">
        <v>138</v>
      </c>
    </row>
    <row r="1108" spans="1:25" x14ac:dyDescent="0.35">
      <c r="A1108" t="s">
        <v>192</v>
      </c>
      <c r="B1108" t="s">
        <v>193</v>
      </c>
      <c r="C1108" t="s">
        <v>756</v>
      </c>
      <c r="D1108" t="s">
        <v>802</v>
      </c>
      <c r="E1108" s="152">
        <v>2500</v>
      </c>
      <c r="F1108" s="152">
        <v>2500</v>
      </c>
      <c r="G1108" t="s">
        <v>196</v>
      </c>
      <c r="H1108" s="342">
        <v>1</v>
      </c>
      <c r="I1108" s="294">
        <v>43312</v>
      </c>
      <c r="J1108">
        <v>23653</v>
      </c>
      <c r="K1108">
        <v>989</v>
      </c>
      <c r="L1108" t="s">
        <v>561</v>
      </c>
      <c r="M1108" t="s">
        <v>236</v>
      </c>
      <c r="N1108" t="s">
        <v>803</v>
      </c>
      <c r="O1108" t="s">
        <v>544</v>
      </c>
      <c r="P1108" t="s">
        <v>201</v>
      </c>
      <c r="Q1108" t="s">
        <v>229</v>
      </c>
      <c r="R1108" t="s">
        <v>201</v>
      </c>
      <c r="S1108" t="s">
        <v>204</v>
      </c>
      <c r="T1108" t="s">
        <v>201</v>
      </c>
      <c r="U1108" t="s">
        <v>69</v>
      </c>
      <c r="V1108" t="s">
        <v>205</v>
      </c>
      <c r="W1108" t="s">
        <v>201</v>
      </c>
      <c r="X1108" t="s">
        <v>46</v>
      </c>
      <c r="Y1108" s="287" t="s">
        <v>69</v>
      </c>
    </row>
    <row r="1109" spans="1:25" x14ac:dyDescent="0.35">
      <c r="A1109" t="s">
        <v>192</v>
      </c>
      <c r="B1109" t="s">
        <v>193</v>
      </c>
      <c r="C1109" t="s">
        <v>756</v>
      </c>
      <c r="D1109" t="s">
        <v>464</v>
      </c>
      <c r="E1109" s="152">
        <v>7.5</v>
      </c>
      <c r="F1109" s="152">
        <v>7.5</v>
      </c>
      <c r="G1109" t="s">
        <v>196</v>
      </c>
      <c r="H1109" s="342">
        <v>1</v>
      </c>
      <c r="I1109" s="294">
        <v>43312</v>
      </c>
      <c r="J1109">
        <v>23653</v>
      </c>
      <c r="K1109">
        <v>990</v>
      </c>
      <c r="L1109" t="s">
        <v>561</v>
      </c>
      <c r="M1109" t="s">
        <v>236</v>
      </c>
      <c r="N1109" t="s">
        <v>803</v>
      </c>
      <c r="O1109" t="s">
        <v>544</v>
      </c>
      <c r="P1109" t="s">
        <v>201</v>
      </c>
      <c r="Q1109" t="s">
        <v>210</v>
      </c>
      <c r="R1109" t="s">
        <v>201</v>
      </c>
      <c r="S1109" t="s">
        <v>204</v>
      </c>
      <c r="T1109" t="s">
        <v>201</v>
      </c>
      <c r="U1109" t="s">
        <v>85</v>
      </c>
      <c r="V1109" t="s">
        <v>205</v>
      </c>
      <c r="W1109" t="s">
        <v>201</v>
      </c>
      <c r="X1109" t="s">
        <v>46</v>
      </c>
      <c r="Y1109" s="287" t="s">
        <v>138</v>
      </c>
    </row>
    <row r="1110" spans="1:25" x14ac:dyDescent="0.35">
      <c r="A1110" t="s">
        <v>192</v>
      </c>
      <c r="B1110" t="s">
        <v>193</v>
      </c>
      <c r="C1110" t="s">
        <v>756</v>
      </c>
      <c r="D1110" t="s">
        <v>804</v>
      </c>
      <c r="E1110" s="152">
        <v>80</v>
      </c>
      <c r="F1110" s="152">
        <v>80</v>
      </c>
      <c r="G1110" t="s">
        <v>196</v>
      </c>
      <c r="H1110" s="342">
        <v>1</v>
      </c>
      <c r="I1110" s="294">
        <v>43312</v>
      </c>
      <c r="J1110">
        <v>23653</v>
      </c>
      <c r="K1110">
        <v>1000</v>
      </c>
      <c r="L1110" t="s">
        <v>561</v>
      </c>
      <c r="M1110" t="s">
        <v>236</v>
      </c>
      <c r="N1110" t="s">
        <v>805</v>
      </c>
      <c r="O1110" t="s">
        <v>544</v>
      </c>
      <c r="P1110" t="s">
        <v>201</v>
      </c>
      <c r="Q1110" t="s">
        <v>214</v>
      </c>
      <c r="R1110" t="s">
        <v>201</v>
      </c>
      <c r="S1110" t="s">
        <v>204</v>
      </c>
      <c r="T1110" t="s">
        <v>201</v>
      </c>
      <c r="U1110" t="s">
        <v>97</v>
      </c>
      <c r="V1110" t="s">
        <v>205</v>
      </c>
      <c r="W1110" t="s">
        <v>201</v>
      </c>
      <c r="X1110" t="s">
        <v>46</v>
      </c>
      <c r="Y1110" s="287" t="s">
        <v>69</v>
      </c>
    </row>
    <row r="1111" spans="1:25" x14ac:dyDescent="0.35">
      <c r="A1111" t="s">
        <v>192</v>
      </c>
      <c r="B1111" t="s">
        <v>193</v>
      </c>
      <c r="C1111" t="s">
        <v>756</v>
      </c>
      <c r="D1111" t="s">
        <v>806</v>
      </c>
      <c r="E1111" s="313">
        <v>200</v>
      </c>
      <c r="F1111" s="152">
        <v>200</v>
      </c>
      <c r="G1111" t="s">
        <v>196</v>
      </c>
      <c r="H1111" s="342">
        <v>1</v>
      </c>
      <c r="I1111" s="294">
        <v>43312</v>
      </c>
      <c r="J1111">
        <v>23653</v>
      </c>
      <c r="K1111">
        <v>1024</v>
      </c>
      <c r="L1111" t="s">
        <v>561</v>
      </c>
      <c r="M1111" t="s">
        <v>236</v>
      </c>
      <c r="N1111" t="s">
        <v>484</v>
      </c>
      <c r="O1111" t="s">
        <v>544</v>
      </c>
      <c r="P1111" t="s">
        <v>201</v>
      </c>
      <c r="Q1111" t="s">
        <v>214</v>
      </c>
      <c r="R1111" t="s">
        <v>201</v>
      </c>
      <c r="S1111" t="s">
        <v>204</v>
      </c>
      <c r="T1111" t="s">
        <v>201</v>
      </c>
      <c r="U1111" t="s">
        <v>77</v>
      </c>
      <c r="V1111" t="s">
        <v>205</v>
      </c>
      <c r="W1111" t="s">
        <v>201</v>
      </c>
      <c r="X1111" t="s">
        <v>46</v>
      </c>
      <c r="Y1111" s="287" t="s">
        <v>77</v>
      </c>
    </row>
    <row r="1112" spans="1:25" x14ac:dyDescent="0.35">
      <c r="A1112" t="s">
        <v>192</v>
      </c>
      <c r="B1112" t="s">
        <v>193</v>
      </c>
      <c r="C1112" t="s">
        <v>756</v>
      </c>
      <c r="D1112" t="s">
        <v>464</v>
      </c>
      <c r="E1112" s="152">
        <v>0.6</v>
      </c>
      <c r="F1112" s="152">
        <v>0.6</v>
      </c>
      <c r="G1112" t="s">
        <v>196</v>
      </c>
      <c r="H1112" s="342">
        <v>1</v>
      </c>
      <c r="I1112" s="294">
        <v>43312</v>
      </c>
      <c r="J1112">
        <v>23653</v>
      </c>
      <c r="K1112">
        <v>1025</v>
      </c>
      <c r="L1112" t="s">
        <v>561</v>
      </c>
      <c r="M1112" t="s">
        <v>236</v>
      </c>
      <c r="N1112" t="s">
        <v>484</v>
      </c>
      <c r="O1112" t="s">
        <v>544</v>
      </c>
      <c r="P1112" t="s">
        <v>201</v>
      </c>
      <c r="Q1112" t="s">
        <v>210</v>
      </c>
      <c r="R1112" t="s">
        <v>201</v>
      </c>
      <c r="S1112" t="s">
        <v>204</v>
      </c>
      <c r="T1112" t="s">
        <v>201</v>
      </c>
      <c r="U1112" t="s">
        <v>85</v>
      </c>
      <c r="V1112" t="s">
        <v>205</v>
      </c>
      <c r="W1112" t="s">
        <v>201</v>
      </c>
      <c r="X1112" t="s">
        <v>46</v>
      </c>
      <c r="Y1112" s="287" t="s">
        <v>138</v>
      </c>
    </row>
    <row r="1113" spans="1:25" x14ac:dyDescent="0.35">
      <c r="A1113" t="s">
        <v>192</v>
      </c>
      <c r="B1113" t="s">
        <v>193</v>
      </c>
      <c r="C1113" t="s">
        <v>756</v>
      </c>
      <c r="D1113" t="s">
        <v>807</v>
      </c>
      <c r="E1113" s="152">
        <v>44.69</v>
      </c>
      <c r="F1113" s="152">
        <v>4509</v>
      </c>
      <c r="G1113" t="s">
        <v>455</v>
      </c>
      <c r="H1113" s="342">
        <v>1</v>
      </c>
      <c r="I1113" s="294">
        <v>43312</v>
      </c>
      <c r="J1113">
        <v>23666</v>
      </c>
      <c r="K1113">
        <v>91</v>
      </c>
      <c r="L1113" t="s">
        <v>808</v>
      </c>
      <c r="M1113" t="s">
        <v>809</v>
      </c>
      <c r="N1113" t="s">
        <v>810</v>
      </c>
      <c r="O1113" t="s">
        <v>811</v>
      </c>
      <c r="P1113" t="s">
        <v>201</v>
      </c>
      <c r="Q1113" s="302" t="s">
        <v>812</v>
      </c>
      <c r="R1113" t="s">
        <v>813</v>
      </c>
      <c r="S1113" t="s">
        <v>204</v>
      </c>
      <c r="T1113" t="s">
        <v>201</v>
      </c>
      <c r="U1113" t="s">
        <v>50</v>
      </c>
      <c r="V1113" t="s">
        <v>205</v>
      </c>
      <c r="W1113" t="s">
        <v>201</v>
      </c>
      <c r="X1113" t="s">
        <v>46</v>
      </c>
      <c r="Y1113" s="287" t="s">
        <v>147</v>
      </c>
    </row>
    <row r="1114" spans="1:25" x14ac:dyDescent="0.35">
      <c r="A1114" t="s">
        <v>192</v>
      </c>
      <c r="B1114" t="s">
        <v>193</v>
      </c>
      <c r="C1114" t="s">
        <v>756</v>
      </c>
      <c r="D1114" t="s">
        <v>814</v>
      </c>
      <c r="E1114" s="152">
        <v>331.07</v>
      </c>
      <c r="F1114" s="152">
        <v>33400</v>
      </c>
      <c r="G1114" t="s">
        <v>455</v>
      </c>
      <c r="H1114" s="342">
        <v>1</v>
      </c>
      <c r="I1114" s="294">
        <v>43312</v>
      </c>
      <c r="J1114">
        <v>23666</v>
      </c>
      <c r="K1114">
        <v>249</v>
      </c>
      <c r="L1114" t="s">
        <v>808</v>
      </c>
      <c r="M1114" t="s">
        <v>809</v>
      </c>
      <c r="N1114" t="s">
        <v>810</v>
      </c>
      <c r="O1114" t="s">
        <v>811</v>
      </c>
      <c r="P1114" t="s">
        <v>201</v>
      </c>
      <c r="Q1114" s="302" t="s">
        <v>242</v>
      </c>
      <c r="R1114" t="s">
        <v>813</v>
      </c>
      <c r="S1114" t="s">
        <v>204</v>
      </c>
      <c r="T1114" t="s">
        <v>201</v>
      </c>
      <c r="U1114" t="s">
        <v>50</v>
      </c>
      <c r="V1114" t="s">
        <v>205</v>
      </c>
      <c r="W1114" t="s">
        <v>201</v>
      </c>
      <c r="X1114" t="s">
        <v>46</v>
      </c>
      <c r="Y1114" s="287" t="s">
        <v>147</v>
      </c>
    </row>
    <row r="1115" spans="1:25" x14ac:dyDescent="0.35">
      <c r="A1115" t="s">
        <v>192</v>
      </c>
      <c r="B1115" t="s">
        <v>193</v>
      </c>
      <c r="C1115" t="s">
        <v>756</v>
      </c>
      <c r="D1115" t="s">
        <v>815</v>
      </c>
      <c r="E1115" s="152">
        <v>1076.4000000000001</v>
      </c>
      <c r="F1115" s="152">
        <v>1076.4000000000001</v>
      </c>
      <c r="G1115" t="s">
        <v>196</v>
      </c>
      <c r="H1115" s="342">
        <v>1</v>
      </c>
      <c r="I1115" s="294">
        <v>43312</v>
      </c>
      <c r="J1115">
        <v>23721</v>
      </c>
      <c r="K1115">
        <v>12</v>
      </c>
      <c r="L1115" t="s">
        <v>520</v>
      </c>
      <c r="M1115" t="s">
        <v>303</v>
      </c>
      <c r="N1115" t="s">
        <v>816</v>
      </c>
      <c r="O1115" t="s">
        <v>522</v>
      </c>
      <c r="P1115" t="s">
        <v>201</v>
      </c>
      <c r="Q1115" s="302" t="s">
        <v>305</v>
      </c>
      <c r="R1115" t="s">
        <v>301</v>
      </c>
      <c r="S1115" t="s">
        <v>204</v>
      </c>
      <c r="T1115" t="s">
        <v>201</v>
      </c>
      <c r="U1115" t="s">
        <v>50</v>
      </c>
      <c r="V1115" t="s">
        <v>205</v>
      </c>
      <c r="W1115" t="s">
        <v>201</v>
      </c>
      <c r="X1115" t="s">
        <v>46</v>
      </c>
      <c r="Y1115" s="287" t="s">
        <v>147</v>
      </c>
    </row>
    <row r="1116" spans="1:25" x14ac:dyDescent="0.35">
      <c r="A1116" t="s">
        <v>192</v>
      </c>
      <c r="B1116" t="s">
        <v>193</v>
      </c>
      <c r="C1116" t="s">
        <v>756</v>
      </c>
      <c r="D1116" t="s">
        <v>817</v>
      </c>
      <c r="E1116" s="152">
        <v>4716</v>
      </c>
      <c r="F1116" s="152">
        <v>4716</v>
      </c>
      <c r="G1116" t="s">
        <v>196</v>
      </c>
      <c r="H1116" s="342">
        <v>1</v>
      </c>
      <c r="I1116" s="294">
        <v>43312</v>
      </c>
      <c r="J1116">
        <v>23721</v>
      </c>
      <c r="K1116">
        <v>14</v>
      </c>
      <c r="L1116" t="s">
        <v>520</v>
      </c>
      <c r="M1116" t="s">
        <v>303</v>
      </c>
      <c r="N1116" t="s">
        <v>816</v>
      </c>
      <c r="O1116" t="s">
        <v>544</v>
      </c>
      <c r="P1116" t="s">
        <v>201</v>
      </c>
      <c r="Q1116" s="302" t="s">
        <v>305</v>
      </c>
      <c r="R1116" t="s">
        <v>686</v>
      </c>
      <c r="S1116" t="s">
        <v>204</v>
      </c>
      <c r="T1116" t="s">
        <v>201</v>
      </c>
      <c r="U1116" t="s">
        <v>50</v>
      </c>
      <c r="V1116" t="s">
        <v>205</v>
      </c>
      <c r="W1116" t="s">
        <v>201</v>
      </c>
      <c r="X1116" t="s">
        <v>46</v>
      </c>
      <c r="Y1116" s="287" t="s">
        <v>147</v>
      </c>
    </row>
    <row r="1117" spans="1:25" x14ac:dyDescent="0.35">
      <c r="A1117" t="s">
        <v>192</v>
      </c>
      <c r="B1117" t="s">
        <v>193</v>
      </c>
      <c r="C1117" t="s">
        <v>756</v>
      </c>
      <c r="D1117" t="s">
        <v>818</v>
      </c>
      <c r="E1117" s="152">
        <v>2332.5</v>
      </c>
      <c r="F1117" s="152">
        <v>2332.5</v>
      </c>
      <c r="G1117" t="s">
        <v>196</v>
      </c>
      <c r="H1117" s="342">
        <v>1</v>
      </c>
      <c r="I1117" s="294">
        <v>43312</v>
      </c>
      <c r="J1117">
        <v>23721</v>
      </c>
      <c r="K1117">
        <v>67</v>
      </c>
      <c r="L1117" t="s">
        <v>520</v>
      </c>
      <c r="M1117" t="s">
        <v>303</v>
      </c>
      <c r="N1117" t="s">
        <v>816</v>
      </c>
      <c r="O1117" t="s">
        <v>544</v>
      </c>
      <c r="P1117" t="s">
        <v>201</v>
      </c>
      <c r="Q1117" s="302" t="s">
        <v>305</v>
      </c>
      <c r="R1117" t="s">
        <v>306</v>
      </c>
      <c r="S1117" t="s">
        <v>204</v>
      </c>
      <c r="T1117" t="s">
        <v>201</v>
      </c>
      <c r="U1117" t="s">
        <v>50</v>
      </c>
      <c r="V1117" t="s">
        <v>205</v>
      </c>
      <c r="W1117" t="s">
        <v>201</v>
      </c>
      <c r="X1117" t="s">
        <v>46</v>
      </c>
      <c r="Y1117" s="287" t="s">
        <v>147</v>
      </c>
    </row>
    <row r="1118" spans="1:25" x14ac:dyDescent="0.35">
      <c r="A1118" t="s">
        <v>192</v>
      </c>
      <c r="B1118" t="s">
        <v>193</v>
      </c>
      <c r="C1118" t="s">
        <v>756</v>
      </c>
      <c r="D1118" t="s">
        <v>819</v>
      </c>
      <c r="E1118" s="152">
        <v>1087.5</v>
      </c>
      <c r="F1118" s="152">
        <v>1087.5</v>
      </c>
      <c r="G1118" t="s">
        <v>196</v>
      </c>
      <c r="H1118" s="342">
        <v>1</v>
      </c>
      <c r="I1118" s="294">
        <v>43312</v>
      </c>
      <c r="J1118">
        <v>23721</v>
      </c>
      <c r="K1118">
        <v>90</v>
      </c>
      <c r="L1118" t="s">
        <v>520</v>
      </c>
      <c r="M1118" t="s">
        <v>303</v>
      </c>
      <c r="N1118" t="s">
        <v>816</v>
      </c>
      <c r="O1118" t="s">
        <v>544</v>
      </c>
      <c r="P1118" t="s">
        <v>201</v>
      </c>
      <c r="Q1118" s="302" t="s">
        <v>305</v>
      </c>
      <c r="R1118" t="s">
        <v>408</v>
      </c>
      <c r="S1118" t="s">
        <v>204</v>
      </c>
      <c r="T1118" t="s">
        <v>201</v>
      </c>
      <c r="U1118" t="s">
        <v>50</v>
      </c>
      <c r="V1118" t="s">
        <v>205</v>
      </c>
      <c r="W1118" t="s">
        <v>201</v>
      </c>
      <c r="X1118" t="s">
        <v>46</v>
      </c>
      <c r="Y1118" s="287" t="s">
        <v>147</v>
      </c>
    </row>
    <row r="1119" spans="1:25" x14ac:dyDescent="0.35">
      <c r="A1119" t="s">
        <v>192</v>
      </c>
      <c r="B1119" t="s">
        <v>193</v>
      </c>
      <c r="C1119" t="s">
        <v>756</v>
      </c>
      <c r="D1119" t="s">
        <v>820</v>
      </c>
      <c r="E1119" s="152">
        <v>882</v>
      </c>
      <c r="F1119" s="152">
        <v>882</v>
      </c>
      <c r="G1119" t="s">
        <v>196</v>
      </c>
      <c r="H1119" s="342">
        <v>1</v>
      </c>
      <c r="I1119" s="294">
        <v>43312</v>
      </c>
      <c r="J1119">
        <v>23721</v>
      </c>
      <c r="K1119">
        <v>121</v>
      </c>
      <c r="L1119" t="s">
        <v>520</v>
      </c>
      <c r="M1119" t="s">
        <v>303</v>
      </c>
      <c r="N1119" t="s">
        <v>816</v>
      </c>
      <c r="O1119" t="s">
        <v>544</v>
      </c>
      <c r="P1119" t="s">
        <v>201</v>
      </c>
      <c r="Q1119" s="302" t="s">
        <v>305</v>
      </c>
      <c r="R1119" t="s">
        <v>686</v>
      </c>
      <c r="S1119" t="s">
        <v>204</v>
      </c>
      <c r="T1119" t="s">
        <v>201</v>
      </c>
      <c r="U1119" t="s">
        <v>50</v>
      </c>
      <c r="V1119" t="s">
        <v>205</v>
      </c>
      <c r="W1119" t="s">
        <v>201</v>
      </c>
      <c r="X1119" t="s">
        <v>46</v>
      </c>
      <c r="Y1119" s="287" t="s">
        <v>147</v>
      </c>
    </row>
    <row r="1120" spans="1:25" x14ac:dyDescent="0.35">
      <c r="A1120" t="s">
        <v>192</v>
      </c>
      <c r="B1120" t="s">
        <v>193</v>
      </c>
      <c r="C1120" t="s">
        <v>756</v>
      </c>
      <c r="D1120" t="s">
        <v>821</v>
      </c>
      <c r="E1120" s="152">
        <v>300.22000000000003</v>
      </c>
      <c r="F1120" s="152">
        <v>300.22000000000003</v>
      </c>
      <c r="G1120" t="s">
        <v>196</v>
      </c>
      <c r="H1120" s="342">
        <v>1</v>
      </c>
      <c r="I1120" s="294">
        <v>43312</v>
      </c>
      <c r="J1120">
        <v>23721</v>
      </c>
      <c r="K1120">
        <v>194</v>
      </c>
      <c r="L1120" t="s">
        <v>520</v>
      </c>
      <c r="M1120" t="s">
        <v>303</v>
      </c>
      <c r="N1120" t="s">
        <v>816</v>
      </c>
      <c r="O1120" t="s">
        <v>522</v>
      </c>
      <c r="P1120" t="s">
        <v>201</v>
      </c>
      <c r="Q1120" s="302" t="s">
        <v>308</v>
      </c>
      <c r="R1120" t="s">
        <v>301</v>
      </c>
      <c r="S1120" t="s">
        <v>204</v>
      </c>
      <c r="T1120" t="s">
        <v>201</v>
      </c>
      <c r="U1120" t="s">
        <v>50</v>
      </c>
      <c r="V1120" t="s">
        <v>205</v>
      </c>
      <c r="W1120" t="s">
        <v>201</v>
      </c>
      <c r="X1120" t="s">
        <v>46</v>
      </c>
      <c r="Y1120" s="287" t="s">
        <v>147</v>
      </c>
    </row>
    <row r="1121" spans="1:25" x14ac:dyDescent="0.35">
      <c r="A1121" t="s">
        <v>192</v>
      </c>
      <c r="B1121" t="s">
        <v>193</v>
      </c>
      <c r="C1121" t="s">
        <v>756</v>
      </c>
      <c r="D1121" t="s">
        <v>822</v>
      </c>
      <c r="E1121" s="152">
        <v>1336.15</v>
      </c>
      <c r="F1121" s="152">
        <v>1336.15</v>
      </c>
      <c r="G1121" t="s">
        <v>196</v>
      </c>
      <c r="H1121" s="342">
        <v>1</v>
      </c>
      <c r="I1121" s="294">
        <v>43312</v>
      </c>
      <c r="J1121">
        <v>23721</v>
      </c>
      <c r="K1121">
        <v>196</v>
      </c>
      <c r="L1121" t="s">
        <v>520</v>
      </c>
      <c r="M1121" t="s">
        <v>303</v>
      </c>
      <c r="N1121" t="s">
        <v>816</v>
      </c>
      <c r="O1121" t="s">
        <v>544</v>
      </c>
      <c r="P1121" t="s">
        <v>201</v>
      </c>
      <c r="Q1121" s="302" t="s">
        <v>308</v>
      </c>
      <c r="R1121" t="s">
        <v>686</v>
      </c>
      <c r="S1121" t="s">
        <v>204</v>
      </c>
      <c r="T1121" t="s">
        <v>201</v>
      </c>
      <c r="U1121" t="s">
        <v>50</v>
      </c>
      <c r="V1121" t="s">
        <v>205</v>
      </c>
      <c r="W1121" t="s">
        <v>201</v>
      </c>
      <c r="X1121" t="s">
        <v>46</v>
      </c>
      <c r="Y1121" s="287" t="s">
        <v>147</v>
      </c>
    </row>
    <row r="1122" spans="1:25" x14ac:dyDescent="0.35">
      <c r="A1122" t="s">
        <v>192</v>
      </c>
      <c r="B1122" t="s">
        <v>193</v>
      </c>
      <c r="C1122" t="s">
        <v>756</v>
      </c>
      <c r="D1122" t="s">
        <v>823</v>
      </c>
      <c r="E1122" s="152">
        <v>658.19</v>
      </c>
      <c r="F1122" s="152">
        <v>658.19</v>
      </c>
      <c r="G1122" t="s">
        <v>196</v>
      </c>
      <c r="H1122" s="342">
        <v>1</v>
      </c>
      <c r="I1122" s="294">
        <v>43312</v>
      </c>
      <c r="J1122">
        <v>23721</v>
      </c>
      <c r="K1122">
        <v>249</v>
      </c>
      <c r="L1122" t="s">
        <v>520</v>
      </c>
      <c r="M1122" t="s">
        <v>303</v>
      </c>
      <c r="N1122" t="s">
        <v>816</v>
      </c>
      <c r="O1122" t="s">
        <v>544</v>
      </c>
      <c r="P1122" t="s">
        <v>201</v>
      </c>
      <c r="Q1122" s="302" t="s">
        <v>308</v>
      </c>
      <c r="R1122" t="s">
        <v>306</v>
      </c>
      <c r="S1122" t="s">
        <v>204</v>
      </c>
      <c r="T1122" t="s">
        <v>201</v>
      </c>
      <c r="U1122" t="s">
        <v>50</v>
      </c>
      <c r="V1122" t="s">
        <v>205</v>
      </c>
      <c r="W1122" t="s">
        <v>201</v>
      </c>
      <c r="X1122" t="s">
        <v>46</v>
      </c>
      <c r="Y1122" s="287" t="s">
        <v>147</v>
      </c>
    </row>
    <row r="1123" spans="1:25" x14ac:dyDescent="0.35">
      <c r="A1123" t="s">
        <v>192</v>
      </c>
      <c r="B1123" t="s">
        <v>193</v>
      </c>
      <c r="C1123" t="s">
        <v>756</v>
      </c>
      <c r="D1123" t="s">
        <v>824</v>
      </c>
      <c r="E1123" s="152">
        <v>309.32</v>
      </c>
      <c r="F1123" s="152">
        <v>309.32</v>
      </c>
      <c r="G1123" t="s">
        <v>196</v>
      </c>
      <c r="H1123" s="342">
        <v>1</v>
      </c>
      <c r="I1123" s="294">
        <v>43312</v>
      </c>
      <c r="J1123">
        <v>23721</v>
      </c>
      <c r="K1123">
        <v>272</v>
      </c>
      <c r="L1123" t="s">
        <v>520</v>
      </c>
      <c r="M1123" t="s">
        <v>303</v>
      </c>
      <c r="N1123" t="s">
        <v>816</v>
      </c>
      <c r="O1123" t="s">
        <v>544</v>
      </c>
      <c r="P1123" t="s">
        <v>201</v>
      </c>
      <c r="Q1123" s="302" t="s">
        <v>308</v>
      </c>
      <c r="R1123" t="s">
        <v>408</v>
      </c>
      <c r="S1123" t="s">
        <v>204</v>
      </c>
      <c r="T1123" t="s">
        <v>201</v>
      </c>
      <c r="U1123" t="s">
        <v>50</v>
      </c>
      <c r="V1123" t="s">
        <v>205</v>
      </c>
      <c r="W1123" t="s">
        <v>201</v>
      </c>
      <c r="X1123" t="s">
        <v>46</v>
      </c>
      <c r="Y1123" s="287" t="s">
        <v>147</v>
      </c>
    </row>
    <row r="1124" spans="1:25" x14ac:dyDescent="0.35">
      <c r="A1124" t="s">
        <v>192</v>
      </c>
      <c r="B1124" t="s">
        <v>193</v>
      </c>
      <c r="C1124" t="s">
        <v>756</v>
      </c>
      <c r="D1124" t="s">
        <v>825</v>
      </c>
      <c r="E1124" s="152">
        <v>250</v>
      </c>
      <c r="F1124" s="152">
        <v>250</v>
      </c>
      <c r="G1124" t="s">
        <v>196</v>
      </c>
      <c r="H1124" s="342">
        <v>1</v>
      </c>
      <c r="I1124" s="294">
        <v>43312</v>
      </c>
      <c r="J1124">
        <v>23721</v>
      </c>
      <c r="K1124">
        <v>306</v>
      </c>
      <c r="L1124" t="s">
        <v>520</v>
      </c>
      <c r="M1124" t="s">
        <v>303</v>
      </c>
      <c r="N1124" t="s">
        <v>816</v>
      </c>
      <c r="O1124" t="s">
        <v>522</v>
      </c>
      <c r="P1124" t="s">
        <v>201</v>
      </c>
      <c r="Q1124" s="302" t="s">
        <v>310</v>
      </c>
      <c r="R1124" t="s">
        <v>301</v>
      </c>
      <c r="S1124" t="s">
        <v>204</v>
      </c>
      <c r="T1124" t="s">
        <v>201</v>
      </c>
      <c r="U1124" t="s">
        <v>50</v>
      </c>
      <c r="V1124" t="s">
        <v>205</v>
      </c>
      <c r="W1124" t="s">
        <v>201</v>
      </c>
      <c r="X1124" t="s">
        <v>46</v>
      </c>
      <c r="Y1124" s="287" t="s">
        <v>147</v>
      </c>
    </row>
    <row r="1125" spans="1:25" x14ac:dyDescent="0.35">
      <c r="A1125" t="s">
        <v>192</v>
      </c>
      <c r="B1125" t="s">
        <v>193</v>
      </c>
      <c r="C1125" t="s">
        <v>756</v>
      </c>
      <c r="D1125" t="s">
        <v>826</v>
      </c>
      <c r="E1125" s="152">
        <v>1250</v>
      </c>
      <c r="F1125" s="152">
        <v>1250</v>
      </c>
      <c r="G1125" t="s">
        <v>196</v>
      </c>
      <c r="H1125" s="342">
        <v>1</v>
      </c>
      <c r="I1125" s="294">
        <v>43312</v>
      </c>
      <c r="J1125">
        <v>23721</v>
      </c>
      <c r="K1125">
        <v>307</v>
      </c>
      <c r="L1125" t="s">
        <v>520</v>
      </c>
      <c r="M1125" t="s">
        <v>303</v>
      </c>
      <c r="N1125" t="s">
        <v>816</v>
      </c>
      <c r="O1125" t="s">
        <v>544</v>
      </c>
      <c r="P1125" t="s">
        <v>201</v>
      </c>
      <c r="Q1125" s="302" t="s">
        <v>310</v>
      </c>
      <c r="R1125" t="s">
        <v>686</v>
      </c>
      <c r="S1125" t="s">
        <v>204</v>
      </c>
      <c r="T1125" t="s">
        <v>201</v>
      </c>
      <c r="U1125" t="s">
        <v>50</v>
      </c>
      <c r="V1125" t="s">
        <v>205</v>
      </c>
      <c r="W1125" t="s">
        <v>201</v>
      </c>
      <c r="X1125" t="s">
        <v>46</v>
      </c>
      <c r="Y1125" s="287" t="s">
        <v>147</v>
      </c>
    </row>
    <row r="1126" spans="1:25" x14ac:dyDescent="0.35">
      <c r="A1126" t="s">
        <v>192</v>
      </c>
      <c r="B1126" t="s">
        <v>193</v>
      </c>
      <c r="C1126" t="s">
        <v>756</v>
      </c>
      <c r="D1126" t="s">
        <v>827</v>
      </c>
      <c r="E1126" s="152">
        <v>625</v>
      </c>
      <c r="F1126" s="152">
        <v>625</v>
      </c>
      <c r="G1126" t="s">
        <v>196</v>
      </c>
      <c r="H1126" s="342">
        <v>1</v>
      </c>
      <c r="I1126" s="294">
        <v>43312</v>
      </c>
      <c r="J1126">
        <v>23721</v>
      </c>
      <c r="K1126">
        <v>353</v>
      </c>
      <c r="L1126" t="s">
        <v>520</v>
      </c>
      <c r="M1126" t="s">
        <v>303</v>
      </c>
      <c r="N1126" t="s">
        <v>816</v>
      </c>
      <c r="O1126" t="s">
        <v>544</v>
      </c>
      <c r="P1126" t="s">
        <v>201</v>
      </c>
      <c r="Q1126" s="302" t="s">
        <v>310</v>
      </c>
      <c r="R1126" t="s">
        <v>306</v>
      </c>
      <c r="S1126" t="s">
        <v>204</v>
      </c>
      <c r="T1126" t="s">
        <v>201</v>
      </c>
      <c r="U1126" t="s">
        <v>50</v>
      </c>
      <c r="V1126" t="s">
        <v>205</v>
      </c>
      <c r="W1126" t="s">
        <v>201</v>
      </c>
      <c r="X1126" t="s">
        <v>46</v>
      </c>
      <c r="Y1126" s="287" t="s">
        <v>147</v>
      </c>
    </row>
    <row r="1127" spans="1:25" x14ac:dyDescent="0.35">
      <c r="A1127" t="s">
        <v>192</v>
      </c>
      <c r="B1127" t="s">
        <v>193</v>
      </c>
      <c r="C1127" t="s">
        <v>756</v>
      </c>
      <c r="D1127" t="s">
        <v>828</v>
      </c>
      <c r="E1127" s="152">
        <v>312.5</v>
      </c>
      <c r="F1127" s="152">
        <v>312.5</v>
      </c>
      <c r="G1127" t="s">
        <v>196</v>
      </c>
      <c r="H1127" s="342">
        <v>1</v>
      </c>
      <c r="I1127" s="294">
        <v>43312</v>
      </c>
      <c r="J1127">
        <v>23721</v>
      </c>
      <c r="K1127">
        <v>376</v>
      </c>
      <c r="L1127" t="s">
        <v>520</v>
      </c>
      <c r="M1127" t="s">
        <v>303</v>
      </c>
      <c r="N1127" t="s">
        <v>816</v>
      </c>
      <c r="O1127" t="s">
        <v>544</v>
      </c>
      <c r="P1127" t="s">
        <v>201</v>
      </c>
      <c r="Q1127" s="302" t="s">
        <v>310</v>
      </c>
      <c r="R1127" t="s">
        <v>408</v>
      </c>
      <c r="S1127" t="s">
        <v>204</v>
      </c>
      <c r="T1127" t="s">
        <v>201</v>
      </c>
      <c r="U1127" t="s">
        <v>50</v>
      </c>
      <c r="V1127" t="s">
        <v>205</v>
      </c>
      <c r="W1127" t="s">
        <v>201</v>
      </c>
      <c r="X1127" t="s">
        <v>46</v>
      </c>
      <c r="Y1127" s="287" t="s">
        <v>147</v>
      </c>
    </row>
    <row r="1128" spans="1:25" x14ac:dyDescent="0.35">
      <c r="A1128" t="s">
        <v>192</v>
      </c>
      <c r="B1128" t="s">
        <v>193</v>
      </c>
      <c r="C1128" t="s">
        <v>756</v>
      </c>
      <c r="D1128" t="s">
        <v>829</v>
      </c>
      <c r="E1128" s="152">
        <v>6</v>
      </c>
      <c r="F1128" s="152">
        <v>6</v>
      </c>
      <c r="G1128" t="s">
        <v>196</v>
      </c>
      <c r="H1128" s="342">
        <v>1</v>
      </c>
      <c r="I1128" s="294">
        <v>43312</v>
      </c>
      <c r="J1128">
        <v>23721</v>
      </c>
      <c r="K1128">
        <v>406</v>
      </c>
      <c r="L1128" t="s">
        <v>520</v>
      </c>
      <c r="M1128" t="s">
        <v>303</v>
      </c>
      <c r="N1128" t="s">
        <v>816</v>
      </c>
      <c r="O1128" t="s">
        <v>522</v>
      </c>
      <c r="P1128" t="s">
        <v>201</v>
      </c>
      <c r="Q1128" s="302" t="s">
        <v>310</v>
      </c>
      <c r="R1128" t="s">
        <v>301</v>
      </c>
      <c r="S1128" t="s">
        <v>204</v>
      </c>
      <c r="T1128" t="s">
        <v>201</v>
      </c>
      <c r="U1128" t="s">
        <v>50</v>
      </c>
      <c r="V1128" t="s">
        <v>205</v>
      </c>
      <c r="W1128" t="s">
        <v>201</v>
      </c>
      <c r="X1128" t="s">
        <v>46</v>
      </c>
      <c r="Y1128" s="287" t="s">
        <v>147</v>
      </c>
    </row>
    <row r="1129" spans="1:25" x14ac:dyDescent="0.35">
      <c r="A1129" t="s">
        <v>192</v>
      </c>
      <c r="B1129" t="s">
        <v>193</v>
      </c>
      <c r="C1129" t="s">
        <v>756</v>
      </c>
      <c r="D1129" t="s">
        <v>830</v>
      </c>
      <c r="E1129" s="152">
        <v>25</v>
      </c>
      <c r="F1129" s="152">
        <v>25</v>
      </c>
      <c r="G1129" t="s">
        <v>196</v>
      </c>
      <c r="H1129" s="342">
        <v>1</v>
      </c>
      <c r="I1129" s="294">
        <v>43312</v>
      </c>
      <c r="J1129">
        <v>23721</v>
      </c>
      <c r="K1129">
        <v>427</v>
      </c>
      <c r="L1129" t="s">
        <v>520</v>
      </c>
      <c r="M1129" t="s">
        <v>303</v>
      </c>
      <c r="N1129" t="s">
        <v>816</v>
      </c>
      <c r="O1129" t="s">
        <v>544</v>
      </c>
      <c r="P1129" t="s">
        <v>201</v>
      </c>
      <c r="Q1129" s="302" t="s">
        <v>310</v>
      </c>
      <c r="R1129" t="s">
        <v>306</v>
      </c>
      <c r="S1129" t="s">
        <v>204</v>
      </c>
      <c r="T1129" t="s">
        <v>201</v>
      </c>
      <c r="U1129" t="s">
        <v>50</v>
      </c>
      <c r="V1129" t="s">
        <v>205</v>
      </c>
      <c r="W1129" t="s">
        <v>201</v>
      </c>
      <c r="X1129" t="s">
        <v>46</v>
      </c>
      <c r="Y1129" s="287" t="s">
        <v>147</v>
      </c>
    </row>
    <row r="1130" spans="1:25" x14ac:dyDescent="0.35">
      <c r="A1130" t="s">
        <v>192</v>
      </c>
      <c r="B1130" t="s">
        <v>193</v>
      </c>
      <c r="C1130" t="s">
        <v>756</v>
      </c>
      <c r="D1130" t="s">
        <v>831</v>
      </c>
      <c r="E1130" s="152">
        <v>-24</v>
      </c>
      <c r="F1130" s="152">
        <v>-24</v>
      </c>
      <c r="G1130" t="s">
        <v>196</v>
      </c>
      <c r="H1130" s="342">
        <v>1</v>
      </c>
      <c r="I1130" s="294">
        <v>43312</v>
      </c>
      <c r="J1130">
        <v>23721</v>
      </c>
      <c r="K1130">
        <v>454</v>
      </c>
      <c r="L1130" t="s">
        <v>520</v>
      </c>
      <c r="M1130" t="s">
        <v>303</v>
      </c>
      <c r="N1130" t="s">
        <v>816</v>
      </c>
      <c r="O1130" t="s">
        <v>522</v>
      </c>
      <c r="P1130" t="s">
        <v>201</v>
      </c>
      <c r="Q1130" s="302" t="s">
        <v>595</v>
      </c>
      <c r="R1130" t="s">
        <v>301</v>
      </c>
      <c r="S1130" t="s">
        <v>204</v>
      </c>
      <c r="T1130" t="s">
        <v>201</v>
      </c>
      <c r="U1130" t="s">
        <v>50</v>
      </c>
      <c r="V1130" t="s">
        <v>205</v>
      </c>
      <c r="W1130" t="s">
        <v>201</v>
      </c>
      <c r="X1130" t="s">
        <v>46</v>
      </c>
      <c r="Y1130" s="287" t="s">
        <v>147</v>
      </c>
    </row>
    <row r="1131" spans="1:25" x14ac:dyDescent="0.35">
      <c r="A1131" t="s">
        <v>192</v>
      </c>
      <c r="B1131" t="s">
        <v>193</v>
      </c>
      <c r="C1131" t="s">
        <v>756</v>
      </c>
      <c r="D1131" t="s">
        <v>832</v>
      </c>
      <c r="E1131" s="152">
        <v>-120</v>
      </c>
      <c r="F1131" s="152">
        <v>-120</v>
      </c>
      <c r="G1131" t="s">
        <v>196</v>
      </c>
      <c r="H1131" s="342">
        <v>1</v>
      </c>
      <c r="I1131" s="294">
        <v>43312</v>
      </c>
      <c r="J1131">
        <v>23721</v>
      </c>
      <c r="K1131">
        <v>456</v>
      </c>
      <c r="L1131" t="s">
        <v>520</v>
      </c>
      <c r="M1131" t="s">
        <v>303</v>
      </c>
      <c r="N1131" t="s">
        <v>816</v>
      </c>
      <c r="O1131" t="s">
        <v>544</v>
      </c>
      <c r="P1131" t="s">
        <v>201</v>
      </c>
      <c r="Q1131" s="302" t="s">
        <v>595</v>
      </c>
      <c r="R1131" t="s">
        <v>686</v>
      </c>
      <c r="S1131" t="s">
        <v>204</v>
      </c>
      <c r="T1131" t="s">
        <v>201</v>
      </c>
      <c r="U1131" t="s">
        <v>50</v>
      </c>
      <c r="V1131" t="s">
        <v>205</v>
      </c>
      <c r="W1131" t="s">
        <v>201</v>
      </c>
      <c r="X1131" t="s">
        <v>46</v>
      </c>
      <c r="Y1131" s="287" t="s">
        <v>147</v>
      </c>
    </row>
    <row r="1132" spans="1:25" x14ac:dyDescent="0.35">
      <c r="A1132" t="s">
        <v>192</v>
      </c>
      <c r="B1132" t="s">
        <v>193</v>
      </c>
      <c r="C1132" t="s">
        <v>756</v>
      </c>
      <c r="D1132" t="s">
        <v>833</v>
      </c>
      <c r="E1132" s="152">
        <v>-60</v>
      </c>
      <c r="F1132" s="152">
        <v>-60</v>
      </c>
      <c r="G1132" t="s">
        <v>196</v>
      </c>
      <c r="H1132" s="342">
        <v>1</v>
      </c>
      <c r="I1132" s="294">
        <v>43312</v>
      </c>
      <c r="J1132">
        <v>23721</v>
      </c>
      <c r="K1132">
        <v>507</v>
      </c>
      <c r="L1132" t="s">
        <v>520</v>
      </c>
      <c r="M1132" t="s">
        <v>303</v>
      </c>
      <c r="N1132" t="s">
        <v>816</v>
      </c>
      <c r="O1132" t="s">
        <v>544</v>
      </c>
      <c r="P1132" t="s">
        <v>201</v>
      </c>
      <c r="Q1132" s="302" t="s">
        <v>595</v>
      </c>
      <c r="R1132" t="s">
        <v>306</v>
      </c>
      <c r="S1132" t="s">
        <v>204</v>
      </c>
      <c r="T1132" t="s">
        <v>201</v>
      </c>
      <c r="U1132" t="s">
        <v>50</v>
      </c>
      <c r="V1132" t="s">
        <v>205</v>
      </c>
      <c r="W1132" t="s">
        <v>201</v>
      </c>
      <c r="X1132" t="s">
        <v>46</v>
      </c>
      <c r="Y1132" s="287" t="s">
        <v>147</v>
      </c>
    </row>
    <row r="1133" spans="1:25" x14ac:dyDescent="0.35">
      <c r="A1133" t="s">
        <v>192</v>
      </c>
      <c r="B1133" t="s">
        <v>193</v>
      </c>
      <c r="C1133" t="s">
        <v>756</v>
      </c>
      <c r="D1133" t="s">
        <v>834</v>
      </c>
      <c r="E1133" s="152">
        <v>-30</v>
      </c>
      <c r="F1133" s="152">
        <v>-30</v>
      </c>
      <c r="G1133" t="s">
        <v>196</v>
      </c>
      <c r="H1133" s="342">
        <v>1</v>
      </c>
      <c r="I1133" s="294">
        <v>43312</v>
      </c>
      <c r="J1133">
        <v>23721</v>
      </c>
      <c r="K1133">
        <v>530</v>
      </c>
      <c r="L1133" t="s">
        <v>520</v>
      </c>
      <c r="M1133" t="s">
        <v>303</v>
      </c>
      <c r="N1133" t="s">
        <v>816</v>
      </c>
      <c r="O1133" t="s">
        <v>544</v>
      </c>
      <c r="P1133" t="s">
        <v>201</v>
      </c>
      <c r="Q1133" s="302" t="s">
        <v>595</v>
      </c>
      <c r="R1133" t="s">
        <v>408</v>
      </c>
      <c r="S1133" t="s">
        <v>204</v>
      </c>
      <c r="T1133" t="s">
        <v>201</v>
      </c>
      <c r="U1133" t="s">
        <v>50</v>
      </c>
      <c r="V1133" t="s">
        <v>205</v>
      </c>
      <c r="W1133" t="s">
        <v>201</v>
      </c>
      <c r="X1133" t="s">
        <v>46</v>
      </c>
      <c r="Y1133" s="287" t="s">
        <v>147</v>
      </c>
    </row>
    <row r="1134" spans="1:25" x14ac:dyDescent="0.35">
      <c r="A1134" t="s">
        <v>192</v>
      </c>
      <c r="B1134" t="s">
        <v>193</v>
      </c>
      <c r="C1134" t="s">
        <v>756</v>
      </c>
      <c r="D1134" t="s">
        <v>835</v>
      </c>
      <c r="E1134" s="152">
        <v>215.28</v>
      </c>
      <c r="F1134" s="152">
        <v>215.28</v>
      </c>
      <c r="G1134" t="s">
        <v>196</v>
      </c>
      <c r="H1134" s="342">
        <v>1</v>
      </c>
      <c r="I1134" s="294">
        <v>43312</v>
      </c>
      <c r="J1134">
        <v>23721</v>
      </c>
      <c r="K1134">
        <v>570</v>
      </c>
      <c r="L1134" t="s">
        <v>520</v>
      </c>
      <c r="M1134" t="s">
        <v>303</v>
      </c>
      <c r="N1134" t="s">
        <v>816</v>
      </c>
      <c r="O1134" t="s">
        <v>522</v>
      </c>
      <c r="P1134" t="s">
        <v>201</v>
      </c>
      <c r="Q1134" s="302" t="s">
        <v>313</v>
      </c>
      <c r="R1134" t="s">
        <v>301</v>
      </c>
      <c r="S1134" t="s">
        <v>204</v>
      </c>
      <c r="T1134" t="s">
        <v>201</v>
      </c>
      <c r="U1134" t="s">
        <v>50</v>
      </c>
      <c r="V1134" t="s">
        <v>205</v>
      </c>
      <c r="W1134" t="s">
        <v>201</v>
      </c>
      <c r="X1134" t="s">
        <v>46</v>
      </c>
      <c r="Y1134" s="287" t="s">
        <v>147</v>
      </c>
    </row>
    <row r="1135" spans="1:25" x14ac:dyDescent="0.35">
      <c r="A1135" t="s">
        <v>192</v>
      </c>
      <c r="B1135" t="s">
        <v>193</v>
      </c>
      <c r="C1135" t="s">
        <v>756</v>
      </c>
      <c r="D1135" t="s">
        <v>836</v>
      </c>
      <c r="E1135" s="152">
        <v>1119.5999999999999</v>
      </c>
      <c r="F1135" s="152">
        <v>1119.5999999999999</v>
      </c>
      <c r="G1135" t="s">
        <v>196</v>
      </c>
      <c r="H1135" s="342">
        <v>1</v>
      </c>
      <c r="I1135" s="294">
        <v>43312</v>
      </c>
      <c r="J1135">
        <v>23721</v>
      </c>
      <c r="K1135">
        <v>572</v>
      </c>
      <c r="L1135" t="s">
        <v>520</v>
      </c>
      <c r="M1135" t="s">
        <v>303</v>
      </c>
      <c r="N1135" t="s">
        <v>816</v>
      </c>
      <c r="O1135" t="s">
        <v>544</v>
      </c>
      <c r="P1135" t="s">
        <v>201</v>
      </c>
      <c r="Q1135" s="302" t="s">
        <v>313</v>
      </c>
      <c r="R1135" t="s">
        <v>686</v>
      </c>
      <c r="S1135" t="s">
        <v>204</v>
      </c>
      <c r="T1135" t="s">
        <v>201</v>
      </c>
      <c r="U1135" t="s">
        <v>50</v>
      </c>
      <c r="V1135" t="s">
        <v>205</v>
      </c>
      <c r="W1135" t="s">
        <v>201</v>
      </c>
      <c r="X1135" t="s">
        <v>46</v>
      </c>
      <c r="Y1135" s="287" t="s">
        <v>147</v>
      </c>
    </row>
    <row r="1136" spans="1:25" x14ac:dyDescent="0.35">
      <c r="A1136" t="s">
        <v>192</v>
      </c>
      <c r="B1136" t="s">
        <v>193</v>
      </c>
      <c r="C1136" t="s">
        <v>756</v>
      </c>
      <c r="D1136" t="s">
        <v>837</v>
      </c>
      <c r="E1136" s="152">
        <v>466.5</v>
      </c>
      <c r="F1136" s="152">
        <v>466.5</v>
      </c>
      <c r="G1136" t="s">
        <v>196</v>
      </c>
      <c r="H1136" s="342">
        <v>1</v>
      </c>
      <c r="I1136" s="294">
        <v>43312</v>
      </c>
      <c r="J1136">
        <v>23721</v>
      </c>
      <c r="K1136">
        <v>625</v>
      </c>
      <c r="L1136" t="s">
        <v>520</v>
      </c>
      <c r="M1136" t="s">
        <v>303</v>
      </c>
      <c r="N1136" t="s">
        <v>816</v>
      </c>
      <c r="O1136" t="s">
        <v>544</v>
      </c>
      <c r="P1136" t="s">
        <v>201</v>
      </c>
      <c r="Q1136" s="302" t="s">
        <v>313</v>
      </c>
      <c r="R1136" t="s">
        <v>306</v>
      </c>
      <c r="S1136" t="s">
        <v>204</v>
      </c>
      <c r="T1136" t="s">
        <v>201</v>
      </c>
      <c r="U1136" t="s">
        <v>50</v>
      </c>
      <c r="V1136" t="s">
        <v>205</v>
      </c>
      <c r="W1136" t="s">
        <v>201</v>
      </c>
      <c r="X1136" t="s">
        <v>46</v>
      </c>
      <c r="Y1136" s="287" t="s">
        <v>147</v>
      </c>
    </row>
    <row r="1137" spans="1:25" x14ac:dyDescent="0.35">
      <c r="A1137" t="s">
        <v>192</v>
      </c>
      <c r="B1137" t="s">
        <v>193</v>
      </c>
      <c r="C1137" t="s">
        <v>756</v>
      </c>
      <c r="D1137" t="s">
        <v>838</v>
      </c>
      <c r="E1137" s="152">
        <v>217.5</v>
      </c>
      <c r="F1137" s="152">
        <v>217.5</v>
      </c>
      <c r="G1137" t="s">
        <v>196</v>
      </c>
      <c r="H1137" s="342">
        <v>1</v>
      </c>
      <c r="I1137" s="294">
        <v>43312</v>
      </c>
      <c r="J1137">
        <v>23721</v>
      </c>
      <c r="K1137">
        <v>648</v>
      </c>
      <c r="L1137" t="s">
        <v>520</v>
      </c>
      <c r="M1137" t="s">
        <v>303</v>
      </c>
      <c r="N1137" t="s">
        <v>816</v>
      </c>
      <c r="O1137" t="s">
        <v>544</v>
      </c>
      <c r="P1137" t="s">
        <v>201</v>
      </c>
      <c r="Q1137" s="302" t="s">
        <v>313</v>
      </c>
      <c r="R1137" t="s">
        <v>408</v>
      </c>
      <c r="S1137" t="s">
        <v>204</v>
      </c>
      <c r="T1137" t="s">
        <v>201</v>
      </c>
      <c r="U1137" t="s">
        <v>50</v>
      </c>
      <c r="V1137" t="s">
        <v>205</v>
      </c>
      <c r="W1137" t="s">
        <v>201</v>
      </c>
      <c r="X1137" t="s">
        <v>46</v>
      </c>
      <c r="Y1137" s="287" t="s">
        <v>147</v>
      </c>
    </row>
    <row r="1138" spans="1:25" x14ac:dyDescent="0.35">
      <c r="A1138" t="s">
        <v>192</v>
      </c>
      <c r="B1138" t="s">
        <v>193</v>
      </c>
      <c r="C1138" t="s">
        <v>756</v>
      </c>
      <c r="D1138" t="s">
        <v>839</v>
      </c>
      <c r="E1138" s="152">
        <v>910.43</v>
      </c>
      <c r="F1138" s="152">
        <v>910.43</v>
      </c>
      <c r="G1138" t="s">
        <v>196</v>
      </c>
      <c r="H1138" s="342">
        <v>1</v>
      </c>
      <c r="I1138" s="294">
        <v>43312</v>
      </c>
      <c r="J1138">
        <v>23727</v>
      </c>
      <c r="K1138">
        <v>389</v>
      </c>
      <c r="L1138" t="s">
        <v>520</v>
      </c>
      <c r="M1138" t="s">
        <v>543</v>
      </c>
      <c r="N1138" t="s">
        <v>839</v>
      </c>
      <c r="O1138" t="s">
        <v>544</v>
      </c>
      <c r="P1138" t="s">
        <v>283</v>
      </c>
      <c r="Q1138" t="s">
        <v>316</v>
      </c>
      <c r="R1138" t="s">
        <v>201</v>
      </c>
      <c r="S1138" t="s">
        <v>204</v>
      </c>
      <c r="T1138" t="s">
        <v>201</v>
      </c>
      <c r="U1138" t="s">
        <v>317</v>
      </c>
      <c r="V1138" t="s">
        <v>318</v>
      </c>
      <c r="W1138" t="s">
        <v>201</v>
      </c>
      <c r="X1138" t="s">
        <v>94</v>
      </c>
      <c r="Y1138" s="287" t="s">
        <v>164</v>
      </c>
    </row>
    <row r="1139" spans="1:25" x14ac:dyDescent="0.35">
      <c r="A1139" t="s">
        <v>192</v>
      </c>
      <c r="B1139" t="s">
        <v>193</v>
      </c>
      <c r="C1139" t="s">
        <v>756</v>
      </c>
      <c r="D1139" t="s">
        <v>839</v>
      </c>
      <c r="E1139" s="152">
        <v>193.65</v>
      </c>
      <c r="F1139" s="152">
        <v>193.65</v>
      </c>
      <c r="G1139" t="s">
        <v>196</v>
      </c>
      <c r="H1139" s="342">
        <v>1</v>
      </c>
      <c r="I1139" s="294">
        <v>43312</v>
      </c>
      <c r="J1139">
        <v>23727</v>
      </c>
      <c r="K1139">
        <v>390</v>
      </c>
      <c r="L1139" t="s">
        <v>520</v>
      </c>
      <c r="M1139" t="s">
        <v>543</v>
      </c>
      <c r="N1139" t="s">
        <v>839</v>
      </c>
      <c r="O1139" t="s">
        <v>544</v>
      </c>
      <c r="P1139" t="s">
        <v>283</v>
      </c>
      <c r="Q1139" t="s">
        <v>319</v>
      </c>
      <c r="R1139" t="s">
        <v>201</v>
      </c>
      <c r="S1139" t="s">
        <v>204</v>
      </c>
      <c r="T1139" t="s">
        <v>201</v>
      </c>
      <c r="U1139" t="s">
        <v>317</v>
      </c>
      <c r="V1139" t="s">
        <v>318</v>
      </c>
      <c r="W1139" t="s">
        <v>201</v>
      </c>
      <c r="X1139" t="s">
        <v>94</v>
      </c>
      <c r="Y1139" s="287" t="s">
        <v>164</v>
      </c>
    </row>
    <row r="1140" spans="1:25" x14ac:dyDescent="0.35">
      <c r="A1140" t="s">
        <v>192</v>
      </c>
      <c r="B1140" t="s">
        <v>193</v>
      </c>
      <c r="C1140" t="s">
        <v>756</v>
      </c>
      <c r="D1140" t="s">
        <v>839</v>
      </c>
      <c r="E1140" s="152">
        <v>457.21</v>
      </c>
      <c r="F1140" s="152">
        <v>457.21</v>
      </c>
      <c r="G1140" t="s">
        <v>196</v>
      </c>
      <c r="H1140" s="342">
        <v>1</v>
      </c>
      <c r="I1140" s="294">
        <v>43312</v>
      </c>
      <c r="J1140">
        <v>23727</v>
      </c>
      <c r="K1140">
        <v>391</v>
      </c>
      <c r="L1140" t="s">
        <v>520</v>
      </c>
      <c r="M1140" t="s">
        <v>543</v>
      </c>
      <c r="N1140" t="s">
        <v>839</v>
      </c>
      <c r="O1140" t="s">
        <v>544</v>
      </c>
      <c r="P1140" t="s">
        <v>283</v>
      </c>
      <c r="Q1140" t="s">
        <v>320</v>
      </c>
      <c r="R1140" t="s">
        <v>201</v>
      </c>
      <c r="S1140" t="s">
        <v>204</v>
      </c>
      <c r="T1140" t="s">
        <v>201</v>
      </c>
      <c r="U1140" t="s">
        <v>317</v>
      </c>
      <c r="V1140" t="s">
        <v>318</v>
      </c>
      <c r="W1140" t="s">
        <v>201</v>
      </c>
      <c r="X1140" t="s">
        <v>94</v>
      </c>
      <c r="Y1140" s="287" t="s">
        <v>164</v>
      </c>
    </row>
    <row r="1141" spans="1:25" x14ac:dyDescent="0.35">
      <c r="A1141" t="s">
        <v>192</v>
      </c>
      <c r="B1141" t="s">
        <v>193</v>
      </c>
      <c r="C1141" t="s">
        <v>756</v>
      </c>
      <c r="D1141" t="s">
        <v>839</v>
      </c>
      <c r="E1141" s="152">
        <v>291.06</v>
      </c>
      <c r="F1141" s="152">
        <v>291.06</v>
      </c>
      <c r="G1141" t="s">
        <v>196</v>
      </c>
      <c r="H1141" s="342">
        <v>1</v>
      </c>
      <c r="I1141" s="294">
        <v>43312</v>
      </c>
      <c r="J1141">
        <v>23727</v>
      </c>
      <c r="K1141">
        <v>392</v>
      </c>
      <c r="L1141" t="s">
        <v>520</v>
      </c>
      <c r="M1141" t="s">
        <v>543</v>
      </c>
      <c r="N1141" t="s">
        <v>839</v>
      </c>
      <c r="O1141" t="s">
        <v>544</v>
      </c>
      <c r="P1141" t="s">
        <v>283</v>
      </c>
      <c r="Q1141" t="s">
        <v>321</v>
      </c>
      <c r="R1141" t="s">
        <v>201</v>
      </c>
      <c r="S1141" t="s">
        <v>204</v>
      </c>
      <c r="T1141" t="s">
        <v>201</v>
      </c>
      <c r="U1141" t="s">
        <v>317</v>
      </c>
      <c r="V1141" t="s">
        <v>318</v>
      </c>
      <c r="W1141" t="s">
        <v>201</v>
      </c>
      <c r="X1141" t="s">
        <v>94</v>
      </c>
      <c r="Y1141" s="287" t="s">
        <v>164</v>
      </c>
    </row>
    <row r="1142" spans="1:25" x14ac:dyDescent="0.35">
      <c r="A1142" t="s">
        <v>192</v>
      </c>
      <c r="B1142" t="s">
        <v>193</v>
      </c>
      <c r="C1142" t="s">
        <v>756</v>
      </c>
      <c r="D1142" t="s">
        <v>839</v>
      </c>
      <c r="E1142" s="152">
        <v>465.97</v>
      </c>
      <c r="F1142" s="152">
        <v>465.97</v>
      </c>
      <c r="G1142" t="s">
        <v>196</v>
      </c>
      <c r="H1142" s="342">
        <v>1</v>
      </c>
      <c r="I1142" s="294">
        <v>43312</v>
      </c>
      <c r="J1142">
        <v>23727</v>
      </c>
      <c r="K1142">
        <v>393</v>
      </c>
      <c r="L1142" t="s">
        <v>520</v>
      </c>
      <c r="M1142" t="s">
        <v>543</v>
      </c>
      <c r="N1142" t="s">
        <v>839</v>
      </c>
      <c r="O1142" t="s">
        <v>544</v>
      </c>
      <c r="P1142" t="s">
        <v>283</v>
      </c>
      <c r="Q1142" t="s">
        <v>324</v>
      </c>
      <c r="R1142" t="s">
        <v>201</v>
      </c>
      <c r="S1142" t="s">
        <v>204</v>
      </c>
      <c r="T1142" t="s">
        <v>201</v>
      </c>
      <c r="U1142" t="s">
        <v>317</v>
      </c>
      <c r="V1142" t="s">
        <v>318</v>
      </c>
      <c r="W1142" t="s">
        <v>201</v>
      </c>
      <c r="X1142" t="s">
        <v>94</v>
      </c>
      <c r="Y1142" s="287" t="s">
        <v>164</v>
      </c>
    </row>
    <row r="1143" spans="1:25" x14ac:dyDescent="0.35">
      <c r="A1143" t="s">
        <v>192</v>
      </c>
      <c r="B1143" t="s">
        <v>193</v>
      </c>
      <c r="C1143" t="s">
        <v>756</v>
      </c>
      <c r="D1143" t="s">
        <v>839</v>
      </c>
      <c r="E1143" s="152">
        <v>494.31</v>
      </c>
      <c r="F1143" s="152">
        <v>494.31</v>
      </c>
      <c r="G1143" t="s">
        <v>196</v>
      </c>
      <c r="H1143" s="342">
        <v>1</v>
      </c>
      <c r="I1143" s="294">
        <v>43312</v>
      </c>
      <c r="J1143">
        <v>23727</v>
      </c>
      <c r="K1143">
        <v>394</v>
      </c>
      <c r="L1143" t="s">
        <v>520</v>
      </c>
      <c r="M1143" t="s">
        <v>543</v>
      </c>
      <c r="N1143" t="s">
        <v>839</v>
      </c>
      <c r="O1143" t="s">
        <v>544</v>
      </c>
      <c r="P1143" t="s">
        <v>283</v>
      </c>
      <c r="Q1143" t="s">
        <v>325</v>
      </c>
      <c r="R1143" t="s">
        <v>201</v>
      </c>
      <c r="S1143" t="s">
        <v>204</v>
      </c>
      <c r="T1143" t="s">
        <v>201</v>
      </c>
      <c r="U1143" t="s">
        <v>317</v>
      </c>
      <c r="V1143" t="s">
        <v>318</v>
      </c>
      <c r="W1143" t="s">
        <v>201</v>
      </c>
      <c r="X1143" t="s">
        <v>94</v>
      </c>
      <c r="Y1143" s="287" t="s">
        <v>164</v>
      </c>
    </row>
    <row r="1144" spans="1:25" x14ac:dyDescent="0.35">
      <c r="A1144" t="s">
        <v>192</v>
      </c>
      <c r="B1144" t="s">
        <v>193</v>
      </c>
      <c r="C1144" t="s">
        <v>756</v>
      </c>
      <c r="D1144" t="s">
        <v>839</v>
      </c>
      <c r="E1144" s="152">
        <v>9.77</v>
      </c>
      <c r="F1144" s="152">
        <v>9.77</v>
      </c>
      <c r="G1144" t="s">
        <v>196</v>
      </c>
      <c r="H1144" s="342">
        <v>1</v>
      </c>
      <c r="I1144" s="294">
        <v>43312</v>
      </c>
      <c r="J1144">
        <v>23727</v>
      </c>
      <c r="K1144">
        <v>395</v>
      </c>
      <c r="L1144" t="s">
        <v>520</v>
      </c>
      <c r="M1144" t="s">
        <v>543</v>
      </c>
      <c r="N1144" t="s">
        <v>839</v>
      </c>
      <c r="O1144" t="s">
        <v>544</v>
      </c>
      <c r="P1144" t="s">
        <v>283</v>
      </c>
      <c r="Q1144" t="s">
        <v>351</v>
      </c>
      <c r="R1144" t="s">
        <v>201</v>
      </c>
      <c r="S1144" t="s">
        <v>204</v>
      </c>
      <c r="T1144" t="s">
        <v>201</v>
      </c>
      <c r="U1144" t="s">
        <v>317</v>
      </c>
      <c r="V1144" t="s">
        <v>318</v>
      </c>
      <c r="W1144" t="s">
        <v>201</v>
      </c>
      <c r="X1144" t="s">
        <v>94</v>
      </c>
      <c r="Y1144" s="287" t="s">
        <v>164</v>
      </c>
    </row>
    <row r="1145" spans="1:25" x14ac:dyDescent="0.35">
      <c r="A1145" t="s">
        <v>192</v>
      </c>
      <c r="B1145" t="s">
        <v>193</v>
      </c>
      <c r="C1145" t="s">
        <v>756</v>
      </c>
      <c r="D1145" t="s">
        <v>839</v>
      </c>
      <c r="E1145" s="152">
        <v>34.99</v>
      </c>
      <c r="F1145" s="152">
        <v>34.99</v>
      </c>
      <c r="G1145" t="s">
        <v>196</v>
      </c>
      <c r="H1145" s="342">
        <v>1</v>
      </c>
      <c r="I1145" s="294">
        <v>43312</v>
      </c>
      <c r="J1145">
        <v>23727</v>
      </c>
      <c r="K1145">
        <v>396</v>
      </c>
      <c r="L1145" t="s">
        <v>520</v>
      </c>
      <c r="M1145" t="s">
        <v>543</v>
      </c>
      <c r="N1145" t="s">
        <v>839</v>
      </c>
      <c r="O1145" t="s">
        <v>544</v>
      </c>
      <c r="P1145" t="s">
        <v>283</v>
      </c>
      <c r="Q1145" t="s">
        <v>352</v>
      </c>
      <c r="R1145" t="s">
        <v>201</v>
      </c>
      <c r="S1145" t="s">
        <v>204</v>
      </c>
      <c r="T1145" t="s">
        <v>201</v>
      </c>
      <c r="U1145" t="s">
        <v>317</v>
      </c>
      <c r="V1145" t="s">
        <v>318</v>
      </c>
      <c r="W1145" t="s">
        <v>201</v>
      </c>
      <c r="X1145" t="s">
        <v>94</v>
      </c>
      <c r="Y1145" s="287" t="s">
        <v>164</v>
      </c>
    </row>
    <row r="1146" spans="1:25" x14ac:dyDescent="0.35">
      <c r="A1146" t="s">
        <v>192</v>
      </c>
      <c r="B1146" t="s">
        <v>193</v>
      </c>
      <c r="C1146" t="s">
        <v>756</v>
      </c>
      <c r="D1146" t="s">
        <v>839</v>
      </c>
      <c r="E1146" s="152">
        <v>30.97</v>
      </c>
      <c r="F1146" s="152">
        <v>30.97</v>
      </c>
      <c r="G1146" t="s">
        <v>196</v>
      </c>
      <c r="H1146" s="342">
        <v>1</v>
      </c>
      <c r="I1146" s="294">
        <v>43312</v>
      </c>
      <c r="J1146">
        <v>23727</v>
      </c>
      <c r="K1146">
        <v>397</v>
      </c>
      <c r="L1146" t="s">
        <v>520</v>
      </c>
      <c r="M1146" t="s">
        <v>543</v>
      </c>
      <c r="N1146" t="s">
        <v>839</v>
      </c>
      <c r="O1146" t="s">
        <v>544</v>
      </c>
      <c r="P1146" t="s">
        <v>283</v>
      </c>
      <c r="Q1146" t="s">
        <v>326</v>
      </c>
      <c r="R1146" t="s">
        <v>201</v>
      </c>
      <c r="S1146" t="s">
        <v>204</v>
      </c>
      <c r="T1146" t="s">
        <v>201</v>
      </c>
      <c r="U1146" t="s">
        <v>317</v>
      </c>
      <c r="V1146" t="s">
        <v>318</v>
      </c>
      <c r="W1146" t="s">
        <v>201</v>
      </c>
      <c r="X1146" t="s">
        <v>94</v>
      </c>
      <c r="Y1146" s="287" t="s">
        <v>164</v>
      </c>
    </row>
    <row r="1147" spans="1:25" x14ac:dyDescent="0.35">
      <c r="A1147" t="s">
        <v>192</v>
      </c>
      <c r="B1147" t="s">
        <v>193</v>
      </c>
      <c r="C1147" t="s">
        <v>756</v>
      </c>
      <c r="D1147" t="s">
        <v>839</v>
      </c>
      <c r="E1147" s="152">
        <v>85.7</v>
      </c>
      <c r="F1147" s="152">
        <v>85.7</v>
      </c>
      <c r="G1147" t="s">
        <v>196</v>
      </c>
      <c r="H1147" s="342">
        <v>1</v>
      </c>
      <c r="I1147" s="294">
        <v>43312</v>
      </c>
      <c r="J1147">
        <v>23727</v>
      </c>
      <c r="K1147">
        <v>926</v>
      </c>
      <c r="L1147" t="s">
        <v>520</v>
      </c>
      <c r="M1147" t="s">
        <v>543</v>
      </c>
      <c r="N1147" t="s">
        <v>839</v>
      </c>
      <c r="O1147" t="s">
        <v>522</v>
      </c>
      <c r="P1147" t="s">
        <v>417</v>
      </c>
      <c r="Q1147" t="s">
        <v>316</v>
      </c>
      <c r="R1147" t="s">
        <v>201</v>
      </c>
      <c r="S1147" t="s">
        <v>204</v>
      </c>
      <c r="T1147" t="s">
        <v>201</v>
      </c>
      <c r="U1147" t="s">
        <v>317</v>
      </c>
      <c r="V1147" t="s">
        <v>318</v>
      </c>
      <c r="W1147" t="s">
        <v>201</v>
      </c>
      <c r="X1147" t="s">
        <v>94</v>
      </c>
      <c r="Y1147" s="287" t="s">
        <v>164</v>
      </c>
    </row>
    <row r="1148" spans="1:25" x14ac:dyDescent="0.35">
      <c r="A1148" t="s">
        <v>192</v>
      </c>
      <c r="B1148" t="s">
        <v>193</v>
      </c>
      <c r="C1148" t="s">
        <v>756</v>
      </c>
      <c r="D1148" t="s">
        <v>839</v>
      </c>
      <c r="E1148" s="152">
        <v>16.32</v>
      </c>
      <c r="F1148" s="152">
        <v>16.32</v>
      </c>
      <c r="G1148" t="s">
        <v>196</v>
      </c>
      <c r="H1148" s="342">
        <v>1</v>
      </c>
      <c r="I1148" s="294">
        <v>43312</v>
      </c>
      <c r="J1148">
        <v>23727</v>
      </c>
      <c r="K1148">
        <v>927</v>
      </c>
      <c r="L1148" t="s">
        <v>520</v>
      </c>
      <c r="M1148" t="s">
        <v>543</v>
      </c>
      <c r="N1148" t="s">
        <v>839</v>
      </c>
      <c r="O1148" t="s">
        <v>522</v>
      </c>
      <c r="P1148" t="s">
        <v>417</v>
      </c>
      <c r="Q1148" t="s">
        <v>319</v>
      </c>
      <c r="R1148" t="s">
        <v>201</v>
      </c>
      <c r="S1148" t="s">
        <v>204</v>
      </c>
      <c r="T1148" t="s">
        <v>201</v>
      </c>
      <c r="U1148" t="s">
        <v>317</v>
      </c>
      <c r="V1148" t="s">
        <v>318</v>
      </c>
      <c r="W1148" t="s">
        <v>201</v>
      </c>
      <c r="X1148" t="s">
        <v>94</v>
      </c>
      <c r="Y1148" s="287" t="s">
        <v>164</v>
      </c>
    </row>
    <row r="1149" spans="1:25" x14ac:dyDescent="0.35">
      <c r="A1149" t="s">
        <v>192</v>
      </c>
      <c r="B1149" t="s">
        <v>193</v>
      </c>
      <c r="C1149" t="s">
        <v>756</v>
      </c>
      <c r="D1149" t="s">
        <v>839</v>
      </c>
      <c r="E1149" s="152">
        <v>3.66</v>
      </c>
      <c r="F1149" s="152">
        <v>3.66</v>
      </c>
      <c r="G1149" t="s">
        <v>196</v>
      </c>
      <c r="H1149" s="342">
        <v>1</v>
      </c>
      <c r="I1149" s="294">
        <v>43312</v>
      </c>
      <c r="J1149">
        <v>23727</v>
      </c>
      <c r="K1149">
        <v>928</v>
      </c>
      <c r="L1149" t="s">
        <v>520</v>
      </c>
      <c r="M1149" t="s">
        <v>543</v>
      </c>
      <c r="N1149" t="s">
        <v>839</v>
      </c>
      <c r="O1149" t="s">
        <v>522</v>
      </c>
      <c r="P1149" t="s">
        <v>417</v>
      </c>
      <c r="Q1149" t="s">
        <v>347</v>
      </c>
      <c r="R1149" t="s">
        <v>201</v>
      </c>
      <c r="S1149" t="s">
        <v>204</v>
      </c>
      <c r="T1149" t="s">
        <v>201</v>
      </c>
      <c r="U1149" t="s">
        <v>317</v>
      </c>
      <c r="V1149" t="s">
        <v>318</v>
      </c>
      <c r="W1149" t="s">
        <v>201</v>
      </c>
      <c r="X1149" t="s">
        <v>94</v>
      </c>
      <c r="Y1149" s="287" t="s">
        <v>164</v>
      </c>
    </row>
    <row r="1150" spans="1:25" x14ac:dyDescent="0.35">
      <c r="A1150" t="s">
        <v>192</v>
      </c>
      <c r="B1150" t="s">
        <v>193</v>
      </c>
      <c r="C1150" t="s">
        <v>756</v>
      </c>
      <c r="D1150" t="s">
        <v>839</v>
      </c>
      <c r="E1150" s="152">
        <v>1.6</v>
      </c>
      <c r="F1150" s="152">
        <v>1.6</v>
      </c>
      <c r="G1150" t="s">
        <v>196</v>
      </c>
      <c r="H1150" s="342">
        <v>1</v>
      </c>
      <c r="I1150" s="294">
        <v>43312</v>
      </c>
      <c r="J1150">
        <v>23727</v>
      </c>
      <c r="K1150">
        <v>929</v>
      </c>
      <c r="L1150" t="s">
        <v>520</v>
      </c>
      <c r="M1150" t="s">
        <v>543</v>
      </c>
      <c r="N1150" t="s">
        <v>839</v>
      </c>
      <c r="O1150" t="s">
        <v>522</v>
      </c>
      <c r="P1150" t="s">
        <v>417</v>
      </c>
      <c r="Q1150" t="s">
        <v>320</v>
      </c>
      <c r="R1150" t="s">
        <v>201</v>
      </c>
      <c r="S1150" t="s">
        <v>204</v>
      </c>
      <c r="T1150" t="s">
        <v>201</v>
      </c>
      <c r="U1150" t="s">
        <v>317</v>
      </c>
      <c r="V1150" t="s">
        <v>318</v>
      </c>
      <c r="W1150" t="s">
        <v>201</v>
      </c>
      <c r="X1150" t="s">
        <v>94</v>
      </c>
      <c r="Y1150" s="287" t="s">
        <v>164</v>
      </c>
    </row>
    <row r="1151" spans="1:25" x14ac:dyDescent="0.35">
      <c r="A1151" t="s">
        <v>192</v>
      </c>
      <c r="B1151" t="s">
        <v>193</v>
      </c>
      <c r="C1151" t="s">
        <v>756</v>
      </c>
      <c r="D1151" t="s">
        <v>839</v>
      </c>
      <c r="E1151" s="152">
        <v>7.06</v>
      </c>
      <c r="F1151" s="152">
        <v>7.06</v>
      </c>
      <c r="G1151" t="s">
        <v>196</v>
      </c>
      <c r="H1151" s="342">
        <v>1</v>
      </c>
      <c r="I1151" s="294">
        <v>43312</v>
      </c>
      <c r="J1151">
        <v>23727</v>
      </c>
      <c r="K1151">
        <v>930</v>
      </c>
      <c r="L1151" t="s">
        <v>520</v>
      </c>
      <c r="M1151" t="s">
        <v>543</v>
      </c>
      <c r="N1151" t="s">
        <v>839</v>
      </c>
      <c r="O1151" t="s">
        <v>522</v>
      </c>
      <c r="P1151" t="s">
        <v>417</v>
      </c>
      <c r="Q1151" t="s">
        <v>321</v>
      </c>
      <c r="R1151" t="s">
        <v>201</v>
      </c>
      <c r="S1151" t="s">
        <v>204</v>
      </c>
      <c r="T1151" t="s">
        <v>201</v>
      </c>
      <c r="U1151" t="s">
        <v>317</v>
      </c>
      <c r="V1151" t="s">
        <v>318</v>
      </c>
      <c r="W1151" t="s">
        <v>201</v>
      </c>
      <c r="X1151" t="s">
        <v>94</v>
      </c>
      <c r="Y1151" s="287" t="s">
        <v>164</v>
      </c>
    </row>
    <row r="1152" spans="1:25" x14ac:dyDescent="0.35">
      <c r="A1152" t="s">
        <v>192</v>
      </c>
      <c r="B1152" t="s">
        <v>193</v>
      </c>
      <c r="C1152" t="s">
        <v>756</v>
      </c>
      <c r="D1152" t="s">
        <v>839</v>
      </c>
      <c r="E1152" s="152">
        <v>11.29</v>
      </c>
      <c r="F1152" s="152">
        <v>11.29</v>
      </c>
      <c r="G1152" t="s">
        <v>196</v>
      </c>
      <c r="H1152" s="342">
        <v>1</v>
      </c>
      <c r="I1152" s="294">
        <v>43312</v>
      </c>
      <c r="J1152">
        <v>23727</v>
      </c>
      <c r="K1152">
        <v>931</v>
      </c>
      <c r="L1152" t="s">
        <v>520</v>
      </c>
      <c r="M1152" t="s">
        <v>543</v>
      </c>
      <c r="N1152" t="s">
        <v>839</v>
      </c>
      <c r="O1152" t="s">
        <v>522</v>
      </c>
      <c r="P1152" t="s">
        <v>417</v>
      </c>
      <c r="Q1152" t="s">
        <v>322</v>
      </c>
      <c r="R1152" t="s">
        <v>201</v>
      </c>
      <c r="S1152" t="s">
        <v>204</v>
      </c>
      <c r="T1152" t="s">
        <v>201</v>
      </c>
      <c r="U1152" t="s">
        <v>317</v>
      </c>
      <c r="V1152" t="s">
        <v>318</v>
      </c>
      <c r="W1152" t="s">
        <v>201</v>
      </c>
      <c r="X1152" t="s">
        <v>94</v>
      </c>
      <c r="Y1152" s="287" t="s">
        <v>164</v>
      </c>
    </row>
    <row r="1153" spans="1:25" x14ac:dyDescent="0.35">
      <c r="A1153" t="s">
        <v>192</v>
      </c>
      <c r="B1153" t="s">
        <v>193</v>
      </c>
      <c r="C1153" t="s">
        <v>756</v>
      </c>
      <c r="D1153" t="s">
        <v>839</v>
      </c>
      <c r="E1153" s="152">
        <v>19.920000000000002</v>
      </c>
      <c r="F1153" s="152">
        <v>19.920000000000002</v>
      </c>
      <c r="G1153" t="s">
        <v>196</v>
      </c>
      <c r="H1153" s="342">
        <v>1</v>
      </c>
      <c r="I1153" s="294">
        <v>43312</v>
      </c>
      <c r="J1153">
        <v>23727</v>
      </c>
      <c r="K1153">
        <v>932</v>
      </c>
      <c r="L1153" t="s">
        <v>520</v>
      </c>
      <c r="M1153" t="s">
        <v>543</v>
      </c>
      <c r="N1153" t="s">
        <v>839</v>
      </c>
      <c r="O1153" t="s">
        <v>522</v>
      </c>
      <c r="P1153" t="s">
        <v>417</v>
      </c>
      <c r="Q1153" t="s">
        <v>324</v>
      </c>
      <c r="R1153" t="s">
        <v>201</v>
      </c>
      <c r="S1153" t="s">
        <v>204</v>
      </c>
      <c r="T1153" t="s">
        <v>201</v>
      </c>
      <c r="U1153" t="s">
        <v>317</v>
      </c>
      <c r="V1153" t="s">
        <v>318</v>
      </c>
      <c r="W1153" t="s">
        <v>201</v>
      </c>
      <c r="X1153" t="s">
        <v>94</v>
      </c>
      <c r="Y1153" s="287" t="s">
        <v>164</v>
      </c>
    </row>
    <row r="1154" spans="1:25" x14ac:dyDescent="0.35">
      <c r="A1154" t="s">
        <v>192</v>
      </c>
      <c r="B1154" t="s">
        <v>193</v>
      </c>
      <c r="C1154" t="s">
        <v>756</v>
      </c>
      <c r="D1154" t="s">
        <v>839</v>
      </c>
      <c r="E1154" s="152">
        <v>10.59</v>
      </c>
      <c r="F1154" s="152">
        <v>10.59</v>
      </c>
      <c r="G1154" t="s">
        <v>196</v>
      </c>
      <c r="H1154" s="342">
        <v>1</v>
      </c>
      <c r="I1154" s="294">
        <v>43312</v>
      </c>
      <c r="J1154">
        <v>23727</v>
      </c>
      <c r="K1154">
        <v>933</v>
      </c>
      <c r="L1154" t="s">
        <v>520</v>
      </c>
      <c r="M1154" t="s">
        <v>543</v>
      </c>
      <c r="N1154" t="s">
        <v>839</v>
      </c>
      <c r="O1154" t="s">
        <v>522</v>
      </c>
      <c r="P1154" t="s">
        <v>417</v>
      </c>
      <c r="Q1154" t="s">
        <v>325</v>
      </c>
      <c r="R1154" t="s">
        <v>201</v>
      </c>
      <c r="S1154" t="s">
        <v>204</v>
      </c>
      <c r="T1154" t="s">
        <v>201</v>
      </c>
      <c r="U1154" t="s">
        <v>317</v>
      </c>
      <c r="V1154" t="s">
        <v>318</v>
      </c>
      <c r="W1154" t="s">
        <v>201</v>
      </c>
      <c r="X1154" t="s">
        <v>94</v>
      </c>
      <c r="Y1154" s="287" t="s">
        <v>164</v>
      </c>
    </row>
    <row r="1155" spans="1:25" x14ac:dyDescent="0.35">
      <c r="A1155" t="s">
        <v>192</v>
      </c>
      <c r="B1155" t="s">
        <v>193</v>
      </c>
      <c r="C1155" t="s">
        <v>756</v>
      </c>
      <c r="D1155" t="s">
        <v>839</v>
      </c>
      <c r="E1155" s="152">
        <v>2.31</v>
      </c>
      <c r="F1155" s="152">
        <v>2.31</v>
      </c>
      <c r="G1155" t="s">
        <v>196</v>
      </c>
      <c r="H1155" s="342">
        <v>1</v>
      </c>
      <c r="I1155" s="294">
        <v>43312</v>
      </c>
      <c r="J1155">
        <v>23727</v>
      </c>
      <c r="K1155">
        <v>934</v>
      </c>
      <c r="L1155" t="s">
        <v>520</v>
      </c>
      <c r="M1155" t="s">
        <v>543</v>
      </c>
      <c r="N1155" t="s">
        <v>839</v>
      </c>
      <c r="O1155" t="s">
        <v>522</v>
      </c>
      <c r="P1155" t="s">
        <v>417</v>
      </c>
      <c r="Q1155" t="s">
        <v>352</v>
      </c>
      <c r="R1155" t="s">
        <v>201</v>
      </c>
      <c r="S1155" t="s">
        <v>204</v>
      </c>
      <c r="T1155" t="s">
        <v>201</v>
      </c>
      <c r="U1155" t="s">
        <v>317</v>
      </c>
      <c r="V1155" t="s">
        <v>318</v>
      </c>
      <c r="W1155" t="s">
        <v>201</v>
      </c>
      <c r="X1155" t="s">
        <v>94</v>
      </c>
      <c r="Y1155" s="287" t="s">
        <v>164</v>
      </c>
    </row>
    <row r="1156" spans="1:25" x14ac:dyDescent="0.35">
      <c r="A1156" t="s">
        <v>192</v>
      </c>
      <c r="B1156" t="s">
        <v>193</v>
      </c>
      <c r="C1156" t="s">
        <v>756</v>
      </c>
      <c r="D1156" t="s">
        <v>839</v>
      </c>
      <c r="E1156" s="152">
        <v>1.59</v>
      </c>
      <c r="F1156" s="152">
        <v>1.59</v>
      </c>
      <c r="G1156" t="s">
        <v>196</v>
      </c>
      <c r="H1156" s="342">
        <v>1</v>
      </c>
      <c r="I1156" s="294">
        <v>43312</v>
      </c>
      <c r="J1156">
        <v>23727</v>
      </c>
      <c r="K1156">
        <v>935</v>
      </c>
      <c r="L1156" t="s">
        <v>520</v>
      </c>
      <c r="M1156" t="s">
        <v>543</v>
      </c>
      <c r="N1156" t="s">
        <v>839</v>
      </c>
      <c r="O1156" t="s">
        <v>522</v>
      </c>
      <c r="P1156" t="s">
        <v>417</v>
      </c>
      <c r="Q1156" t="s">
        <v>326</v>
      </c>
      <c r="R1156" t="s">
        <v>201</v>
      </c>
      <c r="S1156" t="s">
        <v>204</v>
      </c>
      <c r="T1156" t="s">
        <v>201</v>
      </c>
      <c r="U1156" t="s">
        <v>317</v>
      </c>
      <c r="V1156" t="s">
        <v>318</v>
      </c>
      <c r="W1156" t="s">
        <v>201</v>
      </c>
      <c r="X1156" t="s">
        <v>94</v>
      </c>
      <c r="Y1156" s="287" t="s">
        <v>164</v>
      </c>
    </row>
    <row r="1157" spans="1:25" x14ac:dyDescent="0.35">
      <c r="A1157" t="s">
        <v>192</v>
      </c>
      <c r="B1157" t="s">
        <v>193</v>
      </c>
      <c r="C1157" t="s">
        <v>756</v>
      </c>
      <c r="D1157" t="s">
        <v>840</v>
      </c>
      <c r="E1157" s="152">
        <v>250.29</v>
      </c>
      <c r="F1157" s="152">
        <v>250.29</v>
      </c>
      <c r="G1157" t="s">
        <v>196</v>
      </c>
      <c r="H1157" s="342">
        <v>1</v>
      </c>
      <c r="I1157" s="294">
        <v>43312</v>
      </c>
      <c r="J1157">
        <v>23737</v>
      </c>
      <c r="K1157">
        <v>43</v>
      </c>
      <c r="L1157" t="s">
        <v>520</v>
      </c>
      <c r="M1157" t="s">
        <v>841</v>
      </c>
      <c r="N1157" t="s">
        <v>840</v>
      </c>
      <c r="O1157" t="s">
        <v>544</v>
      </c>
      <c r="P1157" t="s">
        <v>329</v>
      </c>
      <c r="Q1157" t="s">
        <v>316</v>
      </c>
      <c r="R1157" t="s">
        <v>201</v>
      </c>
      <c r="S1157" t="s">
        <v>204</v>
      </c>
      <c r="T1157" t="s">
        <v>201</v>
      </c>
      <c r="U1157" t="s">
        <v>330</v>
      </c>
      <c r="V1157" t="s">
        <v>318</v>
      </c>
      <c r="W1157" t="s">
        <v>201</v>
      </c>
      <c r="X1157" t="s">
        <v>331</v>
      </c>
      <c r="Y1157" s="287" t="s">
        <v>164</v>
      </c>
    </row>
    <row r="1158" spans="1:25" x14ac:dyDescent="0.35">
      <c r="A1158" t="s">
        <v>192</v>
      </c>
      <c r="B1158" t="s">
        <v>193</v>
      </c>
      <c r="C1158" t="s">
        <v>756</v>
      </c>
      <c r="D1158" t="s">
        <v>840</v>
      </c>
      <c r="E1158" s="152">
        <v>2.39</v>
      </c>
      <c r="F1158" s="152">
        <v>2.39</v>
      </c>
      <c r="G1158" t="s">
        <v>196</v>
      </c>
      <c r="H1158" s="342">
        <v>1</v>
      </c>
      <c r="I1158" s="294">
        <v>43312</v>
      </c>
      <c r="J1158">
        <v>23737</v>
      </c>
      <c r="K1158">
        <v>90</v>
      </c>
      <c r="L1158" t="s">
        <v>520</v>
      </c>
      <c r="M1158" t="s">
        <v>841</v>
      </c>
      <c r="N1158" t="s">
        <v>840</v>
      </c>
      <c r="O1158" t="s">
        <v>811</v>
      </c>
      <c r="P1158" t="s">
        <v>329</v>
      </c>
      <c r="Q1158" t="s">
        <v>316</v>
      </c>
      <c r="R1158" t="s">
        <v>201</v>
      </c>
      <c r="S1158" t="s">
        <v>204</v>
      </c>
      <c r="T1158" t="s">
        <v>201</v>
      </c>
      <c r="U1158" t="s">
        <v>330</v>
      </c>
      <c r="V1158" t="s">
        <v>318</v>
      </c>
      <c r="W1158" t="s">
        <v>201</v>
      </c>
      <c r="X1158" t="s">
        <v>331</v>
      </c>
      <c r="Y1158" s="287" t="s">
        <v>164</v>
      </c>
    </row>
    <row r="1159" spans="1:25" x14ac:dyDescent="0.35">
      <c r="A1159" t="s">
        <v>192</v>
      </c>
      <c r="B1159" t="s">
        <v>193</v>
      </c>
      <c r="C1159" t="s">
        <v>756</v>
      </c>
      <c r="D1159" t="s">
        <v>840</v>
      </c>
      <c r="E1159" s="152">
        <v>12.64</v>
      </c>
      <c r="F1159" s="152">
        <v>12.64</v>
      </c>
      <c r="G1159" t="s">
        <v>196</v>
      </c>
      <c r="H1159" s="342">
        <v>1</v>
      </c>
      <c r="I1159" s="294">
        <v>43312</v>
      </c>
      <c r="J1159">
        <v>23737</v>
      </c>
      <c r="K1159">
        <v>150</v>
      </c>
      <c r="L1159" t="s">
        <v>520</v>
      </c>
      <c r="M1159" t="s">
        <v>841</v>
      </c>
      <c r="N1159" t="s">
        <v>840</v>
      </c>
      <c r="O1159" t="s">
        <v>522</v>
      </c>
      <c r="P1159" t="s">
        <v>329</v>
      </c>
      <c r="Q1159" t="s">
        <v>316</v>
      </c>
      <c r="R1159" t="s">
        <v>201</v>
      </c>
      <c r="S1159" t="s">
        <v>204</v>
      </c>
      <c r="T1159" t="s">
        <v>201</v>
      </c>
      <c r="U1159" t="s">
        <v>330</v>
      </c>
      <c r="V1159" t="s">
        <v>318</v>
      </c>
      <c r="W1159" t="s">
        <v>201</v>
      </c>
      <c r="X1159" t="s">
        <v>331</v>
      </c>
      <c r="Y1159" s="287" t="s">
        <v>164</v>
      </c>
    </row>
    <row r="1160" spans="1:25" x14ac:dyDescent="0.35">
      <c r="A1160" t="s">
        <v>192</v>
      </c>
      <c r="B1160" t="s">
        <v>193</v>
      </c>
      <c r="C1160" t="s">
        <v>756</v>
      </c>
      <c r="D1160" t="s">
        <v>840</v>
      </c>
      <c r="E1160" s="152">
        <v>81.13</v>
      </c>
      <c r="F1160" s="152">
        <v>81.13</v>
      </c>
      <c r="G1160" t="s">
        <v>196</v>
      </c>
      <c r="H1160" s="342">
        <v>1</v>
      </c>
      <c r="I1160" s="294">
        <v>43312</v>
      </c>
      <c r="J1160">
        <v>23737</v>
      </c>
      <c r="K1160">
        <v>192</v>
      </c>
      <c r="L1160" t="s">
        <v>520</v>
      </c>
      <c r="M1160" t="s">
        <v>841</v>
      </c>
      <c r="N1160" t="s">
        <v>840</v>
      </c>
      <c r="O1160" t="s">
        <v>544</v>
      </c>
      <c r="P1160" t="s">
        <v>332</v>
      </c>
      <c r="Q1160" t="s">
        <v>316</v>
      </c>
      <c r="R1160" t="s">
        <v>201</v>
      </c>
      <c r="S1160" t="s">
        <v>204</v>
      </c>
      <c r="T1160" t="s">
        <v>201</v>
      </c>
      <c r="U1160" t="s">
        <v>330</v>
      </c>
      <c r="V1160" t="s">
        <v>318</v>
      </c>
      <c r="W1160" t="s">
        <v>201</v>
      </c>
      <c r="X1160" t="s">
        <v>331</v>
      </c>
      <c r="Y1160" s="287" t="s">
        <v>164</v>
      </c>
    </row>
    <row r="1161" spans="1:25" x14ac:dyDescent="0.35">
      <c r="A1161" t="s">
        <v>192</v>
      </c>
      <c r="B1161" t="s">
        <v>193</v>
      </c>
      <c r="C1161" t="s">
        <v>756</v>
      </c>
      <c r="D1161" t="s">
        <v>840</v>
      </c>
      <c r="E1161" s="152">
        <v>0.78</v>
      </c>
      <c r="F1161" s="152">
        <v>0.78</v>
      </c>
      <c r="G1161" t="s">
        <v>196</v>
      </c>
      <c r="H1161" s="342">
        <v>1</v>
      </c>
      <c r="I1161" s="294">
        <v>43312</v>
      </c>
      <c r="J1161">
        <v>23737</v>
      </c>
      <c r="K1161">
        <v>239</v>
      </c>
      <c r="L1161" t="s">
        <v>520</v>
      </c>
      <c r="M1161" t="s">
        <v>841</v>
      </c>
      <c r="N1161" t="s">
        <v>840</v>
      </c>
      <c r="O1161" t="s">
        <v>811</v>
      </c>
      <c r="P1161" t="s">
        <v>332</v>
      </c>
      <c r="Q1161" t="s">
        <v>316</v>
      </c>
      <c r="R1161" t="s">
        <v>201</v>
      </c>
      <c r="S1161" t="s">
        <v>204</v>
      </c>
      <c r="T1161" t="s">
        <v>201</v>
      </c>
      <c r="U1161" t="s">
        <v>330</v>
      </c>
      <c r="V1161" t="s">
        <v>318</v>
      </c>
      <c r="W1161" t="s">
        <v>201</v>
      </c>
      <c r="X1161" t="s">
        <v>331</v>
      </c>
      <c r="Y1161" s="287" t="s">
        <v>164</v>
      </c>
    </row>
    <row r="1162" spans="1:25" x14ac:dyDescent="0.35">
      <c r="A1162" t="s">
        <v>192</v>
      </c>
      <c r="B1162" t="s">
        <v>193</v>
      </c>
      <c r="C1162" t="s">
        <v>756</v>
      </c>
      <c r="D1162" t="s">
        <v>840</v>
      </c>
      <c r="E1162" s="152">
        <v>4.0999999999999996</v>
      </c>
      <c r="F1162" s="152">
        <v>4.0999999999999996</v>
      </c>
      <c r="G1162" t="s">
        <v>196</v>
      </c>
      <c r="H1162" s="342">
        <v>1</v>
      </c>
      <c r="I1162" s="294">
        <v>43312</v>
      </c>
      <c r="J1162">
        <v>23737</v>
      </c>
      <c r="K1162">
        <v>299</v>
      </c>
      <c r="L1162" t="s">
        <v>520</v>
      </c>
      <c r="M1162" t="s">
        <v>841</v>
      </c>
      <c r="N1162" t="s">
        <v>840</v>
      </c>
      <c r="O1162" t="s">
        <v>522</v>
      </c>
      <c r="P1162" t="s">
        <v>332</v>
      </c>
      <c r="Q1162" t="s">
        <v>316</v>
      </c>
      <c r="R1162" t="s">
        <v>201</v>
      </c>
      <c r="S1162" t="s">
        <v>204</v>
      </c>
      <c r="T1162" t="s">
        <v>201</v>
      </c>
      <c r="U1162" t="s">
        <v>330</v>
      </c>
      <c r="V1162" t="s">
        <v>318</v>
      </c>
      <c r="W1162" t="s">
        <v>201</v>
      </c>
      <c r="X1162" t="s">
        <v>331</v>
      </c>
      <c r="Y1162" s="287" t="s">
        <v>164</v>
      </c>
    </row>
    <row r="1163" spans="1:25" x14ac:dyDescent="0.35">
      <c r="A1163" t="s">
        <v>192</v>
      </c>
      <c r="B1163" t="s">
        <v>193</v>
      </c>
      <c r="C1163" t="s">
        <v>756</v>
      </c>
      <c r="D1163" t="s">
        <v>840</v>
      </c>
      <c r="E1163" s="152">
        <v>68.11</v>
      </c>
      <c r="F1163" s="152">
        <v>68.11</v>
      </c>
      <c r="G1163" t="s">
        <v>196</v>
      </c>
      <c r="H1163" s="342">
        <v>1</v>
      </c>
      <c r="I1163" s="294">
        <v>43312</v>
      </c>
      <c r="J1163">
        <v>23737</v>
      </c>
      <c r="K1163">
        <v>341</v>
      </c>
      <c r="L1163" t="s">
        <v>520</v>
      </c>
      <c r="M1163" t="s">
        <v>841</v>
      </c>
      <c r="N1163" t="s">
        <v>840</v>
      </c>
      <c r="O1163" t="s">
        <v>544</v>
      </c>
      <c r="P1163" t="s">
        <v>333</v>
      </c>
      <c r="Q1163" t="s">
        <v>316</v>
      </c>
      <c r="R1163" t="s">
        <v>201</v>
      </c>
      <c r="S1163" t="s">
        <v>204</v>
      </c>
      <c r="T1163" t="s">
        <v>201</v>
      </c>
      <c r="U1163" t="s">
        <v>330</v>
      </c>
      <c r="V1163" t="s">
        <v>318</v>
      </c>
      <c r="W1163" t="s">
        <v>201</v>
      </c>
      <c r="X1163" t="s">
        <v>331</v>
      </c>
      <c r="Y1163" s="287" t="s">
        <v>164</v>
      </c>
    </row>
    <row r="1164" spans="1:25" x14ac:dyDescent="0.35">
      <c r="A1164" t="s">
        <v>192</v>
      </c>
      <c r="B1164" t="s">
        <v>193</v>
      </c>
      <c r="C1164" t="s">
        <v>756</v>
      </c>
      <c r="D1164" t="s">
        <v>840</v>
      </c>
      <c r="E1164" s="152">
        <v>0.65</v>
      </c>
      <c r="F1164" s="152">
        <v>0.65</v>
      </c>
      <c r="G1164" t="s">
        <v>196</v>
      </c>
      <c r="H1164" s="342">
        <v>1</v>
      </c>
      <c r="I1164" s="294">
        <v>43312</v>
      </c>
      <c r="J1164">
        <v>23737</v>
      </c>
      <c r="K1164">
        <v>388</v>
      </c>
      <c r="L1164" t="s">
        <v>520</v>
      </c>
      <c r="M1164" t="s">
        <v>841</v>
      </c>
      <c r="N1164" t="s">
        <v>840</v>
      </c>
      <c r="O1164" t="s">
        <v>811</v>
      </c>
      <c r="P1164" t="s">
        <v>333</v>
      </c>
      <c r="Q1164" t="s">
        <v>316</v>
      </c>
      <c r="R1164" t="s">
        <v>201</v>
      </c>
      <c r="S1164" t="s">
        <v>204</v>
      </c>
      <c r="T1164" t="s">
        <v>201</v>
      </c>
      <c r="U1164" t="s">
        <v>330</v>
      </c>
      <c r="V1164" t="s">
        <v>318</v>
      </c>
      <c r="W1164" t="s">
        <v>201</v>
      </c>
      <c r="X1164" t="s">
        <v>331</v>
      </c>
      <c r="Y1164" s="287" t="s">
        <v>164</v>
      </c>
    </row>
    <row r="1165" spans="1:25" x14ac:dyDescent="0.35">
      <c r="A1165" t="s">
        <v>192</v>
      </c>
      <c r="B1165" t="s">
        <v>193</v>
      </c>
      <c r="C1165" t="s">
        <v>756</v>
      </c>
      <c r="D1165" t="s">
        <v>840</v>
      </c>
      <c r="E1165" s="152">
        <v>3.44</v>
      </c>
      <c r="F1165" s="152">
        <v>3.44</v>
      </c>
      <c r="G1165" t="s">
        <v>196</v>
      </c>
      <c r="H1165" s="342">
        <v>1</v>
      </c>
      <c r="I1165" s="294">
        <v>43312</v>
      </c>
      <c r="J1165">
        <v>23737</v>
      </c>
      <c r="K1165">
        <v>448</v>
      </c>
      <c r="L1165" t="s">
        <v>520</v>
      </c>
      <c r="M1165" t="s">
        <v>841</v>
      </c>
      <c r="N1165" t="s">
        <v>840</v>
      </c>
      <c r="O1165" t="s">
        <v>522</v>
      </c>
      <c r="P1165" t="s">
        <v>333</v>
      </c>
      <c r="Q1165" t="s">
        <v>316</v>
      </c>
      <c r="R1165" t="s">
        <v>201</v>
      </c>
      <c r="S1165" t="s">
        <v>204</v>
      </c>
      <c r="T1165" t="s">
        <v>201</v>
      </c>
      <c r="U1165" t="s">
        <v>330</v>
      </c>
      <c r="V1165" t="s">
        <v>318</v>
      </c>
      <c r="W1165" t="s">
        <v>201</v>
      </c>
      <c r="X1165" t="s">
        <v>331</v>
      </c>
      <c r="Y1165" s="287" t="s">
        <v>164</v>
      </c>
    </row>
    <row r="1166" spans="1:25" x14ac:dyDescent="0.35">
      <c r="A1166" t="s">
        <v>192</v>
      </c>
      <c r="B1166" t="s">
        <v>193</v>
      </c>
      <c r="C1166" t="s">
        <v>756</v>
      </c>
      <c r="D1166" t="s">
        <v>840</v>
      </c>
      <c r="E1166" s="152">
        <v>62.95</v>
      </c>
      <c r="F1166" s="152">
        <v>62.95</v>
      </c>
      <c r="G1166" t="s">
        <v>196</v>
      </c>
      <c r="H1166" s="342">
        <v>1</v>
      </c>
      <c r="I1166" s="294">
        <v>43312</v>
      </c>
      <c r="J1166">
        <v>23737</v>
      </c>
      <c r="K1166">
        <v>490</v>
      </c>
      <c r="L1166" t="s">
        <v>520</v>
      </c>
      <c r="M1166" t="s">
        <v>841</v>
      </c>
      <c r="N1166" t="s">
        <v>840</v>
      </c>
      <c r="O1166" t="s">
        <v>544</v>
      </c>
      <c r="P1166" t="s">
        <v>334</v>
      </c>
      <c r="Q1166" t="s">
        <v>316</v>
      </c>
      <c r="R1166" t="s">
        <v>201</v>
      </c>
      <c r="S1166" t="s">
        <v>204</v>
      </c>
      <c r="T1166" t="s">
        <v>201</v>
      </c>
      <c r="U1166" t="s">
        <v>330</v>
      </c>
      <c r="V1166" t="s">
        <v>318</v>
      </c>
      <c r="W1166" t="s">
        <v>201</v>
      </c>
      <c r="X1166" t="s">
        <v>331</v>
      </c>
      <c r="Y1166" s="287" t="s">
        <v>164</v>
      </c>
    </row>
    <row r="1167" spans="1:25" x14ac:dyDescent="0.35">
      <c r="A1167" t="s">
        <v>192</v>
      </c>
      <c r="B1167" t="s">
        <v>193</v>
      </c>
      <c r="C1167" t="s">
        <v>756</v>
      </c>
      <c r="D1167" t="s">
        <v>840</v>
      </c>
      <c r="E1167" s="152">
        <v>0.6</v>
      </c>
      <c r="F1167" s="152">
        <v>0.6</v>
      </c>
      <c r="G1167" t="s">
        <v>196</v>
      </c>
      <c r="H1167" s="342">
        <v>1</v>
      </c>
      <c r="I1167" s="294">
        <v>43312</v>
      </c>
      <c r="J1167">
        <v>23737</v>
      </c>
      <c r="K1167">
        <v>537</v>
      </c>
      <c r="L1167" t="s">
        <v>520</v>
      </c>
      <c r="M1167" t="s">
        <v>841</v>
      </c>
      <c r="N1167" t="s">
        <v>840</v>
      </c>
      <c r="O1167" t="s">
        <v>811</v>
      </c>
      <c r="P1167" t="s">
        <v>334</v>
      </c>
      <c r="Q1167" t="s">
        <v>316</v>
      </c>
      <c r="R1167" t="s">
        <v>201</v>
      </c>
      <c r="S1167" t="s">
        <v>204</v>
      </c>
      <c r="T1167" t="s">
        <v>201</v>
      </c>
      <c r="U1167" t="s">
        <v>330</v>
      </c>
      <c r="V1167" t="s">
        <v>318</v>
      </c>
      <c r="W1167" t="s">
        <v>201</v>
      </c>
      <c r="X1167" t="s">
        <v>331</v>
      </c>
      <c r="Y1167" s="287" t="s">
        <v>164</v>
      </c>
    </row>
    <row r="1168" spans="1:25" x14ac:dyDescent="0.35">
      <c r="A1168" t="s">
        <v>192</v>
      </c>
      <c r="B1168" t="s">
        <v>193</v>
      </c>
      <c r="C1168" t="s">
        <v>756</v>
      </c>
      <c r="D1168" t="s">
        <v>840</v>
      </c>
      <c r="E1168" s="152">
        <v>3.18</v>
      </c>
      <c r="F1168" s="152">
        <v>3.18</v>
      </c>
      <c r="G1168" t="s">
        <v>196</v>
      </c>
      <c r="H1168" s="342">
        <v>1</v>
      </c>
      <c r="I1168" s="294">
        <v>43312</v>
      </c>
      <c r="J1168">
        <v>23737</v>
      </c>
      <c r="K1168">
        <v>597</v>
      </c>
      <c r="L1168" t="s">
        <v>520</v>
      </c>
      <c r="M1168" t="s">
        <v>841</v>
      </c>
      <c r="N1168" t="s">
        <v>840</v>
      </c>
      <c r="O1168" t="s">
        <v>522</v>
      </c>
      <c r="P1168" t="s">
        <v>334</v>
      </c>
      <c r="Q1168" t="s">
        <v>316</v>
      </c>
      <c r="R1168" t="s">
        <v>201</v>
      </c>
      <c r="S1168" t="s">
        <v>204</v>
      </c>
      <c r="T1168" t="s">
        <v>201</v>
      </c>
      <c r="U1168" t="s">
        <v>330</v>
      </c>
      <c r="V1168" t="s">
        <v>318</v>
      </c>
      <c r="W1168" t="s">
        <v>201</v>
      </c>
      <c r="X1168" t="s">
        <v>331</v>
      </c>
      <c r="Y1168" s="287" t="s">
        <v>164</v>
      </c>
    </row>
    <row r="1169" spans="1:25" x14ac:dyDescent="0.35">
      <c r="A1169" t="s">
        <v>192</v>
      </c>
      <c r="B1169" t="s">
        <v>193</v>
      </c>
      <c r="C1169" t="s">
        <v>756</v>
      </c>
      <c r="D1169" t="s">
        <v>840</v>
      </c>
      <c r="E1169" s="152">
        <v>211.92</v>
      </c>
      <c r="F1169" s="152">
        <v>211.92</v>
      </c>
      <c r="G1169" t="s">
        <v>196</v>
      </c>
      <c r="H1169" s="342">
        <v>1</v>
      </c>
      <c r="I1169" s="294">
        <v>43312</v>
      </c>
      <c r="J1169">
        <v>23737</v>
      </c>
      <c r="K1169">
        <v>641</v>
      </c>
      <c r="L1169" t="s">
        <v>520</v>
      </c>
      <c r="M1169" t="s">
        <v>841</v>
      </c>
      <c r="N1169" t="s">
        <v>840</v>
      </c>
      <c r="O1169" t="s">
        <v>544</v>
      </c>
      <c r="P1169" t="s">
        <v>335</v>
      </c>
      <c r="Q1169" t="s">
        <v>316</v>
      </c>
      <c r="R1169" t="s">
        <v>201</v>
      </c>
      <c r="S1169" t="s">
        <v>204</v>
      </c>
      <c r="T1169" t="s">
        <v>201</v>
      </c>
      <c r="U1169" t="s">
        <v>330</v>
      </c>
      <c r="V1169" t="s">
        <v>318</v>
      </c>
      <c r="W1169" t="s">
        <v>201</v>
      </c>
      <c r="X1169" t="s">
        <v>331</v>
      </c>
      <c r="Y1169" s="287" t="s">
        <v>164</v>
      </c>
    </row>
    <row r="1170" spans="1:25" x14ac:dyDescent="0.35">
      <c r="A1170" t="s">
        <v>192</v>
      </c>
      <c r="B1170" t="s">
        <v>193</v>
      </c>
      <c r="C1170" t="s">
        <v>756</v>
      </c>
      <c r="D1170" t="s">
        <v>840</v>
      </c>
      <c r="E1170" s="152">
        <v>2.0299999999999998</v>
      </c>
      <c r="F1170" s="152">
        <v>2.0299999999999998</v>
      </c>
      <c r="G1170" t="s">
        <v>196</v>
      </c>
      <c r="H1170" s="342">
        <v>1</v>
      </c>
      <c r="I1170" s="294">
        <v>43312</v>
      </c>
      <c r="J1170">
        <v>23737</v>
      </c>
      <c r="K1170">
        <v>688</v>
      </c>
      <c r="L1170" t="s">
        <v>520</v>
      </c>
      <c r="M1170" t="s">
        <v>841</v>
      </c>
      <c r="N1170" t="s">
        <v>840</v>
      </c>
      <c r="O1170" t="s">
        <v>811</v>
      </c>
      <c r="P1170" t="s">
        <v>335</v>
      </c>
      <c r="Q1170" t="s">
        <v>316</v>
      </c>
      <c r="R1170" t="s">
        <v>201</v>
      </c>
      <c r="S1170" t="s">
        <v>204</v>
      </c>
      <c r="T1170" t="s">
        <v>201</v>
      </c>
      <c r="U1170" t="s">
        <v>330</v>
      </c>
      <c r="V1170" t="s">
        <v>318</v>
      </c>
      <c r="W1170" t="s">
        <v>201</v>
      </c>
      <c r="X1170" t="s">
        <v>331</v>
      </c>
      <c r="Y1170" s="287" t="s">
        <v>164</v>
      </c>
    </row>
    <row r="1171" spans="1:25" x14ac:dyDescent="0.35">
      <c r="A1171" t="s">
        <v>192</v>
      </c>
      <c r="B1171" t="s">
        <v>193</v>
      </c>
      <c r="C1171" t="s">
        <v>756</v>
      </c>
      <c r="D1171" t="s">
        <v>840</v>
      </c>
      <c r="E1171" s="152">
        <v>10.7</v>
      </c>
      <c r="F1171" s="152">
        <v>10.7</v>
      </c>
      <c r="G1171" t="s">
        <v>196</v>
      </c>
      <c r="H1171" s="342">
        <v>1</v>
      </c>
      <c r="I1171" s="294">
        <v>43312</v>
      </c>
      <c r="J1171">
        <v>23737</v>
      </c>
      <c r="K1171">
        <v>748</v>
      </c>
      <c r="L1171" t="s">
        <v>520</v>
      </c>
      <c r="M1171" t="s">
        <v>841</v>
      </c>
      <c r="N1171" t="s">
        <v>840</v>
      </c>
      <c r="O1171" t="s">
        <v>522</v>
      </c>
      <c r="P1171" t="s">
        <v>335</v>
      </c>
      <c r="Q1171" t="s">
        <v>316</v>
      </c>
      <c r="R1171" t="s">
        <v>201</v>
      </c>
      <c r="S1171" t="s">
        <v>204</v>
      </c>
      <c r="T1171" t="s">
        <v>201</v>
      </c>
      <c r="U1171" t="s">
        <v>330</v>
      </c>
      <c r="V1171" t="s">
        <v>318</v>
      </c>
      <c r="W1171" t="s">
        <v>201</v>
      </c>
      <c r="X1171" t="s">
        <v>331</v>
      </c>
      <c r="Y1171" s="287" t="s">
        <v>164</v>
      </c>
    </row>
    <row r="1172" spans="1:25" x14ac:dyDescent="0.35">
      <c r="A1172" t="s">
        <v>192</v>
      </c>
      <c r="B1172" t="s">
        <v>193</v>
      </c>
      <c r="C1172" t="s">
        <v>756</v>
      </c>
      <c r="D1172" t="s">
        <v>840</v>
      </c>
      <c r="E1172" s="152">
        <v>222.14</v>
      </c>
      <c r="F1172" s="152">
        <v>222.14</v>
      </c>
      <c r="G1172" t="s">
        <v>196</v>
      </c>
      <c r="H1172" s="342">
        <v>1</v>
      </c>
      <c r="I1172" s="294">
        <v>43312</v>
      </c>
      <c r="J1172">
        <v>23737</v>
      </c>
      <c r="K1172">
        <v>792</v>
      </c>
      <c r="L1172" t="s">
        <v>520</v>
      </c>
      <c r="M1172" t="s">
        <v>841</v>
      </c>
      <c r="N1172" t="s">
        <v>840</v>
      </c>
      <c r="O1172" t="s">
        <v>544</v>
      </c>
      <c r="P1172" t="s">
        <v>336</v>
      </c>
      <c r="Q1172" t="s">
        <v>316</v>
      </c>
      <c r="R1172" t="s">
        <v>201</v>
      </c>
      <c r="S1172" t="s">
        <v>204</v>
      </c>
      <c r="T1172" t="s">
        <v>201</v>
      </c>
      <c r="U1172" t="s">
        <v>330</v>
      </c>
      <c r="V1172" t="s">
        <v>318</v>
      </c>
      <c r="W1172" t="s">
        <v>201</v>
      </c>
      <c r="X1172" t="s">
        <v>331</v>
      </c>
      <c r="Y1172" s="287" t="s">
        <v>164</v>
      </c>
    </row>
    <row r="1173" spans="1:25" x14ac:dyDescent="0.35">
      <c r="A1173" t="s">
        <v>192</v>
      </c>
      <c r="B1173" t="s">
        <v>193</v>
      </c>
      <c r="C1173" t="s">
        <v>756</v>
      </c>
      <c r="D1173" t="s">
        <v>840</v>
      </c>
      <c r="E1173" s="152">
        <v>2.12</v>
      </c>
      <c r="F1173" s="152">
        <v>2.12</v>
      </c>
      <c r="G1173" t="s">
        <v>196</v>
      </c>
      <c r="H1173" s="342">
        <v>1</v>
      </c>
      <c r="I1173" s="294">
        <v>43312</v>
      </c>
      <c r="J1173">
        <v>23737</v>
      </c>
      <c r="K1173">
        <v>839</v>
      </c>
      <c r="L1173" t="s">
        <v>520</v>
      </c>
      <c r="M1173" t="s">
        <v>841</v>
      </c>
      <c r="N1173" t="s">
        <v>840</v>
      </c>
      <c r="O1173" t="s">
        <v>811</v>
      </c>
      <c r="P1173" t="s">
        <v>336</v>
      </c>
      <c r="Q1173" t="s">
        <v>316</v>
      </c>
      <c r="R1173" t="s">
        <v>201</v>
      </c>
      <c r="S1173" t="s">
        <v>204</v>
      </c>
      <c r="T1173" t="s">
        <v>201</v>
      </c>
      <c r="U1173" t="s">
        <v>330</v>
      </c>
      <c r="V1173" t="s">
        <v>318</v>
      </c>
      <c r="W1173" t="s">
        <v>201</v>
      </c>
      <c r="X1173" t="s">
        <v>331</v>
      </c>
      <c r="Y1173" s="287" t="s">
        <v>164</v>
      </c>
    </row>
    <row r="1174" spans="1:25" x14ac:dyDescent="0.35">
      <c r="A1174" t="s">
        <v>192</v>
      </c>
      <c r="B1174" t="s">
        <v>193</v>
      </c>
      <c r="C1174" t="s">
        <v>756</v>
      </c>
      <c r="D1174" t="s">
        <v>840</v>
      </c>
      <c r="E1174" s="152">
        <v>11.22</v>
      </c>
      <c r="F1174" s="152">
        <v>11.22</v>
      </c>
      <c r="G1174" t="s">
        <v>196</v>
      </c>
      <c r="H1174" s="342">
        <v>1</v>
      </c>
      <c r="I1174" s="294">
        <v>43312</v>
      </c>
      <c r="J1174">
        <v>23737</v>
      </c>
      <c r="K1174">
        <v>899</v>
      </c>
      <c r="L1174" t="s">
        <v>520</v>
      </c>
      <c r="M1174" t="s">
        <v>841</v>
      </c>
      <c r="N1174" t="s">
        <v>840</v>
      </c>
      <c r="O1174" t="s">
        <v>522</v>
      </c>
      <c r="P1174" t="s">
        <v>336</v>
      </c>
      <c r="Q1174" t="s">
        <v>316</v>
      </c>
      <c r="R1174" t="s">
        <v>201</v>
      </c>
      <c r="S1174" t="s">
        <v>204</v>
      </c>
      <c r="T1174" t="s">
        <v>201</v>
      </c>
      <c r="U1174" t="s">
        <v>330</v>
      </c>
      <c r="V1174" t="s">
        <v>318</v>
      </c>
      <c r="W1174" t="s">
        <v>201</v>
      </c>
      <c r="X1174" t="s">
        <v>331</v>
      </c>
      <c r="Y1174" s="287" t="s">
        <v>164</v>
      </c>
    </row>
    <row r="1175" spans="1:25" x14ac:dyDescent="0.35">
      <c r="A1175" t="s">
        <v>192</v>
      </c>
      <c r="B1175" t="s">
        <v>193</v>
      </c>
      <c r="C1175" t="s">
        <v>756</v>
      </c>
      <c r="D1175" t="s">
        <v>840</v>
      </c>
      <c r="E1175" s="152">
        <v>27.3</v>
      </c>
      <c r="F1175" s="152">
        <v>27.3</v>
      </c>
      <c r="G1175" t="s">
        <v>196</v>
      </c>
      <c r="H1175" s="342">
        <v>1</v>
      </c>
      <c r="I1175" s="294">
        <v>43312</v>
      </c>
      <c r="J1175">
        <v>23737</v>
      </c>
      <c r="K1175">
        <v>941</v>
      </c>
      <c r="L1175" t="s">
        <v>520</v>
      </c>
      <c r="M1175" t="s">
        <v>841</v>
      </c>
      <c r="N1175" t="s">
        <v>840</v>
      </c>
      <c r="O1175" t="s">
        <v>544</v>
      </c>
      <c r="P1175" t="s">
        <v>337</v>
      </c>
      <c r="Q1175" t="s">
        <v>316</v>
      </c>
      <c r="R1175" t="s">
        <v>201</v>
      </c>
      <c r="S1175" t="s">
        <v>204</v>
      </c>
      <c r="T1175" t="s">
        <v>201</v>
      </c>
      <c r="U1175" t="s">
        <v>330</v>
      </c>
      <c r="V1175" t="s">
        <v>318</v>
      </c>
      <c r="W1175" t="s">
        <v>201</v>
      </c>
      <c r="X1175" t="s">
        <v>331</v>
      </c>
      <c r="Y1175" s="287" t="s">
        <v>164</v>
      </c>
    </row>
    <row r="1176" spans="1:25" x14ac:dyDescent="0.35">
      <c r="A1176" t="s">
        <v>192</v>
      </c>
      <c r="B1176" t="s">
        <v>193</v>
      </c>
      <c r="C1176" t="s">
        <v>756</v>
      </c>
      <c r="D1176" t="s">
        <v>840</v>
      </c>
      <c r="E1176" s="152">
        <v>0.26</v>
      </c>
      <c r="F1176" s="152">
        <v>0.26</v>
      </c>
      <c r="G1176" t="s">
        <v>196</v>
      </c>
      <c r="H1176" s="342">
        <v>1</v>
      </c>
      <c r="I1176" s="294">
        <v>43312</v>
      </c>
      <c r="J1176">
        <v>23737</v>
      </c>
      <c r="K1176">
        <v>986</v>
      </c>
      <c r="L1176" t="s">
        <v>520</v>
      </c>
      <c r="M1176" t="s">
        <v>841</v>
      </c>
      <c r="N1176" t="s">
        <v>840</v>
      </c>
      <c r="O1176" t="s">
        <v>811</v>
      </c>
      <c r="P1176" t="s">
        <v>337</v>
      </c>
      <c r="Q1176" t="s">
        <v>316</v>
      </c>
      <c r="R1176" t="s">
        <v>201</v>
      </c>
      <c r="S1176" t="s">
        <v>204</v>
      </c>
      <c r="T1176" t="s">
        <v>201</v>
      </c>
      <c r="U1176" t="s">
        <v>330</v>
      </c>
      <c r="V1176" t="s">
        <v>318</v>
      </c>
      <c r="W1176" t="s">
        <v>201</v>
      </c>
      <c r="X1176" t="s">
        <v>331</v>
      </c>
      <c r="Y1176" s="287" t="s">
        <v>164</v>
      </c>
    </row>
    <row r="1177" spans="1:25" x14ac:dyDescent="0.35">
      <c r="A1177" t="s">
        <v>192</v>
      </c>
      <c r="B1177" t="s">
        <v>193</v>
      </c>
      <c r="C1177" t="s">
        <v>756</v>
      </c>
      <c r="D1177" t="s">
        <v>840</v>
      </c>
      <c r="E1177" s="152">
        <v>1.38</v>
      </c>
      <c r="F1177" s="152">
        <v>1.38</v>
      </c>
      <c r="G1177" t="s">
        <v>196</v>
      </c>
      <c r="H1177" s="342">
        <v>1</v>
      </c>
      <c r="I1177" s="294">
        <v>43312</v>
      </c>
      <c r="J1177">
        <v>23737</v>
      </c>
      <c r="K1177">
        <v>1046</v>
      </c>
      <c r="L1177" t="s">
        <v>520</v>
      </c>
      <c r="M1177" t="s">
        <v>841</v>
      </c>
      <c r="N1177" t="s">
        <v>840</v>
      </c>
      <c r="O1177" t="s">
        <v>522</v>
      </c>
      <c r="P1177" t="s">
        <v>337</v>
      </c>
      <c r="Q1177" t="s">
        <v>316</v>
      </c>
      <c r="R1177" t="s">
        <v>201</v>
      </c>
      <c r="S1177" t="s">
        <v>204</v>
      </c>
      <c r="T1177" t="s">
        <v>201</v>
      </c>
      <c r="U1177" t="s">
        <v>330</v>
      </c>
      <c r="V1177" t="s">
        <v>318</v>
      </c>
      <c r="W1177" t="s">
        <v>201</v>
      </c>
      <c r="X1177" t="s">
        <v>331</v>
      </c>
      <c r="Y1177" s="287" t="s">
        <v>164</v>
      </c>
    </row>
    <row r="1178" spans="1:25" x14ac:dyDescent="0.35">
      <c r="A1178" t="s">
        <v>192</v>
      </c>
      <c r="B1178" t="s">
        <v>193</v>
      </c>
      <c r="C1178" t="s">
        <v>756</v>
      </c>
      <c r="D1178" t="s">
        <v>840</v>
      </c>
      <c r="E1178" s="152">
        <v>190.57</v>
      </c>
      <c r="F1178" s="152">
        <v>190.57</v>
      </c>
      <c r="G1178" t="s">
        <v>196</v>
      </c>
      <c r="H1178" s="342">
        <v>1</v>
      </c>
      <c r="I1178" s="294">
        <v>43312</v>
      </c>
      <c r="J1178">
        <v>23737</v>
      </c>
      <c r="K1178">
        <v>1090</v>
      </c>
      <c r="L1178" t="s">
        <v>520</v>
      </c>
      <c r="M1178" t="s">
        <v>841</v>
      </c>
      <c r="N1178" t="s">
        <v>840</v>
      </c>
      <c r="O1178" t="s">
        <v>544</v>
      </c>
      <c r="P1178" t="s">
        <v>338</v>
      </c>
      <c r="Q1178" t="s">
        <v>316</v>
      </c>
      <c r="R1178" t="s">
        <v>201</v>
      </c>
      <c r="S1178" t="s">
        <v>204</v>
      </c>
      <c r="T1178" t="s">
        <v>201</v>
      </c>
      <c r="U1178" t="s">
        <v>330</v>
      </c>
      <c r="V1178" t="s">
        <v>318</v>
      </c>
      <c r="W1178" t="s">
        <v>201</v>
      </c>
      <c r="X1178" t="s">
        <v>331</v>
      </c>
      <c r="Y1178" s="287" t="s">
        <v>164</v>
      </c>
    </row>
    <row r="1179" spans="1:25" x14ac:dyDescent="0.35">
      <c r="A1179" t="s">
        <v>192</v>
      </c>
      <c r="B1179" t="s">
        <v>193</v>
      </c>
      <c r="C1179" t="s">
        <v>756</v>
      </c>
      <c r="D1179" t="s">
        <v>840</v>
      </c>
      <c r="E1179" s="152">
        <v>1.82</v>
      </c>
      <c r="F1179" s="152">
        <v>1.82</v>
      </c>
      <c r="G1179" t="s">
        <v>196</v>
      </c>
      <c r="H1179" s="342">
        <v>1</v>
      </c>
      <c r="I1179" s="294">
        <v>43312</v>
      </c>
      <c r="J1179">
        <v>23737</v>
      </c>
      <c r="K1179">
        <v>1137</v>
      </c>
      <c r="L1179" t="s">
        <v>520</v>
      </c>
      <c r="M1179" t="s">
        <v>841</v>
      </c>
      <c r="N1179" t="s">
        <v>840</v>
      </c>
      <c r="O1179" t="s">
        <v>811</v>
      </c>
      <c r="P1179" t="s">
        <v>338</v>
      </c>
      <c r="Q1179" t="s">
        <v>316</v>
      </c>
      <c r="R1179" t="s">
        <v>201</v>
      </c>
      <c r="S1179" t="s">
        <v>204</v>
      </c>
      <c r="T1179" t="s">
        <v>201</v>
      </c>
      <c r="U1179" t="s">
        <v>330</v>
      </c>
      <c r="V1179" t="s">
        <v>318</v>
      </c>
      <c r="W1179" t="s">
        <v>201</v>
      </c>
      <c r="X1179" t="s">
        <v>331</v>
      </c>
      <c r="Y1179" s="287" t="s">
        <v>164</v>
      </c>
    </row>
    <row r="1180" spans="1:25" x14ac:dyDescent="0.35">
      <c r="A1180" t="s">
        <v>192</v>
      </c>
      <c r="B1180" t="s">
        <v>193</v>
      </c>
      <c r="C1180" t="s">
        <v>756</v>
      </c>
      <c r="D1180" t="s">
        <v>840</v>
      </c>
      <c r="E1180" s="152">
        <v>9.6199999999999992</v>
      </c>
      <c r="F1180" s="152">
        <v>9.6199999999999992</v>
      </c>
      <c r="G1180" t="s">
        <v>196</v>
      </c>
      <c r="H1180" s="342">
        <v>1</v>
      </c>
      <c r="I1180" s="294">
        <v>43312</v>
      </c>
      <c r="J1180">
        <v>23737</v>
      </c>
      <c r="K1180">
        <v>1197</v>
      </c>
      <c r="L1180" t="s">
        <v>520</v>
      </c>
      <c r="M1180" t="s">
        <v>841</v>
      </c>
      <c r="N1180" t="s">
        <v>840</v>
      </c>
      <c r="O1180" t="s">
        <v>522</v>
      </c>
      <c r="P1180" t="s">
        <v>338</v>
      </c>
      <c r="Q1180" t="s">
        <v>316</v>
      </c>
      <c r="R1180" t="s">
        <v>201</v>
      </c>
      <c r="S1180" t="s">
        <v>204</v>
      </c>
      <c r="T1180" t="s">
        <v>201</v>
      </c>
      <c r="U1180" t="s">
        <v>330</v>
      </c>
      <c r="V1180" t="s">
        <v>318</v>
      </c>
      <c r="W1180" t="s">
        <v>201</v>
      </c>
      <c r="X1180" t="s">
        <v>331</v>
      </c>
      <c r="Y1180" s="287" t="s">
        <v>164</v>
      </c>
    </row>
    <row r="1181" spans="1:25" x14ac:dyDescent="0.35">
      <c r="A1181" t="s">
        <v>192</v>
      </c>
      <c r="B1181" t="s">
        <v>193</v>
      </c>
      <c r="C1181" t="s">
        <v>756</v>
      </c>
      <c r="D1181" t="s">
        <v>840</v>
      </c>
      <c r="E1181" s="152">
        <v>152.11000000000001</v>
      </c>
      <c r="F1181" s="152">
        <v>152.11000000000001</v>
      </c>
      <c r="G1181" t="s">
        <v>196</v>
      </c>
      <c r="H1181" s="342">
        <v>1</v>
      </c>
      <c r="I1181" s="294">
        <v>43312</v>
      </c>
      <c r="J1181">
        <v>23737</v>
      </c>
      <c r="K1181">
        <v>1241</v>
      </c>
      <c r="L1181" t="s">
        <v>520</v>
      </c>
      <c r="M1181" t="s">
        <v>841</v>
      </c>
      <c r="N1181" t="s">
        <v>840</v>
      </c>
      <c r="O1181" t="s">
        <v>544</v>
      </c>
      <c r="P1181" t="s">
        <v>339</v>
      </c>
      <c r="Q1181" t="s">
        <v>316</v>
      </c>
      <c r="R1181" t="s">
        <v>201</v>
      </c>
      <c r="S1181" t="s">
        <v>204</v>
      </c>
      <c r="T1181" t="s">
        <v>201</v>
      </c>
      <c r="U1181" t="s">
        <v>330</v>
      </c>
      <c r="V1181" t="s">
        <v>318</v>
      </c>
      <c r="W1181" t="s">
        <v>201</v>
      </c>
      <c r="X1181" t="s">
        <v>331</v>
      </c>
      <c r="Y1181" s="287" t="s">
        <v>164</v>
      </c>
    </row>
    <row r="1182" spans="1:25" x14ac:dyDescent="0.35">
      <c r="A1182" t="s">
        <v>192</v>
      </c>
      <c r="B1182" t="s">
        <v>193</v>
      </c>
      <c r="C1182" t="s">
        <v>756</v>
      </c>
      <c r="D1182" t="s">
        <v>840</v>
      </c>
      <c r="E1182" s="152">
        <v>1.45</v>
      </c>
      <c r="F1182" s="152">
        <v>1.45</v>
      </c>
      <c r="G1182" t="s">
        <v>196</v>
      </c>
      <c r="H1182" s="342">
        <v>1</v>
      </c>
      <c r="I1182" s="294">
        <v>43312</v>
      </c>
      <c r="J1182">
        <v>23737</v>
      </c>
      <c r="K1182">
        <v>1288</v>
      </c>
      <c r="L1182" t="s">
        <v>520</v>
      </c>
      <c r="M1182" t="s">
        <v>841</v>
      </c>
      <c r="N1182" t="s">
        <v>840</v>
      </c>
      <c r="O1182" t="s">
        <v>811</v>
      </c>
      <c r="P1182" t="s">
        <v>339</v>
      </c>
      <c r="Q1182" t="s">
        <v>316</v>
      </c>
      <c r="R1182" t="s">
        <v>201</v>
      </c>
      <c r="S1182" t="s">
        <v>204</v>
      </c>
      <c r="T1182" t="s">
        <v>201</v>
      </c>
      <c r="U1182" t="s">
        <v>330</v>
      </c>
      <c r="V1182" t="s">
        <v>318</v>
      </c>
      <c r="W1182" t="s">
        <v>201</v>
      </c>
      <c r="X1182" t="s">
        <v>331</v>
      </c>
      <c r="Y1182" s="287" t="s">
        <v>164</v>
      </c>
    </row>
    <row r="1183" spans="1:25" x14ac:dyDescent="0.35">
      <c r="A1183" t="s">
        <v>192</v>
      </c>
      <c r="B1183" t="s">
        <v>193</v>
      </c>
      <c r="C1183" t="s">
        <v>756</v>
      </c>
      <c r="D1183" t="s">
        <v>840</v>
      </c>
      <c r="E1183" s="152">
        <v>7.68</v>
      </c>
      <c r="F1183" s="152">
        <v>7.68</v>
      </c>
      <c r="G1183" t="s">
        <v>196</v>
      </c>
      <c r="H1183" s="342">
        <v>1</v>
      </c>
      <c r="I1183" s="294">
        <v>43312</v>
      </c>
      <c r="J1183">
        <v>23737</v>
      </c>
      <c r="K1183">
        <v>1348</v>
      </c>
      <c r="L1183" t="s">
        <v>520</v>
      </c>
      <c r="M1183" t="s">
        <v>841</v>
      </c>
      <c r="N1183" t="s">
        <v>840</v>
      </c>
      <c r="O1183" t="s">
        <v>522</v>
      </c>
      <c r="P1183" t="s">
        <v>339</v>
      </c>
      <c r="Q1183" t="s">
        <v>316</v>
      </c>
      <c r="R1183" t="s">
        <v>201</v>
      </c>
      <c r="S1183" t="s">
        <v>204</v>
      </c>
      <c r="T1183" t="s">
        <v>201</v>
      </c>
      <c r="U1183" t="s">
        <v>330</v>
      </c>
      <c r="V1183" t="s">
        <v>318</v>
      </c>
      <c r="W1183" t="s">
        <v>201</v>
      </c>
      <c r="X1183" t="s">
        <v>331</v>
      </c>
      <c r="Y1183" s="287" t="s">
        <v>164</v>
      </c>
    </row>
    <row r="1184" spans="1:25" x14ac:dyDescent="0.35">
      <c r="A1184" t="s">
        <v>192</v>
      </c>
      <c r="B1184" t="s">
        <v>193</v>
      </c>
      <c r="C1184" t="s">
        <v>756</v>
      </c>
      <c r="D1184" t="s">
        <v>840</v>
      </c>
      <c r="E1184" s="152">
        <v>351.1</v>
      </c>
      <c r="F1184" s="152">
        <v>351.1</v>
      </c>
      <c r="G1184" t="s">
        <v>196</v>
      </c>
      <c r="H1184" s="342">
        <v>1</v>
      </c>
      <c r="I1184" s="294">
        <v>43312</v>
      </c>
      <c r="J1184">
        <v>23737</v>
      </c>
      <c r="K1184">
        <v>1392</v>
      </c>
      <c r="L1184" t="s">
        <v>520</v>
      </c>
      <c r="M1184" t="s">
        <v>841</v>
      </c>
      <c r="N1184" t="s">
        <v>840</v>
      </c>
      <c r="O1184" t="s">
        <v>544</v>
      </c>
      <c r="P1184" t="s">
        <v>340</v>
      </c>
      <c r="Q1184" t="s">
        <v>316</v>
      </c>
      <c r="R1184" t="s">
        <v>201</v>
      </c>
      <c r="S1184" t="s">
        <v>204</v>
      </c>
      <c r="T1184" t="s">
        <v>201</v>
      </c>
      <c r="U1184" t="s">
        <v>330</v>
      </c>
      <c r="V1184" t="s">
        <v>318</v>
      </c>
      <c r="W1184" t="s">
        <v>201</v>
      </c>
      <c r="X1184" t="s">
        <v>94</v>
      </c>
      <c r="Y1184" s="287" t="s">
        <v>164</v>
      </c>
    </row>
    <row r="1185" spans="1:25" x14ac:dyDescent="0.35">
      <c r="A1185" t="s">
        <v>192</v>
      </c>
      <c r="B1185" t="s">
        <v>193</v>
      </c>
      <c r="C1185" t="s">
        <v>756</v>
      </c>
      <c r="D1185" t="s">
        <v>840</v>
      </c>
      <c r="E1185" s="152">
        <v>3.36</v>
      </c>
      <c r="F1185" s="152">
        <v>3.36</v>
      </c>
      <c r="G1185" t="s">
        <v>196</v>
      </c>
      <c r="H1185" s="342">
        <v>1</v>
      </c>
      <c r="I1185" s="294">
        <v>43312</v>
      </c>
      <c r="J1185">
        <v>23737</v>
      </c>
      <c r="K1185">
        <v>1439</v>
      </c>
      <c r="L1185" t="s">
        <v>520</v>
      </c>
      <c r="M1185" t="s">
        <v>841</v>
      </c>
      <c r="N1185" t="s">
        <v>840</v>
      </c>
      <c r="O1185" t="s">
        <v>811</v>
      </c>
      <c r="P1185" t="s">
        <v>340</v>
      </c>
      <c r="Q1185" t="s">
        <v>316</v>
      </c>
      <c r="R1185" t="s">
        <v>201</v>
      </c>
      <c r="S1185" t="s">
        <v>204</v>
      </c>
      <c r="T1185" t="s">
        <v>201</v>
      </c>
      <c r="U1185" t="s">
        <v>330</v>
      </c>
      <c r="V1185" t="s">
        <v>318</v>
      </c>
      <c r="W1185" t="s">
        <v>201</v>
      </c>
      <c r="X1185" t="s">
        <v>94</v>
      </c>
      <c r="Y1185" s="287" t="s">
        <v>164</v>
      </c>
    </row>
    <row r="1186" spans="1:25" x14ac:dyDescent="0.35">
      <c r="A1186" t="s">
        <v>192</v>
      </c>
      <c r="B1186" t="s">
        <v>193</v>
      </c>
      <c r="C1186" t="s">
        <v>756</v>
      </c>
      <c r="D1186" t="s">
        <v>840</v>
      </c>
      <c r="E1186" s="152">
        <v>17.73</v>
      </c>
      <c r="F1186" s="152">
        <v>17.73</v>
      </c>
      <c r="G1186" t="s">
        <v>196</v>
      </c>
      <c r="H1186" s="342">
        <v>1</v>
      </c>
      <c r="I1186" s="294">
        <v>43312</v>
      </c>
      <c r="J1186">
        <v>23737</v>
      </c>
      <c r="K1186">
        <v>1499</v>
      </c>
      <c r="L1186" t="s">
        <v>520</v>
      </c>
      <c r="M1186" t="s">
        <v>841</v>
      </c>
      <c r="N1186" t="s">
        <v>840</v>
      </c>
      <c r="O1186" t="s">
        <v>522</v>
      </c>
      <c r="P1186" t="s">
        <v>340</v>
      </c>
      <c r="Q1186" t="s">
        <v>316</v>
      </c>
      <c r="R1186" t="s">
        <v>201</v>
      </c>
      <c r="S1186" t="s">
        <v>204</v>
      </c>
      <c r="T1186" t="s">
        <v>201</v>
      </c>
      <c r="U1186" t="s">
        <v>330</v>
      </c>
      <c r="V1186" t="s">
        <v>318</v>
      </c>
      <c r="W1186" t="s">
        <v>201</v>
      </c>
      <c r="X1186" t="s">
        <v>94</v>
      </c>
      <c r="Y1186" s="287" t="s">
        <v>164</v>
      </c>
    </row>
    <row r="1187" spans="1:25" x14ac:dyDescent="0.35">
      <c r="A1187" t="s">
        <v>192</v>
      </c>
      <c r="B1187" t="s">
        <v>193</v>
      </c>
      <c r="C1187" t="s">
        <v>756</v>
      </c>
      <c r="D1187" t="s">
        <v>840</v>
      </c>
      <c r="E1187" s="152">
        <v>138.71</v>
      </c>
      <c r="F1187" s="152">
        <v>138.71</v>
      </c>
      <c r="G1187" t="s">
        <v>196</v>
      </c>
      <c r="H1187" s="342">
        <v>1</v>
      </c>
      <c r="I1187" s="294">
        <v>43312</v>
      </c>
      <c r="J1187">
        <v>23737</v>
      </c>
      <c r="K1187">
        <v>1543</v>
      </c>
      <c r="L1187" t="s">
        <v>520</v>
      </c>
      <c r="M1187" t="s">
        <v>841</v>
      </c>
      <c r="N1187" t="s">
        <v>840</v>
      </c>
      <c r="O1187" t="s">
        <v>544</v>
      </c>
      <c r="P1187" t="s">
        <v>533</v>
      </c>
      <c r="Q1187" t="s">
        <v>316</v>
      </c>
      <c r="R1187" t="s">
        <v>201</v>
      </c>
      <c r="S1187" t="s">
        <v>204</v>
      </c>
      <c r="T1187" t="s">
        <v>201</v>
      </c>
      <c r="U1187" t="s">
        <v>330</v>
      </c>
      <c r="V1187" t="s">
        <v>318</v>
      </c>
      <c r="W1187" t="s">
        <v>201</v>
      </c>
      <c r="X1187" t="s">
        <v>94</v>
      </c>
      <c r="Y1187" s="287" t="s">
        <v>164</v>
      </c>
    </row>
    <row r="1188" spans="1:25" x14ac:dyDescent="0.35">
      <c r="A1188" t="s">
        <v>192</v>
      </c>
      <c r="B1188" t="s">
        <v>193</v>
      </c>
      <c r="C1188" t="s">
        <v>756</v>
      </c>
      <c r="D1188" t="s">
        <v>840</v>
      </c>
      <c r="E1188" s="152">
        <v>1.33</v>
      </c>
      <c r="F1188" s="152">
        <v>1.33</v>
      </c>
      <c r="G1188" t="s">
        <v>196</v>
      </c>
      <c r="H1188" s="342">
        <v>1</v>
      </c>
      <c r="I1188" s="294">
        <v>43312</v>
      </c>
      <c r="J1188">
        <v>23737</v>
      </c>
      <c r="K1188">
        <v>1590</v>
      </c>
      <c r="L1188" t="s">
        <v>520</v>
      </c>
      <c r="M1188" t="s">
        <v>841</v>
      </c>
      <c r="N1188" t="s">
        <v>840</v>
      </c>
      <c r="O1188" t="s">
        <v>811</v>
      </c>
      <c r="P1188" t="s">
        <v>533</v>
      </c>
      <c r="Q1188" t="s">
        <v>316</v>
      </c>
      <c r="R1188" t="s">
        <v>201</v>
      </c>
      <c r="S1188" t="s">
        <v>204</v>
      </c>
      <c r="T1188" t="s">
        <v>201</v>
      </c>
      <c r="U1188" t="s">
        <v>330</v>
      </c>
      <c r="V1188" t="s">
        <v>318</v>
      </c>
      <c r="W1188" t="s">
        <v>201</v>
      </c>
      <c r="X1188" t="s">
        <v>94</v>
      </c>
      <c r="Y1188" s="287" t="s">
        <v>164</v>
      </c>
    </row>
    <row r="1189" spans="1:25" x14ac:dyDescent="0.35">
      <c r="A1189" t="s">
        <v>192</v>
      </c>
      <c r="B1189" t="s">
        <v>193</v>
      </c>
      <c r="C1189" t="s">
        <v>756</v>
      </c>
      <c r="D1189" t="s">
        <v>840</v>
      </c>
      <c r="E1189" s="152">
        <v>7</v>
      </c>
      <c r="F1189" s="152">
        <v>7</v>
      </c>
      <c r="G1189" t="s">
        <v>196</v>
      </c>
      <c r="H1189" s="342">
        <v>1</v>
      </c>
      <c r="I1189" s="294">
        <v>43312</v>
      </c>
      <c r="J1189">
        <v>23737</v>
      </c>
      <c r="K1189">
        <v>1650</v>
      </c>
      <c r="L1189" t="s">
        <v>520</v>
      </c>
      <c r="M1189" t="s">
        <v>841</v>
      </c>
      <c r="N1189" t="s">
        <v>840</v>
      </c>
      <c r="O1189" t="s">
        <v>522</v>
      </c>
      <c r="P1189" t="s">
        <v>533</v>
      </c>
      <c r="Q1189" t="s">
        <v>316</v>
      </c>
      <c r="R1189" t="s">
        <v>201</v>
      </c>
      <c r="S1189" t="s">
        <v>204</v>
      </c>
      <c r="T1189" t="s">
        <v>201</v>
      </c>
      <c r="U1189" t="s">
        <v>330</v>
      </c>
      <c r="V1189" t="s">
        <v>318</v>
      </c>
      <c r="W1189" t="s">
        <v>201</v>
      </c>
      <c r="X1189" t="s">
        <v>94</v>
      </c>
      <c r="Y1189" s="287" t="s">
        <v>164</v>
      </c>
    </row>
    <row r="1190" spans="1:25" x14ac:dyDescent="0.35">
      <c r="A1190" t="s">
        <v>192</v>
      </c>
      <c r="B1190" t="s">
        <v>193</v>
      </c>
      <c r="C1190" t="s">
        <v>756</v>
      </c>
      <c r="D1190" t="s">
        <v>840</v>
      </c>
      <c r="E1190" s="152">
        <v>18.63</v>
      </c>
      <c r="F1190" s="152">
        <v>18.63</v>
      </c>
      <c r="G1190" t="s">
        <v>196</v>
      </c>
      <c r="H1190" s="342">
        <v>1</v>
      </c>
      <c r="I1190" s="294">
        <v>43312</v>
      </c>
      <c r="J1190">
        <v>23737</v>
      </c>
      <c r="K1190">
        <v>1691</v>
      </c>
      <c r="L1190" t="s">
        <v>520</v>
      </c>
      <c r="M1190" t="s">
        <v>841</v>
      </c>
      <c r="N1190" t="s">
        <v>840</v>
      </c>
      <c r="O1190" t="s">
        <v>544</v>
      </c>
      <c r="P1190" t="s">
        <v>531</v>
      </c>
      <c r="Q1190" t="s">
        <v>316</v>
      </c>
      <c r="R1190" t="s">
        <v>201</v>
      </c>
      <c r="S1190" t="s">
        <v>204</v>
      </c>
      <c r="T1190" t="s">
        <v>201</v>
      </c>
      <c r="U1190" t="s">
        <v>330</v>
      </c>
      <c r="V1190" t="s">
        <v>318</v>
      </c>
      <c r="W1190" t="s">
        <v>201</v>
      </c>
      <c r="X1190" t="s">
        <v>94</v>
      </c>
      <c r="Y1190" s="287" t="s">
        <v>164</v>
      </c>
    </row>
    <row r="1191" spans="1:25" x14ac:dyDescent="0.35">
      <c r="A1191" t="s">
        <v>192</v>
      </c>
      <c r="B1191" t="s">
        <v>193</v>
      </c>
      <c r="C1191" t="s">
        <v>756</v>
      </c>
      <c r="D1191" t="s">
        <v>840</v>
      </c>
      <c r="E1191" s="152">
        <v>0.18</v>
      </c>
      <c r="F1191" s="152">
        <v>0.18</v>
      </c>
      <c r="G1191" t="s">
        <v>196</v>
      </c>
      <c r="H1191" s="342">
        <v>1</v>
      </c>
      <c r="I1191" s="294">
        <v>43312</v>
      </c>
      <c r="J1191">
        <v>23737</v>
      </c>
      <c r="K1191">
        <v>1736</v>
      </c>
      <c r="L1191" t="s">
        <v>520</v>
      </c>
      <c r="M1191" t="s">
        <v>841</v>
      </c>
      <c r="N1191" t="s">
        <v>840</v>
      </c>
      <c r="O1191" t="s">
        <v>811</v>
      </c>
      <c r="P1191" t="s">
        <v>531</v>
      </c>
      <c r="Q1191" t="s">
        <v>316</v>
      </c>
      <c r="R1191" t="s">
        <v>201</v>
      </c>
      <c r="S1191" t="s">
        <v>204</v>
      </c>
      <c r="T1191" t="s">
        <v>201</v>
      </c>
      <c r="U1191" t="s">
        <v>330</v>
      </c>
      <c r="V1191" t="s">
        <v>318</v>
      </c>
      <c r="W1191" t="s">
        <v>201</v>
      </c>
      <c r="X1191" t="s">
        <v>94</v>
      </c>
      <c r="Y1191" s="287" t="s">
        <v>164</v>
      </c>
    </row>
    <row r="1192" spans="1:25" x14ac:dyDescent="0.35">
      <c r="A1192" t="s">
        <v>192</v>
      </c>
      <c r="B1192" t="s">
        <v>193</v>
      </c>
      <c r="C1192" t="s">
        <v>756</v>
      </c>
      <c r="D1192" t="s">
        <v>840</v>
      </c>
      <c r="E1192" s="152">
        <v>0.94</v>
      </c>
      <c r="F1192" s="152">
        <v>0.94</v>
      </c>
      <c r="G1192" t="s">
        <v>196</v>
      </c>
      <c r="H1192" s="342">
        <v>1</v>
      </c>
      <c r="I1192" s="294">
        <v>43312</v>
      </c>
      <c r="J1192">
        <v>23737</v>
      </c>
      <c r="K1192">
        <v>1796</v>
      </c>
      <c r="L1192" t="s">
        <v>520</v>
      </c>
      <c r="M1192" t="s">
        <v>841</v>
      </c>
      <c r="N1192" t="s">
        <v>840</v>
      </c>
      <c r="O1192" t="s">
        <v>522</v>
      </c>
      <c r="P1192" t="s">
        <v>531</v>
      </c>
      <c r="Q1192" t="s">
        <v>316</v>
      </c>
      <c r="R1192" t="s">
        <v>201</v>
      </c>
      <c r="S1192" t="s">
        <v>204</v>
      </c>
      <c r="T1192" t="s">
        <v>201</v>
      </c>
      <c r="U1192" t="s">
        <v>330</v>
      </c>
      <c r="V1192" t="s">
        <v>318</v>
      </c>
      <c r="W1192" t="s">
        <v>201</v>
      </c>
      <c r="X1192" t="s">
        <v>94</v>
      </c>
      <c r="Y1192" s="287" t="s">
        <v>164</v>
      </c>
    </row>
    <row r="1193" spans="1:25" x14ac:dyDescent="0.35">
      <c r="A1193" t="s">
        <v>192</v>
      </c>
      <c r="B1193" t="s">
        <v>193</v>
      </c>
      <c r="C1193" t="s">
        <v>756</v>
      </c>
      <c r="D1193" t="s">
        <v>840</v>
      </c>
      <c r="E1193" s="152">
        <v>246.33</v>
      </c>
      <c r="F1193" s="152">
        <v>246.33</v>
      </c>
      <c r="G1193" t="s">
        <v>196</v>
      </c>
      <c r="H1193" s="342">
        <v>1</v>
      </c>
      <c r="I1193" s="294">
        <v>43312</v>
      </c>
      <c r="J1193">
        <v>23737</v>
      </c>
      <c r="K1193">
        <v>1840</v>
      </c>
      <c r="L1193" t="s">
        <v>520</v>
      </c>
      <c r="M1193" t="s">
        <v>841</v>
      </c>
      <c r="N1193" t="s">
        <v>840</v>
      </c>
      <c r="O1193" t="s">
        <v>544</v>
      </c>
      <c r="P1193" t="s">
        <v>341</v>
      </c>
      <c r="Q1193" t="s">
        <v>316</v>
      </c>
      <c r="R1193" t="s">
        <v>201</v>
      </c>
      <c r="S1193" t="s">
        <v>204</v>
      </c>
      <c r="T1193" t="s">
        <v>201</v>
      </c>
      <c r="U1193" t="s">
        <v>330</v>
      </c>
      <c r="V1193" t="s">
        <v>318</v>
      </c>
      <c r="W1193" t="s">
        <v>201</v>
      </c>
      <c r="X1193" t="s">
        <v>342</v>
      </c>
      <c r="Y1193" s="287" t="s">
        <v>164</v>
      </c>
    </row>
    <row r="1194" spans="1:25" x14ac:dyDescent="0.35">
      <c r="A1194" t="s">
        <v>192</v>
      </c>
      <c r="B1194" t="s">
        <v>193</v>
      </c>
      <c r="C1194" t="s">
        <v>756</v>
      </c>
      <c r="D1194" t="s">
        <v>840</v>
      </c>
      <c r="E1194" s="152">
        <v>2.36</v>
      </c>
      <c r="F1194" s="152">
        <v>2.36</v>
      </c>
      <c r="G1194" t="s">
        <v>196</v>
      </c>
      <c r="H1194" s="342">
        <v>1</v>
      </c>
      <c r="I1194" s="294">
        <v>43312</v>
      </c>
      <c r="J1194">
        <v>23737</v>
      </c>
      <c r="K1194">
        <v>1887</v>
      </c>
      <c r="L1194" t="s">
        <v>520</v>
      </c>
      <c r="M1194" t="s">
        <v>841</v>
      </c>
      <c r="N1194" t="s">
        <v>840</v>
      </c>
      <c r="O1194" t="s">
        <v>811</v>
      </c>
      <c r="P1194" t="s">
        <v>341</v>
      </c>
      <c r="Q1194" t="s">
        <v>316</v>
      </c>
      <c r="R1194" t="s">
        <v>201</v>
      </c>
      <c r="S1194" t="s">
        <v>204</v>
      </c>
      <c r="T1194" t="s">
        <v>201</v>
      </c>
      <c r="U1194" t="s">
        <v>330</v>
      </c>
      <c r="V1194" t="s">
        <v>318</v>
      </c>
      <c r="W1194" t="s">
        <v>201</v>
      </c>
      <c r="X1194" t="s">
        <v>342</v>
      </c>
      <c r="Y1194" s="287" t="s">
        <v>164</v>
      </c>
    </row>
    <row r="1195" spans="1:25" x14ac:dyDescent="0.35">
      <c r="A1195" t="s">
        <v>192</v>
      </c>
      <c r="B1195" t="s">
        <v>193</v>
      </c>
      <c r="C1195" t="s">
        <v>756</v>
      </c>
      <c r="D1195" t="s">
        <v>840</v>
      </c>
      <c r="E1195" s="152">
        <v>12.44</v>
      </c>
      <c r="F1195" s="152">
        <v>12.44</v>
      </c>
      <c r="G1195" t="s">
        <v>196</v>
      </c>
      <c r="H1195" s="342">
        <v>1</v>
      </c>
      <c r="I1195" s="294">
        <v>43312</v>
      </c>
      <c r="J1195">
        <v>23737</v>
      </c>
      <c r="K1195">
        <v>1947</v>
      </c>
      <c r="L1195" t="s">
        <v>520</v>
      </c>
      <c r="M1195" t="s">
        <v>841</v>
      </c>
      <c r="N1195" t="s">
        <v>840</v>
      </c>
      <c r="O1195" t="s">
        <v>522</v>
      </c>
      <c r="P1195" t="s">
        <v>341</v>
      </c>
      <c r="Q1195" t="s">
        <v>316</v>
      </c>
      <c r="R1195" t="s">
        <v>201</v>
      </c>
      <c r="S1195" t="s">
        <v>204</v>
      </c>
      <c r="T1195" t="s">
        <v>201</v>
      </c>
      <c r="U1195" t="s">
        <v>330</v>
      </c>
      <c r="V1195" t="s">
        <v>318</v>
      </c>
      <c r="W1195" t="s">
        <v>201</v>
      </c>
      <c r="X1195" t="s">
        <v>342</v>
      </c>
      <c r="Y1195" s="287" t="s">
        <v>164</v>
      </c>
    </row>
    <row r="1196" spans="1:25" x14ac:dyDescent="0.35">
      <c r="A1196" t="s">
        <v>192</v>
      </c>
      <c r="B1196" t="s">
        <v>193</v>
      </c>
      <c r="C1196" t="s">
        <v>756</v>
      </c>
      <c r="D1196" t="s">
        <v>840</v>
      </c>
      <c r="E1196" s="152">
        <v>66.5</v>
      </c>
      <c r="F1196" s="152">
        <v>66.5</v>
      </c>
      <c r="G1196" t="s">
        <v>196</v>
      </c>
      <c r="H1196" s="342">
        <v>1</v>
      </c>
      <c r="I1196" s="294">
        <v>43312</v>
      </c>
      <c r="J1196">
        <v>23737</v>
      </c>
      <c r="K1196">
        <v>1989</v>
      </c>
      <c r="L1196" t="s">
        <v>520</v>
      </c>
      <c r="M1196" t="s">
        <v>841</v>
      </c>
      <c r="N1196" t="s">
        <v>840</v>
      </c>
      <c r="O1196" t="s">
        <v>544</v>
      </c>
      <c r="P1196" t="s">
        <v>343</v>
      </c>
      <c r="Q1196" t="s">
        <v>316</v>
      </c>
      <c r="R1196" t="s">
        <v>201</v>
      </c>
      <c r="S1196" t="s">
        <v>204</v>
      </c>
      <c r="T1196" t="s">
        <v>201</v>
      </c>
      <c r="U1196" t="s">
        <v>330</v>
      </c>
      <c r="V1196" t="s">
        <v>318</v>
      </c>
      <c r="W1196" t="s">
        <v>201</v>
      </c>
      <c r="X1196" t="s">
        <v>342</v>
      </c>
      <c r="Y1196" s="287" t="s">
        <v>164</v>
      </c>
    </row>
    <row r="1197" spans="1:25" x14ac:dyDescent="0.35">
      <c r="A1197" t="s">
        <v>192</v>
      </c>
      <c r="B1197" t="s">
        <v>193</v>
      </c>
      <c r="C1197" t="s">
        <v>756</v>
      </c>
      <c r="D1197" t="s">
        <v>840</v>
      </c>
      <c r="E1197" s="152">
        <v>0.64</v>
      </c>
      <c r="F1197" s="152">
        <v>0.64</v>
      </c>
      <c r="G1197" t="s">
        <v>196</v>
      </c>
      <c r="H1197" s="342">
        <v>1</v>
      </c>
      <c r="I1197" s="294">
        <v>43312</v>
      </c>
      <c r="J1197">
        <v>23737</v>
      </c>
      <c r="K1197">
        <v>2036</v>
      </c>
      <c r="L1197" t="s">
        <v>520</v>
      </c>
      <c r="M1197" t="s">
        <v>841</v>
      </c>
      <c r="N1197" t="s">
        <v>840</v>
      </c>
      <c r="O1197" t="s">
        <v>811</v>
      </c>
      <c r="P1197" t="s">
        <v>343</v>
      </c>
      <c r="Q1197" t="s">
        <v>316</v>
      </c>
      <c r="R1197" t="s">
        <v>201</v>
      </c>
      <c r="S1197" t="s">
        <v>204</v>
      </c>
      <c r="T1197" t="s">
        <v>201</v>
      </c>
      <c r="U1197" t="s">
        <v>330</v>
      </c>
      <c r="V1197" t="s">
        <v>318</v>
      </c>
      <c r="W1197" t="s">
        <v>201</v>
      </c>
      <c r="X1197" t="s">
        <v>342</v>
      </c>
      <c r="Y1197" s="287" t="s">
        <v>164</v>
      </c>
    </row>
    <row r="1198" spans="1:25" x14ac:dyDescent="0.35">
      <c r="A1198" t="s">
        <v>192</v>
      </c>
      <c r="B1198" t="s">
        <v>193</v>
      </c>
      <c r="C1198" t="s">
        <v>756</v>
      </c>
      <c r="D1198" t="s">
        <v>840</v>
      </c>
      <c r="E1198" s="152">
        <v>3.36</v>
      </c>
      <c r="F1198" s="152">
        <v>3.36</v>
      </c>
      <c r="G1198" t="s">
        <v>196</v>
      </c>
      <c r="H1198" s="342">
        <v>1</v>
      </c>
      <c r="I1198" s="294">
        <v>43312</v>
      </c>
      <c r="J1198">
        <v>23737</v>
      </c>
      <c r="K1198">
        <v>2096</v>
      </c>
      <c r="L1198" t="s">
        <v>520</v>
      </c>
      <c r="M1198" t="s">
        <v>841</v>
      </c>
      <c r="N1198" t="s">
        <v>840</v>
      </c>
      <c r="O1198" t="s">
        <v>522</v>
      </c>
      <c r="P1198" t="s">
        <v>343</v>
      </c>
      <c r="Q1198" t="s">
        <v>316</v>
      </c>
      <c r="R1198" t="s">
        <v>201</v>
      </c>
      <c r="S1198" t="s">
        <v>204</v>
      </c>
      <c r="T1198" t="s">
        <v>201</v>
      </c>
      <c r="U1198" t="s">
        <v>330</v>
      </c>
      <c r="V1198" t="s">
        <v>318</v>
      </c>
      <c r="W1198" t="s">
        <v>201</v>
      </c>
      <c r="X1198" t="s">
        <v>342</v>
      </c>
      <c r="Y1198" s="287" t="s">
        <v>164</v>
      </c>
    </row>
    <row r="1199" spans="1:25" x14ac:dyDescent="0.35">
      <c r="A1199" t="s">
        <v>192</v>
      </c>
      <c r="B1199" t="s">
        <v>193</v>
      </c>
      <c r="C1199" t="s">
        <v>756</v>
      </c>
      <c r="D1199" t="s">
        <v>840</v>
      </c>
      <c r="E1199" s="152">
        <v>149.08000000000001</v>
      </c>
      <c r="F1199" s="152">
        <v>149.08000000000001</v>
      </c>
      <c r="G1199" t="s">
        <v>196</v>
      </c>
      <c r="H1199" s="342">
        <v>1</v>
      </c>
      <c r="I1199" s="294">
        <v>43312</v>
      </c>
      <c r="J1199">
        <v>23737</v>
      </c>
      <c r="K1199">
        <v>2140</v>
      </c>
      <c r="L1199" t="s">
        <v>520</v>
      </c>
      <c r="M1199" t="s">
        <v>841</v>
      </c>
      <c r="N1199" t="s">
        <v>840</v>
      </c>
      <c r="O1199" t="s">
        <v>544</v>
      </c>
      <c r="P1199" t="s">
        <v>346</v>
      </c>
      <c r="Q1199" t="s">
        <v>316</v>
      </c>
      <c r="R1199" t="s">
        <v>201</v>
      </c>
      <c r="S1199" t="s">
        <v>204</v>
      </c>
      <c r="T1199" t="s">
        <v>201</v>
      </c>
      <c r="U1199" t="s">
        <v>330</v>
      </c>
      <c r="V1199" t="s">
        <v>318</v>
      </c>
      <c r="W1199" t="s">
        <v>201</v>
      </c>
      <c r="X1199" t="s">
        <v>331</v>
      </c>
      <c r="Y1199" s="287" t="s">
        <v>164</v>
      </c>
    </row>
    <row r="1200" spans="1:25" x14ac:dyDescent="0.35">
      <c r="A1200" t="s">
        <v>192</v>
      </c>
      <c r="B1200" t="s">
        <v>193</v>
      </c>
      <c r="C1200" t="s">
        <v>756</v>
      </c>
      <c r="D1200" t="s">
        <v>840</v>
      </c>
      <c r="E1200" s="152">
        <v>1.43</v>
      </c>
      <c r="F1200" s="152">
        <v>1.43</v>
      </c>
      <c r="G1200" t="s">
        <v>196</v>
      </c>
      <c r="H1200" s="342">
        <v>1</v>
      </c>
      <c r="I1200" s="294">
        <v>43312</v>
      </c>
      <c r="J1200">
        <v>23737</v>
      </c>
      <c r="K1200">
        <v>2187</v>
      </c>
      <c r="L1200" t="s">
        <v>520</v>
      </c>
      <c r="M1200" t="s">
        <v>841</v>
      </c>
      <c r="N1200" t="s">
        <v>840</v>
      </c>
      <c r="O1200" t="s">
        <v>811</v>
      </c>
      <c r="P1200" t="s">
        <v>346</v>
      </c>
      <c r="Q1200" t="s">
        <v>316</v>
      </c>
      <c r="R1200" t="s">
        <v>201</v>
      </c>
      <c r="S1200" t="s">
        <v>204</v>
      </c>
      <c r="T1200" t="s">
        <v>201</v>
      </c>
      <c r="U1200" t="s">
        <v>330</v>
      </c>
      <c r="V1200" t="s">
        <v>318</v>
      </c>
      <c r="W1200" t="s">
        <v>201</v>
      </c>
      <c r="X1200" t="s">
        <v>331</v>
      </c>
      <c r="Y1200" s="287" t="s">
        <v>164</v>
      </c>
    </row>
    <row r="1201" spans="1:25" x14ac:dyDescent="0.35">
      <c r="A1201" t="s">
        <v>192</v>
      </c>
      <c r="B1201" t="s">
        <v>193</v>
      </c>
      <c r="C1201" t="s">
        <v>756</v>
      </c>
      <c r="D1201" t="s">
        <v>840</v>
      </c>
      <c r="E1201" s="152">
        <v>7.53</v>
      </c>
      <c r="F1201" s="152">
        <v>7.53</v>
      </c>
      <c r="G1201" t="s">
        <v>196</v>
      </c>
      <c r="H1201" s="342">
        <v>1</v>
      </c>
      <c r="I1201" s="294">
        <v>43312</v>
      </c>
      <c r="J1201">
        <v>23737</v>
      </c>
      <c r="K1201">
        <v>2247</v>
      </c>
      <c r="L1201" t="s">
        <v>520</v>
      </c>
      <c r="M1201" t="s">
        <v>841</v>
      </c>
      <c r="N1201" t="s">
        <v>840</v>
      </c>
      <c r="O1201" t="s">
        <v>522</v>
      </c>
      <c r="P1201" t="s">
        <v>346</v>
      </c>
      <c r="Q1201" t="s">
        <v>316</v>
      </c>
      <c r="R1201" t="s">
        <v>201</v>
      </c>
      <c r="S1201" t="s">
        <v>204</v>
      </c>
      <c r="T1201" t="s">
        <v>201</v>
      </c>
      <c r="U1201" t="s">
        <v>330</v>
      </c>
      <c r="V1201" t="s">
        <v>318</v>
      </c>
      <c r="W1201" t="s">
        <v>201</v>
      </c>
      <c r="X1201" t="s">
        <v>331</v>
      </c>
      <c r="Y1201" s="287" t="s">
        <v>164</v>
      </c>
    </row>
    <row r="1202" spans="1:25" x14ac:dyDescent="0.35">
      <c r="A1202" t="s">
        <v>192</v>
      </c>
      <c r="B1202" t="s">
        <v>193</v>
      </c>
      <c r="C1202" t="s">
        <v>756</v>
      </c>
      <c r="D1202" t="s">
        <v>840</v>
      </c>
      <c r="E1202" s="152">
        <v>161.27000000000001</v>
      </c>
      <c r="F1202" s="152">
        <v>161.27000000000001</v>
      </c>
      <c r="G1202" t="s">
        <v>196</v>
      </c>
      <c r="H1202" s="342">
        <v>1</v>
      </c>
      <c r="I1202" s="294">
        <v>43312</v>
      </c>
      <c r="J1202">
        <v>23737</v>
      </c>
      <c r="K1202">
        <v>2291</v>
      </c>
      <c r="L1202" t="s">
        <v>520</v>
      </c>
      <c r="M1202" t="s">
        <v>841</v>
      </c>
      <c r="N1202" t="s">
        <v>840</v>
      </c>
      <c r="O1202" t="s">
        <v>544</v>
      </c>
      <c r="P1202" t="s">
        <v>345</v>
      </c>
      <c r="Q1202" t="s">
        <v>316</v>
      </c>
      <c r="R1202" t="s">
        <v>201</v>
      </c>
      <c r="S1202" t="s">
        <v>204</v>
      </c>
      <c r="T1202" t="s">
        <v>201</v>
      </c>
      <c r="U1202" t="s">
        <v>330</v>
      </c>
      <c r="V1202" t="s">
        <v>318</v>
      </c>
      <c r="W1202" t="s">
        <v>201</v>
      </c>
      <c r="X1202" t="s">
        <v>331</v>
      </c>
      <c r="Y1202" s="287" t="s">
        <v>164</v>
      </c>
    </row>
    <row r="1203" spans="1:25" x14ac:dyDescent="0.35">
      <c r="A1203" t="s">
        <v>192</v>
      </c>
      <c r="B1203" t="s">
        <v>193</v>
      </c>
      <c r="C1203" t="s">
        <v>756</v>
      </c>
      <c r="D1203" t="s">
        <v>840</v>
      </c>
      <c r="E1203" s="152">
        <v>1.54</v>
      </c>
      <c r="F1203" s="152">
        <v>1.54</v>
      </c>
      <c r="G1203" t="s">
        <v>196</v>
      </c>
      <c r="H1203" s="342">
        <v>1</v>
      </c>
      <c r="I1203" s="294">
        <v>43312</v>
      </c>
      <c r="J1203">
        <v>23737</v>
      </c>
      <c r="K1203">
        <v>2338</v>
      </c>
      <c r="L1203" t="s">
        <v>520</v>
      </c>
      <c r="M1203" t="s">
        <v>841</v>
      </c>
      <c r="N1203" t="s">
        <v>840</v>
      </c>
      <c r="O1203" t="s">
        <v>811</v>
      </c>
      <c r="P1203" t="s">
        <v>345</v>
      </c>
      <c r="Q1203" t="s">
        <v>316</v>
      </c>
      <c r="R1203" t="s">
        <v>201</v>
      </c>
      <c r="S1203" t="s">
        <v>204</v>
      </c>
      <c r="T1203" t="s">
        <v>201</v>
      </c>
      <c r="U1203" t="s">
        <v>330</v>
      </c>
      <c r="V1203" t="s">
        <v>318</v>
      </c>
      <c r="W1203" t="s">
        <v>201</v>
      </c>
      <c r="X1203" t="s">
        <v>331</v>
      </c>
      <c r="Y1203" s="287" t="s">
        <v>164</v>
      </c>
    </row>
    <row r="1204" spans="1:25" x14ac:dyDescent="0.35">
      <c r="A1204" t="s">
        <v>192</v>
      </c>
      <c r="B1204" t="s">
        <v>193</v>
      </c>
      <c r="C1204" t="s">
        <v>756</v>
      </c>
      <c r="D1204" t="s">
        <v>840</v>
      </c>
      <c r="E1204" s="152">
        <v>8.14</v>
      </c>
      <c r="F1204" s="152">
        <v>8.14</v>
      </c>
      <c r="G1204" t="s">
        <v>196</v>
      </c>
      <c r="H1204" s="342">
        <v>1</v>
      </c>
      <c r="I1204" s="294">
        <v>43312</v>
      </c>
      <c r="J1204">
        <v>23737</v>
      </c>
      <c r="K1204">
        <v>2398</v>
      </c>
      <c r="L1204" t="s">
        <v>520</v>
      </c>
      <c r="M1204" t="s">
        <v>841</v>
      </c>
      <c r="N1204" t="s">
        <v>840</v>
      </c>
      <c r="O1204" t="s">
        <v>522</v>
      </c>
      <c r="P1204" t="s">
        <v>345</v>
      </c>
      <c r="Q1204" t="s">
        <v>316</v>
      </c>
      <c r="R1204" t="s">
        <v>201</v>
      </c>
      <c r="S1204" t="s">
        <v>204</v>
      </c>
      <c r="T1204" t="s">
        <v>201</v>
      </c>
      <c r="U1204" t="s">
        <v>330</v>
      </c>
      <c r="V1204" t="s">
        <v>318</v>
      </c>
      <c r="W1204" t="s">
        <v>201</v>
      </c>
      <c r="X1204" t="s">
        <v>331</v>
      </c>
      <c r="Y1204" s="287" t="s">
        <v>164</v>
      </c>
    </row>
    <row r="1205" spans="1:25" x14ac:dyDescent="0.35">
      <c r="A1205" t="s">
        <v>192</v>
      </c>
      <c r="B1205" t="s">
        <v>193</v>
      </c>
      <c r="C1205" t="s">
        <v>756</v>
      </c>
      <c r="D1205" t="s">
        <v>840</v>
      </c>
      <c r="E1205" s="152">
        <v>51.18</v>
      </c>
      <c r="F1205" s="152">
        <v>51.18</v>
      </c>
      <c r="G1205" t="s">
        <v>196</v>
      </c>
      <c r="H1205" s="342">
        <v>1</v>
      </c>
      <c r="I1205" s="294">
        <v>43312</v>
      </c>
      <c r="J1205">
        <v>23737</v>
      </c>
      <c r="K1205">
        <v>2440</v>
      </c>
      <c r="L1205" t="s">
        <v>520</v>
      </c>
      <c r="M1205" t="s">
        <v>841</v>
      </c>
      <c r="N1205" t="s">
        <v>840</v>
      </c>
      <c r="O1205" t="s">
        <v>544</v>
      </c>
      <c r="P1205" t="s">
        <v>329</v>
      </c>
      <c r="Q1205" t="s">
        <v>319</v>
      </c>
      <c r="R1205" t="s">
        <v>201</v>
      </c>
      <c r="S1205" t="s">
        <v>204</v>
      </c>
      <c r="T1205" t="s">
        <v>201</v>
      </c>
      <c r="U1205" t="s">
        <v>330</v>
      </c>
      <c r="V1205" t="s">
        <v>318</v>
      </c>
      <c r="W1205" t="s">
        <v>201</v>
      </c>
      <c r="X1205" t="s">
        <v>331</v>
      </c>
      <c r="Y1205" s="287" t="s">
        <v>164</v>
      </c>
    </row>
    <row r="1206" spans="1:25" x14ac:dyDescent="0.35">
      <c r="A1206" t="s">
        <v>192</v>
      </c>
      <c r="B1206" t="s">
        <v>193</v>
      </c>
      <c r="C1206" t="s">
        <v>756</v>
      </c>
      <c r="D1206" t="s">
        <v>840</v>
      </c>
      <c r="E1206" s="152">
        <v>0.49</v>
      </c>
      <c r="F1206" s="152">
        <v>0.49</v>
      </c>
      <c r="G1206" t="s">
        <v>196</v>
      </c>
      <c r="H1206" s="342">
        <v>1</v>
      </c>
      <c r="I1206" s="294">
        <v>43312</v>
      </c>
      <c r="J1206">
        <v>23737</v>
      </c>
      <c r="K1206">
        <v>2487</v>
      </c>
      <c r="L1206" t="s">
        <v>520</v>
      </c>
      <c r="M1206" t="s">
        <v>841</v>
      </c>
      <c r="N1206" t="s">
        <v>840</v>
      </c>
      <c r="O1206" t="s">
        <v>811</v>
      </c>
      <c r="P1206" t="s">
        <v>329</v>
      </c>
      <c r="Q1206" t="s">
        <v>319</v>
      </c>
      <c r="R1206" t="s">
        <v>201</v>
      </c>
      <c r="S1206" t="s">
        <v>204</v>
      </c>
      <c r="T1206" t="s">
        <v>201</v>
      </c>
      <c r="U1206" t="s">
        <v>330</v>
      </c>
      <c r="V1206" t="s">
        <v>318</v>
      </c>
      <c r="W1206" t="s">
        <v>201</v>
      </c>
      <c r="X1206" t="s">
        <v>331</v>
      </c>
      <c r="Y1206" s="287" t="s">
        <v>164</v>
      </c>
    </row>
    <row r="1207" spans="1:25" x14ac:dyDescent="0.35">
      <c r="A1207" t="s">
        <v>192</v>
      </c>
      <c r="B1207" t="s">
        <v>193</v>
      </c>
      <c r="C1207" t="s">
        <v>756</v>
      </c>
      <c r="D1207" t="s">
        <v>840</v>
      </c>
      <c r="E1207" s="152">
        <v>2.58</v>
      </c>
      <c r="F1207" s="152">
        <v>2.58</v>
      </c>
      <c r="G1207" t="s">
        <v>196</v>
      </c>
      <c r="H1207" s="342">
        <v>1</v>
      </c>
      <c r="I1207" s="294">
        <v>43312</v>
      </c>
      <c r="J1207">
        <v>23737</v>
      </c>
      <c r="K1207">
        <v>2547</v>
      </c>
      <c r="L1207" t="s">
        <v>520</v>
      </c>
      <c r="M1207" t="s">
        <v>841</v>
      </c>
      <c r="N1207" t="s">
        <v>840</v>
      </c>
      <c r="O1207" t="s">
        <v>522</v>
      </c>
      <c r="P1207" t="s">
        <v>329</v>
      </c>
      <c r="Q1207" t="s">
        <v>319</v>
      </c>
      <c r="R1207" t="s">
        <v>201</v>
      </c>
      <c r="S1207" t="s">
        <v>204</v>
      </c>
      <c r="T1207" t="s">
        <v>201</v>
      </c>
      <c r="U1207" t="s">
        <v>330</v>
      </c>
      <c r="V1207" t="s">
        <v>318</v>
      </c>
      <c r="W1207" t="s">
        <v>201</v>
      </c>
      <c r="X1207" t="s">
        <v>331</v>
      </c>
      <c r="Y1207" s="287" t="s">
        <v>164</v>
      </c>
    </row>
    <row r="1208" spans="1:25" x14ac:dyDescent="0.35">
      <c r="A1208" t="s">
        <v>192</v>
      </c>
      <c r="B1208" t="s">
        <v>193</v>
      </c>
      <c r="C1208" t="s">
        <v>756</v>
      </c>
      <c r="D1208" t="s">
        <v>840</v>
      </c>
      <c r="E1208" s="152">
        <v>25.88</v>
      </c>
      <c r="F1208" s="152">
        <v>25.88</v>
      </c>
      <c r="G1208" t="s">
        <v>196</v>
      </c>
      <c r="H1208" s="342">
        <v>1</v>
      </c>
      <c r="I1208" s="294">
        <v>43312</v>
      </c>
      <c r="J1208">
        <v>23737</v>
      </c>
      <c r="K1208">
        <v>2589</v>
      </c>
      <c r="L1208" t="s">
        <v>520</v>
      </c>
      <c r="M1208" t="s">
        <v>841</v>
      </c>
      <c r="N1208" t="s">
        <v>840</v>
      </c>
      <c r="O1208" t="s">
        <v>544</v>
      </c>
      <c r="P1208" t="s">
        <v>332</v>
      </c>
      <c r="Q1208" t="s">
        <v>319</v>
      </c>
      <c r="R1208" t="s">
        <v>201</v>
      </c>
      <c r="S1208" t="s">
        <v>204</v>
      </c>
      <c r="T1208" t="s">
        <v>201</v>
      </c>
      <c r="U1208" t="s">
        <v>330</v>
      </c>
      <c r="V1208" t="s">
        <v>318</v>
      </c>
      <c r="W1208" t="s">
        <v>201</v>
      </c>
      <c r="X1208" t="s">
        <v>331</v>
      </c>
      <c r="Y1208" s="287" t="s">
        <v>164</v>
      </c>
    </row>
    <row r="1209" spans="1:25" x14ac:dyDescent="0.35">
      <c r="A1209" t="s">
        <v>192</v>
      </c>
      <c r="B1209" t="s">
        <v>193</v>
      </c>
      <c r="C1209" t="s">
        <v>756</v>
      </c>
      <c r="D1209" t="s">
        <v>840</v>
      </c>
      <c r="E1209" s="152">
        <v>0.25</v>
      </c>
      <c r="F1209" s="152">
        <v>0.25</v>
      </c>
      <c r="G1209" t="s">
        <v>196</v>
      </c>
      <c r="H1209" s="342">
        <v>1</v>
      </c>
      <c r="I1209" s="294">
        <v>43312</v>
      </c>
      <c r="J1209">
        <v>23737</v>
      </c>
      <c r="K1209">
        <v>2634</v>
      </c>
      <c r="L1209" t="s">
        <v>520</v>
      </c>
      <c r="M1209" t="s">
        <v>841</v>
      </c>
      <c r="N1209" t="s">
        <v>840</v>
      </c>
      <c r="O1209" t="s">
        <v>811</v>
      </c>
      <c r="P1209" t="s">
        <v>332</v>
      </c>
      <c r="Q1209" t="s">
        <v>319</v>
      </c>
      <c r="R1209" t="s">
        <v>201</v>
      </c>
      <c r="S1209" t="s">
        <v>204</v>
      </c>
      <c r="T1209" t="s">
        <v>201</v>
      </c>
      <c r="U1209" t="s">
        <v>330</v>
      </c>
      <c r="V1209" t="s">
        <v>318</v>
      </c>
      <c r="W1209" t="s">
        <v>201</v>
      </c>
      <c r="X1209" t="s">
        <v>331</v>
      </c>
      <c r="Y1209" s="287" t="s">
        <v>164</v>
      </c>
    </row>
    <row r="1210" spans="1:25" x14ac:dyDescent="0.35">
      <c r="A1210" t="s">
        <v>192</v>
      </c>
      <c r="B1210" t="s">
        <v>193</v>
      </c>
      <c r="C1210" t="s">
        <v>756</v>
      </c>
      <c r="D1210" t="s">
        <v>840</v>
      </c>
      <c r="E1210" s="152">
        <v>1.31</v>
      </c>
      <c r="F1210" s="152">
        <v>1.31</v>
      </c>
      <c r="G1210" t="s">
        <v>196</v>
      </c>
      <c r="H1210" s="342">
        <v>1</v>
      </c>
      <c r="I1210" s="294">
        <v>43312</v>
      </c>
      <c r="J1210">
        <v>23737</v>
      </c>
      <c r="K1210">
        <v>2694</v>
      </c>
      <c r="L1210" t="s">
        <v>520</v>
      </c>
      <c r="M1210" t="s">
        <v>841</v>
      </c>
      <c r="N1210" t="s">
        <v>840</v>
      </c>
      <c r="O1210" t="s">
        <v>522</v>
      </c>
      <c r="P1210" t="s">
        <v>332</v>
      </c>
      <c r="Q1210" t="s">
        <v>319</v>
      </c>
      <c r="R1210" t="s">
        <v>201</v>
      </c>
      <c r="S1210" t="s">
        <v>204</v>
      </c>
      <c r="T1210" t="s">
        <v>201</v>
      </c>
      <c r="U1210" t="s">
        <v>330</v>
      </c>
      <c r="V1210" t="s">
        <v>318</v>
      </c>
      <c r="W1210" t="s">
        <v>201</v>
      </c>
      <c r="X1210" t="s">
        <v>331</v>
      </c>
      <c r="Y1210" s="287" t="s">
        <v>164</v>
      </c>
    </row>
    <row r="1211" spans="1:25" x14ac:dyDescent="0.35">
      <c r="A1211" t="s">
        <v>192</v>
      </c>
      <c r="B1211" t="s">
        <v>193</v>
      </c>
      <c r="C1211" t="s">
        <v>756</v>
      </c>
      <c r="D1211" t="s">
        <v>840</v>
      </c>
      <c r="E1211" s="152">
        <v>9.39</v>
      </c>
      <c r="F1211" s="152">
        <v>9.39</v>
      </c>
      <c r="G1211" t="s">
        <v>196</v>
      </c>
      <c r="H1211" s="342">
        <v>1</v>
      </c>
      <c r="I1211" s="294">
        <v>43312</v>
      </c>
      <c r="J1211">
        <v>23737</v>
      </c>
      <c r="K1211">
        <v>2734</v>
      </c>
      <c r="L1211" t="s">
        <v>520</v>
      </c>
      <c r="M1211" t="s">
        <v>841</v>
      </c>
      <c r="N1211" t="s">
        <v>840</v>
      </c>
      <c r="O1211" t="s">
        <v>544</v>
      </c>
      <c r="P1211" t="s">
        <v>333</v>
      </c>
      <c r="Q1211" t="s">
        <v>319</v>
      </c>
      <c r="R1211" t="s">
        <v>201</v>
      </c>
      <c r="S1211" t="s">
        <v>204</v>
      </c>
      <c r="T1211" t="s">
        <v>201</v>
      </c>
      <c r="U1211" t="s">
        <v>330</v>
      </c>
      <c r="V1211" t="s">
        <v>318</v>
      </c>
      <c r="W1211" t="s">
        <v>201</v>
      </c>
      <c r="X1211" t="s">
        <v>331</v>
      </c>
      <c r="Y1211" s="287" t="s">
        <v>164</v>
      </c>
    </row>
    <row r="1212" spans="1:25" x14ac:dyDescent="0.35">
      <c r="A1212" t="s">
        <v>192</v>
      </c>
      <c r="B1212" t="s">
        <v>193</v>
      </c>
      <c r="C1212" t="s">
        <v>756</v>
      </c>
      <c r="D1212" t="s">
        <v>840</v>
      </c>
      <c r="E1212" s="152">
        <v>0.09</v>
      </c>
      <c r="F1212" s="152">
        <v>0.09</v>
      </c>
      <c r="G1212" t="s">
        <v>196</v>
      </c>
      <c r="H1212" s="342">
        <v>1</v>
      </c>
      <c r="I1212" s="294">
        <v>43312</v>
      </c>
      <c r="J1212">
        <v>23737</v>
      </c>
      <c r="K1212">
        <v>2779</v>
      </c>
      <c r="L1212" t="s">
        <v>520</v>
      </c>
      <c r="M1212" t="s">
        <v>841</v>
      </c>
      <c r="N1212" t="s">
        <v>840</v>
      </c>
      <c r="O1212" t="s">
        <v>811</v>
      </c>
      <c r="P1212" t="s">
        <v>333</v>
      </c>
      <c r="Q1212" t="s">
        <v>319</v>
      </c>
      <c r="R1212" t="s">
        <v>201</v>
      </c>
      <c r="S1212" t="s">
        <v>204</v>
      </c>
      <c r="T1212" t="s">
        <v>201</v>
      </c>
      <c r="U1212" t="s">
        <v>330</v>
      </c>
      <c r="V1212" t="s">
        <v>318</v>
      </c>
      <c r="W1212" t="s">
        <v>201</v>
      </c>
      <c r="X1212" t="s">
        <v>331</v>
      </c>
      <c r="Y1212" s="287" t="s">
        <v>164</v>
      </c>
    </row>
    <row r="1213" spans="1:25" x14ac:dyDescent="0.35">
      <c r="A1213" t="s">
        <v>192</v>
      </c>
      <c r="B1213" t="s">
        <v>193</v>
      </c>
      <c r="C1213" t="s">
        <v>756</v>
      </c>
      <c r="D1213" t="s">
        <v>840</v>
      </c>
      <c r="E1213" s="152">
        <v>0.47</v>
      </c>
      <c r="F1213" s="152">
        <v>0.47</v>
      </c>
      <c r="G1213" t="s">
        <v>196</v>
      </c>
      <c r="H1213" s="342">
        <v>1</v>
      </c>
      <c r="I1213" s="294">
        <v>43312</v>
      </c>
      <c r="J1213">
        <v>23737</v>
      </c>
      <c r="K1213">
        <v>2839</v>
      </c>
      <c r="L1213" t="s">
        <v>520</v>
      </c>
      <c r="M1213" t="s">
        <v>841</v>
      </c>
      <c r="N1213" t="s">
        <v>840</v>
      </c>
      <c r="O1213" t="s">
        <v>522</v>
      </c>
      <c r="P1213" t="s">
        <v>333</v>
      </c>
      <c r="Q1213" t="s">
        <v>319</v>
      </c>
      <c r="R1213" t="s">
        <v>201</v>
      </c>
      <c r="S1213" t="s">
        <v>204</v>
      </c>
      <c r="T1213" t="s">
        <v>201</v>
      </c>
      <c r="U1213" t="s">
        <v>330</v>
      </c>
      <c r="V1213" t="s">
        <v>318</v>
      </c>
      <c r="W1213" t="s">
        <v>201</v>
      </c>
      <c r="X1213" t="s">
        <v>331</v>
      </c>
      <c r="Y1213" s="287" t="s">
        <v>164</v>
      </c>
    </row>
    <row r="1214" spans="1:25" x14ac:dyDescent="0.35">
      <c r="A1214" t="s">
        <v>192</v>
      </c>
      <c r="B1214" t="s">
        <v>193</v>
      </c>
      <c r="C1214" t="s">
        <v>756</v>
      </c>
      <c r="D1214" t="s">
        <v>840</v>
      </c>
      <c r="E1214" s="152">
        <v>20.97</v>
      </c>
      <c r="F1214" s="152">
        <v>20.97</v>
      </c>
      <c r="G1214" t="s">
        <v>196</v>
      </c>
      <c r="H1214" s="342">
        <v>1</v>
      </c>
      <c r="I1214" s="294">
        <v>43312</v>
      </c>
      <c r="J1214">
        <v>23737</v>
      </c>
      <c r="K1214">
        <v>2881</v>
      </c>
      <c r="L1214" t="s">
        <v>520</v>
      </c>
      <c r="M1214" t="s">
        <v>841</v>
      </c>
      <c r="N1214" t="s">
        <v>840</v>
      </c>
      <c r="O1214" t="s">
        <v>544</v>
      </c>
      <c r="P1214" t="s">
        <v>334</v>
      </c>
      <c r="Q1214" t="s">
        <v>319</v>
      </c>
      <c r="R1214" t="s">
        <v>201</v>
      </c>
      <c r="S1214" t="s">
        <v>204</v>
      </c>
      <c r="T1214" t="s">
        <v>201</v>
      </c>
      <c r="U1214" t="s">
        <v>330</v>
      </c>
      <c r="V1214" t="s">
        <v>318</v>
      </c>
      <c r="W1214" t="s">
        <v>201</v>
      </c>
      <c r="X1214" t="s">
        <v>331</v>
      </c>
      <c r="Y1214" s="287" t="s">
        <v>164</v>
      </c>
    </row>
    <row r="1215" spans="1:25" x14ac:dyDescent="0.35">
      <c r="A1215" t="s">
        <v>192</v>
      </c>
      <c r="B1215" t="s">
        <v>193</v>
      </c>
      <c r="C1215" t="s">
        <v>756</v>
      </c>
      <c r="D1215" t="s">
        <v>840</v>
      </c>
      <c r="E1215" s="152">
        <v>0.2</v>
      </c>
      <c r="F1215" s="152">
        <v>0.2</v>
      </c>
      <c r="G1215" t="s">
        <v>196</v>
      </c>
      <c r="H1215" s="342">
        <v>1</v>
      </c>
      <c r="I1215" s="294">
        <v>43312</v>
      </c>
      <c r="J1215">
        <v>23737</v>
      </c>
      <c r="K1215">
        <v>2926</v>
      </c>
      <c r="L1215" t="s">
        <v>520</v>
      </c>
      <c r="M1215" t="s">
        <v>841</v>
      </c>
      <c r="N1215" t="s">
        <v>840</v>
      </c>
      <c r="O1215" t="s">
        <v>811</v>
      </c>
      <c r="P1215" t="s">
        <v>334</v>
      </c>
      <c r="Q1215" t="s">
        <v>319</v>
      </c>
      <c r="R1215" t="s">
        <v>201</v>
      </c>
      <c r="S1215" t="s">
        <v>204</v>
      </c>
      <c r="T1215" t="s">
        <v>201</v>
      </c>
      <c r="U1215" t="s">
        <v>330</v>
      </c>
      <c r="V1215" t="s">
        <v>318</v>
      </c>
      <c r="W1215" t="s">
        <v>201</v>
      </c>
      <c r="X1215" t="s">
        <v>331</v>
      </c>
      <c r="Y1215" s="287" t="s">
        <v>164</v>
      </c>
    </row>
    <row r="1216" spans="1:25" x14ac:dyDescent="0.35">
      <c r="A1216" t="s">
        <v>192</v>
      </c>
      <c r="B1216" t="s">
        <v>193</v>
      </c>
      <c r="C1216" t="s">
        <v>756</v>
      </c>
      <c r="D1216" t="s">
        <v>840</v>
      </c>
      <c r="E1216" s="152">
        <v>1.06</v>
      </c>
      <c r="F1216" s="152">
        <v>1.06</v>
      </c>
      <c r="G1216" t="s">
        <v>196</v>
      </c>
      <c r="H1216" s="342">
        <v>1</v>
      </c>
      <c r="I1216" s="294">
        <v>43312</v>
      </c>
      <c r="J1216">
        <v>23737</v>
      </c>
      <c r="K1216">
        <v>2986</v>
      </c>
      <c r="L1216" t="s">
        <v>520</v>
      </c>
      <c r="M1216" t="s">
        <v>841</v>
      </c>
      <c r="N1216" t="s">
        <v>840</v>
      </c>
      <c r="O1216" t="s">
        <v>522</v>
      </c>
      <c r="P1216" t="s">
        <v>334</v>
      </c>
      <c r="Q1216" t="s">
        <v>319</v>
      </c>
      <c r="R1216" t="s">
        <v>201</v>
      </c>
      <c r="S1216" t="s">
        <v>204</v>
      </c>
      <c r="T1216" t="s">
        <v>201</v>
      </c>
      <c r="U1216" t="s">
        <v>330</v>
      </c>
      <c r="V1216" t="s">
        <v>318</v>
      </c>
      <c r="W1216" t="s">
        <v>201</v>
      </c>
      <c r="X1216" t="s">
        <v>331</v>
      </c>
      <c r="Y1216" s="287" t="s">
        <v>164</v>
      </c>
    </row>
    <row r="1217" spans="1:25" x14ac:dyDescent="0.35">
      <c r="A1217" t="s">
        <v>192</v>
      </c>
      <c r="B1217" t="s">
        <v>193</v>
      </c>
      <c r="C1217" t="s">
        <v>756</v>
      </c>
      <c r="D1217" t="s">
        <v>840</v>
      </c>
      <c r="E1217" s="152">
        <v>57.92</v>
      </c>
      <c r="F1217" s="152">
        <v>57.92</v>
      </c>
      <c r="G1217" t="s">
        <v>196</v>
      </c>
      <c r="H1217" s="342">
        <v>1</v>
      </c>
      <c r="I1217" s="294">
        <v>43312</v>
      </c>
      <c r="J1217">
        <v>23737</v>
      </c>
      <c r="K1217">
        <v>3028</v>
      </c>
      <c r="L1217" t="s">
        <v>520</v>
      </c>
      <c r="M1217" t="s">
        <v>841</v>
      </c>
      <c r="N1217" t="s">
        <v>840</v>
      </c>
      <c r="O1217" t="s">
        <v>544</v>
      </c>
      <c r="P1217" t="s">
        <v>335</v>
      </c>
      <c r="Q1217" t="s">
        <v>319</v>
      </c>
      <c r="R1217" t="s">
        <v>201</v>
      </c>
      <c r="S1217" t="s">
        <v>204</v>
      </c>
      <c r="T1217" t="s">
        <v>201</v>
      </c>
      <c r="U1217" t="s">
        <v>330</v>
      </c>
      <c r="V1217" t="s">
        <v>318</v>
      </c>
      <c r="W1217" t="s">
        <v>201</v>
      </c>
      <c r="X1217" t="s">
        <v>331</v>
      </c>
      <c r="Y1217" s="287" t="s">
        <v>164</v>
      </c>
    </row>
    <row r="1218" spans="1:25" x14ac:dyDescent="0.35">
      <c r="A1218" t="s">
        <v>192</v>
      </c>
      <c r="B1218" t="s">
        <v>193</v>
      </c>
      <c r="C1218" t="s">
        <v>756</v>
      </c>
      <c r="D1218" t="s">
        <v>840</v>
      </c>
      <c r="E1218" s="152">
        <v>0.55000000000000004</v>
      </c>
      <c r="F1218" s="152">
        <v>0.55000000000000004</v>
      </c>
      <c r="G1218" t="s">
        <v>196</v>
      </c>
      <c r="H1218" s="342">
        <v>1</v>
      </c>
      <c r="I1218" s="294">
        <v>43312</v>
      </c>
      <c r="J1218">
        <v>23737</v>
      </c>
      <c r="K1218">
        <v>3075</v>
      </c>
      <c r="L1218" t="s">
        <v>520</v>
      </c>
      <c r="M1218" t="s">
        <v>841</v>
      </c>
      <c r="N1218" t="s">
        <v>840</v>
      </c>
      <c r="O1218" t="s">
        <v>811</v>
      </c>
      <c r="P1218" t="s">
        <v>335</v>
      </c>
      <c r="Q1218" t="s">
        <v>319</v>
      </c>
      <c r="R1218" t="s">
        <v>201</v>
      </c>
      <c r="S1218" t="s">
        <v>204</v>
      </c>
      <c r="T1218" t="s">
        <v>201</v>
      </c>
      <c r="U1218" t="s">
        <v>330</v>
      </c>
      <c r="V1218" t="s">
        <v>318</v>
      </c>
      <c r="W1218" t="s">
        <v>201</v>
      </c>
      <c r="X1218" t="s">
        <v>331</v>
      </c>
      <c r="Y1218" s="287" t="s">
        <v>164</v>
      </c>
    </row>
    <row r="1219" spans="1:25" x14ac:dyDescent="0.35">
      <c r="A1219" t="s">
        <v>192</v>
      </c>
      <c r="B1219" t="s">
        <v>193</v>
      </c>
      <c r="C1219" t="s">
        <v>756</v>
      </c>
      <c r="D1219" t="s">
        <v>840</v>
      </c>
      <c r="E1219" s="152">
        <v>2.92</v>
      </c>
      <c r="F1219" s="152">
        <v>2.92</v>
      </c>
      <c r="G1219" t="s">
        <v>196</v>
      </c>
      <c r="H1219" s="342">
        <v>1</v>
      </c>
      <c r="I1219" s="294">
        <v>43312</v>
      </c>
      <c r="J1219">
        <v>23737</v>
      </c>
      <c r="K1219">
        <v>3135</v>
      </c>
      <c r="L1219" t="s">
        <v>520</v>
      </c>
      <c r="M1219" t="s">
        <v>841</v>
      </c>
      <c r="N1219" t="s">
        <v>840</v>
      </c>
      <c r="O1219" t="s">
        <v>522</v>
      </c>
      <c r="P1219" t="s">
        <v>335</v>
      </c>
      <c r="Q1219" t="s">
        <v>319</v>
      </c>
      <c r="R1219" t="s">
        <v>201</v>
      </c>
      <c r="S1219" t="s">
        <v>204</v>
      </c>
      <c r="T1219" t="s">
        <v>201</v>
      </c>
      <c r="U1219" t="s">
        <v>330</v>
      </c>
      <c r="V1219" t="s">
        <v>318</v>
      </c>
      <c r="W1219" t="s">
        <v>201</v>
      </c>
      <c r="X1219" t="s">
        <v>331</v>
      </c>
      <c r="Y1219" s="287" t="s">
        <v>164</v>
      </c>
    </row>
    <row r="1220" spans="1:25" x14ac:dyDescent="0.35">
      <c r="A1220" t="s">
        <v>192</v>
      </c>
      <c r="B1220" t="s">
        <v>193</v>
      </c>
      <c r="C1220" t="s">
        <v>756</v>
      </c>
      <c r="D1220" t="s">
        <v>840</v>
      </c>
      <c r="E1220" s="152">
        <v>38.630000000000003</v>
      </c>
      <c r="F1220" s="152">
        <v>38.630000000000003</v>
      </c>
      <c r="G1220" t="s">
        <v>196</v>
      </c>
      <c r="H1220" s="342">
        <v>1</v>
      </c>
      <c r="I1220" s="294">
        <v>43312</v>
      </c>
      <c r="J1220">
        <v>23737</v>
      </c>
      <c r="K1220">
        <v>3177</v>
      </c>
      <c r="L1220" t="s">
        <v>520</v>
      </c>
      <c r="M1220" t="s">
        <v>841</v>
      </c>
      <c r="N1220" t="s">
        <v>840</v>
      </c>
      <c r="O1220" t="s">
        <v>544</v>
      </c>
      <c r="P1220" t="s">
        <v>336</v>
      </c>
      <c r="Q1220" t="s">
        <v>319</v>
      </c>
      <c r="R1220" t="s">
        <v>201</v>
      </c>
      <c r="S1220" t="s">
        <v>204</v>
      </c>
      <c r="T1220" t="s">
        <v>201</v>
      </c>
      <c r="U1220" t="s">
        <v>330</v>
      </c>
      <c r="V1220" t="s">
        <v>318</v>
      </c>
      <c r="W1220" t="s">
        <v>201</v>
      </c>
      <c r="X1220" t="s">
        <v>331</v>
      </c>
      <c r="Y1220" s="287" t="s">
        <v>164</v>
      </c>
    </row>
    <row r="1221" spans="1:25" x14ac:dyDescent="0.35">
      <c r="A1221" t="s">
        <v>192</v>
      </c>
      <c r="B1221" t="s">
        <v>193</v>
      </c>
      <c r="C1221" t="s">
        <v>756</v>
      </c>
      <c r="D1221" t="s">
        <v>840</v>
      </c>
      <c r="E1221" s="152">
        <v>0.37</v>
      </c>
      <c r="F1221" s="152">
        <v>0.37</v>
      </c>
      <c r="G1221" t="s">
        <v>196</v>
      </c>
      <c r="H1221" s="342">
        <v>1</v>
      </c>
      <c r="I1221" s="294">
        <v>43312</v>
      </c>
      <c r="J1221">
        <v>23737</v>
      </c>
      <c r="K1221">
        <v>3224</v>
      </c>
      <c r="L1221" t="s">
        <v>520</v>
      </c>
      <c r="M1221" t="s">
        <v>841</v>
      </c>
      <c r="N1221" t="s">
        <v>840</v>
      </c>
      <c r="O1221" t="s">
        <v>811</v>
      </c>
      <c r="P1221" t="s">
        <v>336</v>
      </c>
      <c r="Q1221" t="s">
        <v>319</v>
      </c>
      <c r="R1221" t="s">
        <v>201</v>
      </c>
      <c r="S1221" t="s">
        <v>204</v>
      </c>
      <c r="T1221" t="s">
        <v>201</v>
      </c>
      <c r="U1221" t="s">
        <v>330</v>
      </c>
      <c r="V1221" t="s">
        <v>318</v>
      </c>
      <c r="W1221" t="s">
        <v>201</v>
      </c>
      <c r="X1221" t="s">
        <v>331</v>
      </c>
      <c r="Y1221" s="287" t="s">
        <v>164</v>
      </c>
    </row>
    <row r="1222" spans="1:25" x14ac:dyDescent="0.35">
      <c r="A1222" t="s">
        <v>192</v>
      </c>
      <c r="B1222" t="s">
        <v>193</v>
      </c>
      <c r="C1222" t="s">
        <v>756</v>
      </c>
      <c r="D1222" t="s">
        <v>840</v>
      </c>
      <c r="E1222" s="152">
        <v>1.95</v>
      </c>
      <c r="F1222" s="152">
        <v>1.95</v>
      </c>
      <c r="G1222" t="s">
        <v>196</v>
      </c>
      <c r="H1222" s="342">
        <v>1</v>
      </c>
      <c r="I1222" s="294">
        <v>43312</v>
      </c>
      <c r="J1222">
        <v>23737</v>
      </c>
      <c r="K1222">
        <v>3284</v>
      </c>
      <c r="L1222" t="s">
        <v>520</v>
      </c>
      <c r="M1222" t="s">
        <v>841</v>
      </c>
      <c r="N1222" t="s">
        <v>840</v>
      </c>
      <c r="O1222" t="s">
        <v>522</v>
      </c>
      <c r="P1222" t="s">
        <v>336</v>
      </c>
      <c r="Q1222" t="s">
        <v>319</v>
      </c>
      <c r="R1222" t="s">
        <v>201</v>
      </c>
      <c r="S1222" t="s">
        <v>204</v>
      </c>
      <c r="T1222" t="s">
        <v>201</v>
      </c>
      <c r="U1222" t="s">
        <v>330</v>
      </c>
      <c r="V1222" t="s">
        <v>318</v>
      </c>
      <c r="W1222" t="s">
        <v>201</v>
      </c>
      <c r="X1222" t="s">
        <v>331</v>
      </c>
      <c r="Y1222" s="287" t="s">
        <v>164</v>
      </c>
    </row>
    <row r="1223" spans="1:25" x14ac:dyDescent="0.35">
      <c r="A1223" t="s">
        <v>192</v>
      </c>
      <c r="B1223" t="s">
        <v>193</v>
      </c>
      <c r="C1223" t="s">
        <v>756</v>
      </c>
      <c r="D1223" t="s">
        <v>840</v>
      </c>
      <c r="E1223" s="152">
        <v>7.07</v>
      </c>
      <c r="F1223" s="152">
        <v>7.07</v>
      </c>
      <c r="G1223" t="s">
        <v>196</v>
      </c>
      <c r="H1223" s="342">
        <v>1</v>
      </c>
      <c r="I1223" s="294">
        <v>43312</v>
      </c>
      <c r="J1223">
        <v>23737</v>
      </c>
      <c r="K1223">
        <v>3324</v>
      </c>
      <c r="L1223" t="s">
        <v>520</v>
      </c>
      <c r="M1223" t="s">
        <v>841</v>
      </c>
      <c r="N1223" t="s">
        <v>840</v>
      </c>
      <c r="O1223" t="s">
        <v>544</v>
      </c>
      <c r="P1223" t="s">
        <v>337</v>
      </c>
      <c r="Q1223" t="s">
        <v>319</v>
      </c>
      <c r="R1223" t="s">
        <v>201</v>
      </c>
      <c r="S1223" t="s">
        <v>204</v>
      </c>
      <c r="T1223" t="s">
        <v>201</v>
      </c>
      <c r="U1223" t="s">
        <v>330</v>
      </c>
      <c r="V1223" t="s">
        <v>318</v>
      </c>
      <c r="W1223" t="s">
        <v>201</v>
      </c>
      <c r="X1223" t="s">
        <v>331</v>
      </c>
      <c r="Y1223" s="287" t="s">
        <v>164</v>
      </c>
    </row>
    <row r="1224" spans="1:25" x14ac:dyDescent="0.35">
      <c r="A1224" t="s">
        <v>192</v>
      </c>
      <c r="B1224" t="s">
        <v>193</v>
      </c>
      <c r="C1224" t="s">
        <v>756</v>
      </c>
      <c r="D1224" t="s">
        <v>840</v>
      </c>
      <c r="E1224" s="152">
        <v>7.0000000000000007E-2</v>
      </c>
      <c r="F1224" s="152">
        <v>7.0000000000000007E-2</v>
      </c>
      <c r="G1224" t="s">
        <v>196</v>
      </c>
      <c r="H1224" s="342">
        <v>1</v>
      </c>
      <c r="I1224" s="294">
        <v>43312</v>
      </c>
      <c r="J1224">
        <v>23737</v>
      </c>
      <c r="K1224">
        <v>3369</v>
      </c>
      <c r="L1224" t="s">
        <v>520</v>
      </c>
      <c r="M1224" t="s">
        <v>841</v>
      </c>
      <c r="N1224" t="s">
        <v>840</v>
      </c>
      <c r="O1224" t="s">
        <v>811</v>
      </c>
      <c r="P1224" t="s">
        <v>337</v>
      </c>
      <c r="Q1224" t="s">
        <v>319</v>
      </c>
      <c r="R1224" t="s">
        <v>201</v>
      </c>
      <c r="S1224" t="s">
        <v>204</v>
      </c>
      <c r="T1224" t="s">
        <v>201</v>
      </c>
      <c r="U1224" t="s">
        <v>330</v>
      </c>
      <c r="V1224" t="s">
        <v>318</v>
      </c>
      <c r="W1224" t="s">
        <v>201</v>
      </c>
      <c r="X1224" t="s">
        <v>331</v>
      </c>
      <c r="Y1224" s="287" t="s">
        <v>164</v>
      </c>
    </row>
    <row r="1225" spans="1:25" x14ac:dyDescent="0.35">
      <c r="A1225" t="s">
        <v>192</v>
      </c>
      <c r="B1225" t="s">
        <v>193</v>
      </c>
      <c r="C1225" t="s">
        <v>756</v>
      </c>
      <c r="D1225" t="s">
        <v>840</v>
      </c>
      <c r="E1225" s="152">
        <v>0.36</v>
      </c>
      <c r="F1225" s="152">
        <v>0.36</v>
      </c>
      <c r="G1225" t="s">
        <v>196</v>
      </c>
      <c r="H1225" s="342">
        <v>1</v>
      </c>
      <c r="I1225" s="294">
        <v>43312</v>
      </c>
      <c r="J1225">
        <v>23737</v>
      </c>
      <c r="K1225">
        <v>3429</v>
      </c>
      <c r="L1225" t="s">
        <v>520</v>
      </c>
      <c r="M1225" t="s">
        <v>841</v>
      </c>
      <c r="N1225" t="s">
        <v>840</v>
      </c>
      <c r="O1225" t="s">
        <v>522</v>
      </c>
      <c r="P1225" t="s">
        <v>337</v>
      </c>
      <c r="Q1225" t="s">
        <v>319</v>
      </c>
      <c r="R1225" t="s">
        <v>201</v>
      </c>
      <c r="S1225" t="s">
        <v>204</v>
      </c>
      <c r="T1225" t="s">
        <v>201</v>
      </c>
      <c r="U1225" t="s">
        <v>330</v>
      </c>
      <c r="V1225" t="s">
        <v>318</v>
      </c>
      <c r="W1225" t="s">
        <v>201</v>
      </c>
      <c r="X1225" t="s">
        <v>331</v>
      </c>
      <c r="Y1225" s="287" t="s">
        <v>164</v>
      </c>
    </row>
    <row r="1226" spans="1:25" x14ac:dyDescent="0.35">
      <c r="A1226" t="s">
        <v>192</v>
      </c>
      <c r="B1226" t="s">
        <v>193</v>
      </c>
      <c r="C1226" t="s">
        <v>756</v>
      </c>
      <c r="D1226" t="s">
        <v>840</v>
      </c>
      <c r="E1226" s="152">
        <v>94.63</v>
      </c>
      <c r="F1226" s="152">
        <v>94.63</v>
      </c>
      <c r="G1226" t="s">
        <v>196</v>
      </c>
      <c r="H1226" s="342">
        <v>1</v>
      </c>
      <c r="I1226" s="294">
        <v>43312</v>
      </c>
      <c r="J1226">
        <v>23737</v>
      </c>
      <c r="K1226">
        <v>3473</v>
      </c>
      <c r="L1226" t="s">
        <v>520</v>
      </c>
      <c r="M1226" t="s">
        <v>841</v>
      </c>
      <c r="N1226" t="s">
        <v>840</v>
      </c>
      <c r="O1226" t="s">
        <v>544</v>
      </c>
      <c r="P1226" t="s">
        <v>338</v>
      </c>
      <c r="Q1226" t="s">
        <v>319</v>
      </c>
      <c r="R1226" t="s">
        <v>201</v>
      </c>
      <c r="S1226" t="s">
        <v>204</v>
      </c>
      <c r="T1226" t="s">
        <v>201</v>
      </c>
      <c r="U1226" t="s">
        <v>330</v>
      </c>
      <c r="V1226" t="s">
        <v>318</v>
      </c>
      <c r="W1226" t="s">
        <v>201</v>
      </c>
      <c r="X1226" t="s">
        <v>331</v>
      </c>
      <c r="Y1226" s="287" t="s">
        <v>164</v>
      </c>
    </row>
    <row r="1227" spans="1:25" x14ac:dyDescent="0.35">
      <c r="A1227" t="s">
        <v>192</v>
      </c>
      <c r="B1227" t="s">
        <v>193</v>
      </c>
      <c r="C1227" t="s">
        <v>756</v>
      </c>
      <c r="D1227" t="s">
        <v>840</v>
      </c>
      <c r="E1227" s="152">
        <v>0.9</v>
      </c>
      <c r="F1227" s="152">
        <v>0.9</v>
      </c>
      <c r="G1227" t="s">
        <v>196</v>
      </c>
      <c r="H1227" s="342">
        <v>1</v>
      </c>
      <c r="I1227" s="294">
        <v>43312</v>
      </c>
      <c r="J1227">
        <v>23737</v>
      </c>
      <c r="K1227">
        <v>3520</v>
      </c>
      <c r="L1227" t="s">
        <v>520</v>
      </c>
      <c r="M1227" t="s">
        <v>841</v>
      </c>
      <c r="N1227" t="s">
        <v>840</v>
      </c>
      <c r="O1227" t="s">
        <v>811</v>
      </c>
      <c r="P1227" t="s">
        <v>338</v>
      </c>
      <c r="Q1227" t="s">
        <v>319</v>
      </c>
      <c r="R1227" t="s">
        <v>201</v>
      </c>
      <c r="S1227" t="s">
        <v>204</v>
      </c>
      <c r="T1227" t="s">
        <v>201</v>
      </c>
      <c r="U1227" t="s">
        <v>330</v>
      </c>
      <c r="V1227" t="s">
        <v>318</v>
      </c>
      <c r="W1227" t="s">
        <v>201</v>
      </c>
      <c r="X1227" t="s">
        <v>331</v>
      </c>
      <c r="Y1227" s="287" t="s">
        <v>164</v>
      </c>
    </row>
    <row r="1228" spans="1:25" x14ac:dyDescent="0.35">
      <c r="A1228" t="s">
        <v>192</v>
      </c>
      <c r="B1228" t="s">
        <v>193</v>
      </c>
      <c r="C1228" t="s">
        <v>756</v>
      </c>
      <c r="D1228" t="s">
        <v>840</v>
      </c>
      <c r="E1228" s="152">
        <v>4.78</v>
      </c>
      <c r="F1228" s="152">
        <v>4.78</v>
      </c>
      <c r="G1228" t="s">
        <v>196</v>
      </c>
      <c r="H1228" s="342">
        <v>1</v>
      </c>
      <c r="I1228" s="294">
        <v>43312</v>
      </c>
      <c r="J1228">
        <v>23737</v>
      </c>
      <c r="K1228">
        <v>3580</v>
      </c>
      <c r="L1228" t="s">
        <v>520</v>
      </c>
      <c r="M1228" t="s">
        <v>841</v>
      </c>
      <c r="N1228" t="s">
        <v>840</v>
      </c>
      <c r="O1228" t="s">
        <v>522</v>
      </c>
      <c r="P1228" t="s">
        <v>338</v>
      </c>
      <c r="Q1228" t="s">
        <v>319</v>
      </c>
      <c r="R1228" t="s">
        <v>201</v>
      </c>
      <c r="S1228" t="s">
        <v>204</v>
      </c>
      <c r="T1228" t="s">
        <v>201</v>
      </c>
      <c r="U1228" t="s">
        <v>330</v>
      </c>
      <c r="V1228" t="s">
        <v>318</v>
      </c>
      <c r="W1228" t="s">
        <v>201</v>
      </c>
      <c r="X1228" t="s">
        <v>331</v>
      </c>
      <c r="Y1228" s="287" t="s">
        <v>164</v>
      </c>
    </row>
    <row r="1229" spans="1:25" x14ac:dyDescent="0.35">
      <c r="A1229" t="s">
        <v>192</v>
      </c>
      <c r="B1229" t="s">
        <v>193</v>
      </c>
      <c r="C1229" t="s">
        <v>756</v>
      </c>
      <c r="D1229" t="s">
        <v>840</v>
      </c>
      <c r="E1229" s="152">
        <v>33.83</v>
      </c>
      <c r="F1229" s="152">
        <v>33.83</v>
      </c>
      <c r="G1229" t="s">
        <v>196</v>
      </c>
      <c r="H1229" s="342">
        <v>1</v>
      </c>
      <c r="I1229" s="294">
        <v>43312</v>
      </c>
      <c r="J1229">
        <v>23737</v>
      </c>
      <c r="K1229">
        <v>3622</v>
      </c>
      <c r="L1229" t="s">
        <v>520</v>
      </c>
      <c r="M1229" t="s">
        <v>841</v>
      </c>
      <c r="N1229" t="s">
        <v>840</v>
      </c>
      <c r="O1229" t="s">
        <v>544</v>
      </c>
      <c r="P1229" t="s">
        <v>339</v>
      </c>
      <c r="Q1229" t="s">
        <v>319</v>
      </c>
      <c r="R1229" t="s">
        <v>201</v>
      </c>
      <c r="S1229" t="s">
        <v>204</v>
      </c>
      <c r="T1229" t="s">
        <v>201</v>
      </c>
      <c r="U1229" t="s">
        <v>330</v>
      </c>
      <c r="V1229" t="s">
        <v>318</v>
      </c>
      <c r="W1229" t="s">
        <v>201</v>
      </c>
      <c r="X1229" t="s">
        <v>331</v>
      </c>
      <c r="Y1229" s="287" t="s">
        <v>164</v>
      </c>
    </row>
    <row r="1230" spans="1:25" x14ac:dyDescent="0.35">
      <c r="A1230" t="s">
        <v>192</v>
      </c>
      <c r="B1230" t="s">
        <v>193</v>
      </c>
      <c r="C1230" t="s">
        <v>756</v>
      </c>
      <c r="D1230" t="s">
        <v>840</v>
      </c>
      <c r="E1230" s="152">
        <v>0.32</v>
      </c>
      <c r="F1230" s="152">
        <v>0.32</v>
      </c>
      <c r="G1230" t="s">
        <v>196</v>
      </c>
      <c r="H1230" s="342">
        <v>1</v>
      </c>
      <c r="I1230" s="294">
        <v>43312</v>
      </c>
      <c r="J1230">
        <v>23737</v>
      </c>
      <c r="K1230">
        <v>3669</v>
      </c>
      <c r="L1230" t="s">
        <v>520</v>
      </c>
      <c r="M1230" t="s">
        <v>841</v>
      </c>
      <c r="N1230" t="s">
        <v>840</v>
      </c>
      <c r="O1230" t="s">
        <v>811</v>
      </c>
      <c r="P1230" t="s">
        <v>339</v>
      </c>
      <c r="Q1230" t="s">
        <v>319</v>
      </c>
      <c r="R1230" t="s">
        <v>201</v>
      </c>
      <c r="S1230" t="s">
        <v>204</v>
      </c>
      <c r="T1230" t="s">
        <v>201</v>
      </c>
      <c r="U1230" t="s">
        <v>330</v>
      </c>
      <c r="V1230" t="s">
        <v>318</v>
      </c>
      <c r="W1230" t="s">
        <v>201</v>
      </c>
      <c r="X1230" t="s">
        <v>331</v>
      </c>
      <c r="Y1230" s="287" t="s">
        <v>164</v>
      </c>
    </row>
    <row r="1231" spans="1:25" x14ac:dyDescent="0.35">
      <c r="A1231" t="s">
        <v>192</v>
      </c>
      <c r="B1231" t="s">
        <v>193</v>
      </c>
      <c r="C1231" t="s">
        <v>756</v>
      </c>
      <c r="D1231" t="s">
        <v>840</v>
      </c>
      <c r="E1231" s="152">
        <v>1.71</v>
      </c>
      <c r="F1231" s="152">
        <v>1.71</v>
      </c>
      <c r="G1231" t="s">
        <v>196</v>
      </c>
      <c r="H1231" s="342">
        <v>1</v>
      </c>
      <c r="I1231" s="294">
        <v>43312</v>
      </c>
      <c r="J1231">
        <v>23737</v>
      </c>
      <c r="K1231">
        <v>3729</v>
      </c>
      <c r="L1231" t="s">
        <v>520</v>
      </c>
      <c r="M1231" t="s">
        <v>841</v>
      </c>
      <c r="N1231" t="s">
        <v>840</v>
      </c>
      <c r="O1231" t="s">
        <v>522</v>
      </c>
      <c r="P1231" t="s">
        <v>339</v>
      </c>
      <c r="Q1231" t="s">
        <v>319</v>
      </c>
      <c r="R1231" t="s">
        <v>201</v>
      </c>
      <c r="S1231" t="s">
        <v>204</v>
      </c>
      <c r="T1231" t="s">
        <v>201</v>
      </c>
      <c r="U1231" t="s">
        <v>330</v>
      </c>
      <c r="V1231" t="s">
        <v>318</v>
      </c>
      <c r="W1231" t="s">
        <v>201</v>
      </c>
      <c r="X1231" t="s">
        <v>331</v>
      </c>
      <c r="Y1231" s="287" t="s">
        <v>164</v>
      </c>
    </row>
    <row r="1232" spans="1:25" x14ac:dyDescent="0.35">
      <c r="A1232" t="s">
        <v>192</v>
      </c>
      <c r="B1232" t="s">
        <v>193</v>
      </c>
      <c r="C1232" t="s">
        <v>756</v>
      </c>
      <c r="D1232" t="s">
        <v>840</v>
      </c>
      <c r="E1232" s="152">
        <v>58.05</v>
      </c>
      <c r="F1232" s="152">
        <v>58.05</v>
      </c>
      <c r="G1232" t="s">
        <v>196</v>
      </c>
      <c r="H1232" s="342">
        <v>1</v>
      </c>
      <c r="I1232" s="294">
        <v>43312</v>
      </c>
      <c r="J1232">
        <v>23737</v>
      </c>
      <c r="K1232">
        <v>3771</v>
      </c>
      <c r="L1232" t="s">
        <v>520</v>
      </c>
      <c r="M1232" t="s">
        <v>841</v>
      </c>
      <c r="N1232" t="s">
        <v>840</v>
      </c>
      <c r="O1232" t="s">
        <v>544</v>
      </c>
      <c r="P1232" t="s">
        <v>340</v>
      </c>
      <c r="Q1232" t="s">
        <v>319</v>
      </c>
      <c r="R1232" t="s">
        <v>201</v>
      </c>
      <c r="S1232" t="s">
        <v>204</v>
      </c>
      <c r="T1232" t="s">
        <v>201</v>
      </c>
      <c r="U1232" t="s">
        <v>330</v>
      </c>
      <c r="V1232" t="s">
        <v>318</v>
      </c>
      <c r="W1232" t="s">
        <v>201</v>
      </c>
      <c r="X1232" t="s">
        <v>94</v>
      </c>
      <c r="Y1232" s="287" t="s">
        <v>164</v>
      </c>
    </row>
    <row r="1233" spans="1:25" x14ac:dyDescent="0.35">
      <c r="A1233" t="s">
        <v>192</v>
      </c>
      <c r="B1233" t="s">
        <v>193</v>
      </c>
      <c r="C1233" t="s">
        <v>756</v>
      </c>
      <c r="D1233" t="s">
        <v>840</v>
      </c>
      <c r="E1233" s="152">
        <v>0.56000000000000005</v>
      </c>
      <c r="F1233" s="152">
        <v>0.56000000000000005</v>
      </c>
      <c r="G1233" t="s">
        <v>196</v>
      </c>
      <c r="H1233" s="342">
        <v>1</v>
      </c>
      <c r="I1233" s="294">
        <v>43312</v>
      </c>
      <c r="J1233">
        <v>23737</v>
      </c>
      <c r="K1233">
        <v>3818</v>
      </c>
      <c r="L1233" t="s">
        <v>520</v>
      </c>
      <c r="M1233" t="s">
        <v>841</v>
      </c>
      <c r="N1233" t="s">
        <v>840</v>
      </c>
      <c r="O1233" t="s">
        <v>811</v>
      </c>
      <c r="P1233" t="s">
        <v>340</v>
      </c>
      <c r="Q1233" t="s">
        <v>319</v>
      </c>
      <c r="R1233" t="s">
        <v>201</v>
      </c>
      <c r="S1233" t="s">
        <v>204</v>
      </c>
      <c r="T1233" t="s">
        <v>201</v>
      </c>
      <c r="U1233" t="s">
        <v>330</v>
      </c>
      <c r="V1233" t="s">
        <v>318</v>
      </c>
      <c r="W1233" t="s">
        <v>201</v>
      </c>
      <c r="X1233" t="s">
        <v>94</v>
      </c>
      <c r="Y1233" s="287" t="s">
        <v>164</v>
      </c>
    </row>
    <row r="1234" spans="1:25" x14ac:dyDescent="0.35">
      <c r="A1234" t="s">
        <v>192</v>
      </c>
      <c r="B1234" t="s">
        <v>193</v>
      </c>
      <c r="C1234" t="s">
        <v>756</v>
      </c>
      <c r="D1234" t="s">
        <v>840</v>
      </c>
      <c r="E1234" s="152">
        <v>2.93</v>
      </c>
      <c r="F1234" s="152">
        <v>2.93</v>
      </c>
      <c r="G1234" t="s">
        <v>196</v>
      </c>
      <c r="H1234" s="342">
        <v>1</v>
      </c>
      <c r="I1234" s="294">
        <v>43312</v>
      </c>
      <c r="J1234">
        <v>23737</v>
      </c>
      <c r="K1234">
        <v>3878</v>
      </c>
      <c r="L1234" t="s">
        <v>520</v>
      </c>
      <c r="M1234" t="s">
        <v>841</v>
      </c>
      <c r="N1234" t="s">
        <v>840</v>
      </c>
      <c r="O1234" t="s">
        <v>522</v>
      </c>
      <c r="P1234" t="s">
        <v>340</v>
      </c>
      <c r="Q1234" t="s">
        <v>319</v>
      </c>
      <c r="R1234" t="s">
        <v>201</v>
      </c>
      <c r="S1234" t="s">
        <v>204</v>
      </c>
      <c r="T1234" t="s">
        <v>201</v>
      </c>
      <c r="U1234" t="s">
        <v>330</v>
      </c>
      <c r="V1234" t="s">
        <v>318</v>
      </c>
      <c r="W1234" t="s">
        <v>201</v>
      </c>
      <c r="X1234" t="s">
        <v>94</v>
      </c>
      <c r="Y1234" s="287" t="s">
        <v>164</v>
      </c>
    </row>
    <row r="1235" spans="1:25" x14ac:dyDescent="0.35">
      <c r="A1235" t="s">
        <v>192</v>
      </c>
      <c r="B1235" t="s">
        <v>193</v>
      </c>
      <c r="C1235" t="s">
        <v>756</v>
      </c>
      <c r="D1235" t="s">
        <v>840</v>
      </c>
      <c r="E1235" s="152">
        <v>68.78</v>
      </c>
      <c r="F1235" s="152">
        <v>68.78</v>
      </c>
      <c r="G1235" t="s">
        <v>196</v>
      </c>
      <c r="H1235" s="342">
        <v>1</v>
      </c>
      <c r="I1235" s="294">
        <v>43312</v>
      </c>
      <c r="J1235">
        <v>23737</v>
      </c>
      <c r="K1235">
        <v>3920</v>
      </c>
      <c r="L1235" t="s">
        <v>520</v>
      </c>
      <c r="M1235" t="s">
        <v>841</v>
      </c>
      <c r="N1235" t="s">
        <v>840</v>
      </c>
      <c r="O1235" t="s">
        <v>544</v>
      </c>
      <c r="P1235" t="s">
        <v>533</v>
      </c>
      <c r="Q1235" t="s">
        <v>319</v>
      </c>
      <c r="R1235" t="s">
        <v>201</v>
      </c>
      <c r="S1235" t="s">
        <v>204</v>
      </c>
      <c r="T1235" t="s">
        <v>201</v>
      </c>
      <c r="U1235" t="s">
        <v>330</v>
      </c>
      <c r="V1235" t="s">
        <v>318</v>
      </c>
      <c r="W1235" t="s">
        <v>201</v>
      </c>
      <c r="X1235" t="s">
        <v>94</v>
      </c>
      <c r="Y1235" s="287" t="s">
        <v>164</v>
      </c>
    </row>
    <row r="1236" spans="1:25" x14ac:dyDescent="0.35">
      <c r="A1236" t="s">
        <v>192</v>
      </c>
      <c r="B1236" t="s">
        <v>193</v>
      </c>
      <c r="C1236" t="s">
        <v>756</v>
      </c>
      <c r="D1236" t="s">
        <v>840</v>
      </c>
      <c r="E1236" s="152">
        <v>0.66</v>
      </c>
      <c r="F1236" s="152">
        <v>0.66</v>
      </c>
      <c r="G1236" t="s">
        <v>196</v>
      </c>
      <c r="H1236" s="342">
        <v>1</v>
      </c>
      <c r="I1236" s="294">
        <v>43312</v>
      </c>
      <c r="J1236">
        <v>23737</v>
      </c>
      <c r="K1236">
        <v>3967</v>
      </c>
      <c r="L1236" t="s">
        <v>520</v>
      </c>
      <c r="M1236" t="s">
        <v>841</v>
      </c>
      <c r="N1236" t="s">
        <v>840</v>
      </c>
      <c r="O1236" t="s">
        <v>811</v>
      </c>
      <c r="P1236" t="s">
        <v>533</v>
      </c>
      <c r="Q1236" t="s">
        <v>319</v>
      </c>
      <c r="R1236" t="s">
        <v>201</v>
      </c>
      <c r="S1236" t="s">
        <v>204</v>
      </c>
      <c r="T1236" t="s">
        <v>201</v>
      </c>
      <c r="U1236" t="s">
        <v>330</v>
      </c>
      <c r="V1236" t="s">
        <v>318</v>
      </c>
      <c r="W1236" t="s">
        <v>201</v>
      </c>
      <c r="X1236" t="s">
        <v>94</v>
      </c>
      <c r="Y1236" s="287" t="s">
        <v>164</v>
      </c>
    </row>
    <row r="1237" spans="1:25" x14ac:dyDescent="0.35">
      <c r="A1237" t="s">
        <v>192</v>
      </c>
      <c r="B1237" t="s">
        <v>193</v>
      </c>
      <c r="C1237" t="s">
        <v>756</v>
      </c>
      <c r="D1237" t="s">
        <v>840</v>
      </c>
      <c r="E1237" s="152">
        <v>3.47</v>
      </c>
      <c r="F1237" s="152">
        <v>3.47</v>
      </c>
      <c r="G1237" t="s">
        <v>196</v>
      </c>
      <c r="H1237" s="342">
        <v>1</v>
      </c>
      <c r="I1237" s="294">
        <v>43312</v>
      </c>
      <c r="J1237">
        <v>23737</v>
      </c>
      <c r="K1237">
        <v>4027</v>
      </c>
      <c r="L1237" t="s">
        <v>520</v>
      </c>
      <c r="M1237" t="s">
        <v>841</v>
      </c>
      <c r="N1237" t="s">
        <v>840</v>
      </c>
      <c r="O1237" t="s">
        <v>522</v>
      </c>
      <c r="P1237" t="s">
        <v>533</v>
      </c>
      <c r="Q1237" t="s">
        <v>319</v>
      </c>
      <c r="R1237" t="s">
        <v>201</v>
      </c>
      <c r="S1237" t="s">
        <v>204</v>
      </c>
      <c r="T1237" t="s">
        <v>201</v>
      </c>
      <c r="U1237" t="s">
        <v>330</v>
      </c>
      <c r="V1237" t="s">
        <v>318</v>
      </c>
      <c r="W1237" t="s">
        <v>201</v>
      </c>
      <c r="X1237" t="s">
        <v>94</v>
      </c>
      <c r="Y1237" s="287" t="s">
        <v>164</v>
      </c>
    </row>
    <row r="1238" spans="1:25" x14ac:dyDescent="0.35">
      <c r="A1238" t="s">
        <v>192</v>
      </c>
      <c r="B1238" t="s">
        <v>193</v>
      </c>
      <c r="C1238" t="s">
        <v>756</v>
      </c>
      <c r="D1238" t="s">
        <v>840</v>
      </c>
      <c r="E1238" s="152">
        <v>55.96</v>
      </c>
      <c r="F1238" s="152">
        <v>55.96</v>
      </c>
      <c r="G1238" t="s">
        <v>196</v>
      </c>
      <c r="H1238" s="342">
        <v>1</v>
      </c>
      <c r="I1238" s="294">
        <v>43312</v>
      </c>
      <c r="J1238">
        <v>23737</v>
      </c>
      <c r="K1238">
        <v>4069</v>
      </c>
      <c r="L1238" t="s">
        <v>520</v>
      </c>
      <c r="M1238" t="s">
        <v>841</v>
      </c>
      <c r="N1238" t="s">
        <v>840</v>
      </c>
      <c r="O1238" t="s">
        <v>544</v>
      </c>
      <c r="P1238" t="s">
        <v>531</v>
      </c>
      <c r="Q1238" t="s">
        <v>319</v>
      </c>
      <c r="R1238" t="s">
        <v>201</v>
      </c>
      <c r="S1238" t="s">
        <v>204</v>
      </c>
      <c r="T1238" t="s">
        <v>201</v>
      </c>
      <c r="U1238" t="s">
        <v>330</v>
      </c>
      <c r="V1238" t="s">
        <v>318</v>
      </c>
      <c r="W1238" t="s">
        <v>201</v>
      </c>
      <c r="X1238" t="s">
        <v>94</v>
      </c>
      <c r="Y1238" s="287" t="s">
        <v>164</v>
      </c>
    </row>
    <row r="1239" spans="1:25" x14ac:dyDescent="0.35">
      <c r="A1239" t="s">
        <v>192</v>
      </c>
      <c r="B1239" t="s">
        <v>193</v>
      </c>
      <c r="C1239" t="s">
        <v>756</v>
      </c>
      <c r="D1239" t="s">
        <v>840</v>
      </c>
      <c r="E1239" s="152">
        <v>0.54</v>
      </c>
      <c r="F1239" s="152">
        <v>0.54</v>
      </c>
      <c r="G1239" t="s">
        <v>196</v>
      </c>
      <c r="H1239" s="342">
        <v>1</v>
      </c>
      <c r="I1239" s="294">
        <v>43312</v>
      </c>
      <c r="J1239">
        <v>23737</v>
      </c>
      <c r="K1239">
        <v>4116</v>
      </c>
      <c r="L1239" t="s">
        <v>520</v>
      </c>
      <c r="M1239" t="s">
        <v>841</v>
      </c>
      <c r="N1239" t="s">
        <v>840</v>
      </c>
      <c r="O1239" t="s">
        <v>811</v>
      </c>
      <c r="P1239" t="s">
        <v>531</v>
      </c>
      <c r="Q1239" t="s">
        <v>319</v>
      </c>
      <c r="R1239" t="s">
        <v>201</v>
      </c>
      <c r="S1239" t="s">
        <v>204</v>
      </c>
      <c r="T1239" t="s">
        <v>201</v>
      </c>
      <c r="U1239" t="s">
        <v>330</v>
      </c>
      <c r="V1239" t="s">
        <v>318</v>
      </c>
      <c r="W1239" t="s">
        <v>201</v>
      </c>
      <c r="X1239" t="s">
        <v>94</v>
      </c>
      <c r="Y1239" s="287" t="s">
        <v>164</v>
      </c>
    </row>
    <row r="1240" spans="1:25" x14ac:dyDescent="0.35">
      <c r="A1240" t="s">
        <v>192</v>
      </c>
      <c r="B1240" t="s">
        <v>193</v>
      </c>
      <c r="C1240" t="s">
        <v>756</v>
      </c>
      <c r="D1240" t="s">
        <v>840</v>
      </c>
      <c r="E1240" s="152">
        <v>2.83</v>
      </c>
      <c r="F1240" s="152">
        <v>2.83</v>
      </c>
      <c r="G1240" t="s">
        <v>196</v>
      </c>
      <c r="H1240" s="342">
        <v>1</v>
      </c>
      <c r="I1240" s="294">
        <v>43312</v>
      </c>
      <c r="J1240">
        <v>23737</v>
      </c>
      <c r="K1240">
        <v>4176</v>
      </c>
      <c r="L1240" t="s">
        <v>520</v>
      </c>
      <c r="M1240" t="s">
        <v>841</v>
      </c>
      <c r="N1240" t="s">
        <v>840</v>
      </c>
      <c r="O1240" t="s">
        <v>522</v>
      </c>
      <c r="P1240" t="s">
        <v>531</v>
      </c>
      <c r="Q1240" t="s">
        <v>319</v>
      </c>
      <c r="R1240" t="s">
        <v>201</v>
      </c>
      <c r="S1240" t="s">
        <v>204</v>
      </c>
      <c r="T1240" t="s">
        <v>201</v>
      </c>
      <c r="U1240" t="s">
        <v>330</v>
      </c>
      <c r="V1240" t="s">
        <v>318</v>
      </c>
      <c r="W1240" t="s">
        <v>201</v>
      </c>
      <c r="X1240" t="s">
        <v>94</v>
      </c>
      <c r="Y1240" s="287" t="s">
        <v>164</v>
      </c>
    </row>
    <row r="1241" spans="1:25" x14ac:dyDescent="0.35">
      <c r="A1241" t="s">
        <v>192</v>
      </c>
      <c r="B1241" t="s">
        <v>193</v>
      </c>
      <c r="C1241" t="s">
        <v>756</v>
      </c>
      <c r="D1241" t="s">
        <v>840</v>
      </c>
      <c r="E1241" s="152">
        <v>245.61</v>
      </c>
      <c r="F1241" s="152">
        <v>245.61</v>
      </c>
      <c r="G1241" t="s">
        <v>196</v>
      </c>
      <c r="H1241" s="342">
        <v>1</v>
      </c>
      <c r="I1241" s="294">
        <v>43312</v>
      </c>
      <c r="J1241">
        <v>23737</v>
      </c>
      <c r="K1241">
        <v>4220</v>
      </c>
      <c r="L1241" t="s">
        <v>520</v>
      </c>
      <c r="M1241" t="s">
        <v>841</v>
      </c>
      <c r="N1241" t="s">
        <v>840</v>
      </c>
      <c r="O1241" t="s">
        <v>544</v>
      </c>
      <c r="P1241" t="s">
        <v>341</v>
      </c>
      <c r="Q1241" t="s">
        <v>319</v>
      </c>
      <c r="R1241" t="s">
        <v>201</v>
      </c>
      <c r="S1241" t="s">
        <v>204</v>
      </c>
      <c r="T1241" t="s">
        <v>201</v>
      </c>
      <c r="U1241" t="s">
        <v>330</v>
      </c>
      <c r="V1241" t="s">
        <v>318</v>
      </c>
      <c r="W1241" t="s">
        <v>201</v>
      </c>
      <c r="X1241" t="s">
        <v>342</v>
      </c>
      <c r="Y1241" s="287" t="s">
        <v>164</v>
      </c>
    </row>
    <row r="1242" spans="1:25" x14ac:dyDescent="0.35">
      <c r="A1242" t="s">
        <v>192</v>
      </c>
      <c r="B1242" t="s">
        <v>193</v>
      </c>
      <c r="C1242" t="s">
        <v>756</v>
      </c>
      <c r="D1242" t="s">
        <v>840</v>
      </c>
      <c r="E1242" s="152">
        <v>2.35</v>
      </c>
      <c r="F1242" s="152">
        <v>2.35</v>
      </c>
      <c r="G1242" t="s">
        <v>196</v>
      </c>
      <c r="H1242" s="342">
        <v>1</v>
      </c>
      <c r="I1242" s="294">
        <v>43312</v>
      </c>
      <c r="J1242">
        <v>23737</v>
      </c>
      <c r="K1242">
        <v>4267</v>
      </c>
      <c r="L1242" t="s">
        <v>520</v>
      </c>
      <c r="M1242" t="s">
        <v>841</v>
      </c>
      <c r="N1242" t="s">
        <v>840</v>
      </c>
      <c r="O1242" t="s">
        <v>811</v>
      </c>
      <c r="P1242" t="s">
        <v>341</v>
      </c>
      <c r="Q1242" t="s">
        <v>319</v>
      </c>
      <c r="R1242" t="s">
        <v>201</v>
      </c>
      <c r="S1242" t="s">
        <v>204</v>
      </c>
      <c r="T1242" t="s">
        <v>201</v>
      </c>
      <c r="U1242" t="s">
        <v>330</v>
      </c>
      <c r="V1242" t="s">
        <v>318</v>
      </c>
      <c r="W1242" t="s">
        <v>201</v>
      </c>
      <c r="X1242" t="s">
        <v>342</v>
      </c>
      <c r="Y1242" s="287" t="s">
        <v>164</v>
      </c>
    </row>
    <row r="1243" spans="1:25" x14ac:dyDescent="0.35">
      <c r="A1243" t="s">
        <v>192</v>
      </c>
      <c r="B1243" t="s">
        <v>193</v>
      </c>
      <c r="C1243" t="s">
        <v>756</v>
      </c>
      <c r="D1243" t="s">
        <v>840</v>
      </c>
      <c r="E1243" s="152">
        <v>12.4</v>
      </c>
      <c r="F1243" s="152">
        <v>12.4</v>
      </c>
      <c r="G1243" t="s">
        <v>196</v>
      </c>
      <c r="H1243" s="342">
        <v>1</v>
      </c>
      <c r="I1243" s="294">
        <v>43312</v>
      </c>
      <c r="J1243">
        <v>23737</v>
      </c>
      <c r="K1243">
        <v>4327</v>
      </c>
      <c r="L1243" t="s">
        <v>520</v>
      </c>
      <c r="M1243" t="s">
        <v>841</v>
      </c>
      <c r="N1243" t="s">
        <v>840</v>
      </c>
      <c r="O1243" t="s">
        <v>522</v>
      </c>
      <c r="P1243" t="s">
        <v>341</v>
      </c>
      <c r="Q1243" t="s">
        <v>319</v>
      </c>
      <c r="R1243" t="s">
        <v>201</v>
      </c>
      <c r="S1243" t="s">
        <v>204</v>
      </c>
      <c r="T1243" t="s">
        <v>201</v>
      </c>
      <c r="U1243" t="s">
        <v>330</v>
      </c>
      <c r="V1243" t="s">
        <v>318</v>
      </c>
      <c r="W1243" t="s">
        <v>201</v>
      </c>
      <c r="X1243" t="s">
        <v>342</v>
      </c>
      <c r="Y1243" s="287" t="s">
        <v>164</v>
      </c>
    </row>
    <row r="1244" spans="1:25" x14ac:dyDescent="0.35">
      <c r="A1244" t="s">
        <v>192</v>
      </c>
      <c r="B1244" t="s">
        <v>193</v>
      </c>
      <c r="C1244" t="s">
        <v>756</v>
      </c>
      <c r="D1244" t="s">
        <v>840</v>
      </c>
      <c r="E1244" s="152">
        <v>244.07</v>
      </c>
      <c r="F1244" s="152">
        <v>244.07</v>
      </c>
      <c r="G1244" t="s">
        <v>196</v>
      </c>
      <c r="H1244" s="342">
        <v>1</v>
      </c>
      <c r="I1244" s="294">
        <v>43312</v>
      </c>
      <c r="J1244">
        <v>23737</v>
      </c>
      <c r="K1244">
        <v>4371</v>
      </c>
      <c r="L1244" t="s">
        <v>520</v>
      </c>
      <c r="M1244" t="s">
        <v>841</v>
      </c>
      <c r="N1244" t="s">
        <v>840</v>
      </c>
      <c r="O1244" t="s">
        <v>544</v>
      </c>
      <c r="P1244" t="s">
        <v>343</v>
      </c>
      <c r="Q1244" t="s">
        <v>319</v>
      </c>
      <c r="R1244" t="s">
        <v>201</v>
      </c>
      <c r="S1244" t="s">
        <v>204</v>
      </c>
      <c r="T1244" t="s">
        <v>201</v>
      </c>
      <c r="U1244" t="s">
        <v>330</v>
      </c>
      <c r="V1244" t="s">
        <v>318</v>
      </c>
      <c r="W1244" t="s">
        <v>201</v>
      </c>
      <c r="X1244" t="s">
        <v>342</v>
      </c>
      <c r="Y1244" s="287" t="s">
        <v>164</v>
      </c>
    </row>
    <row r="1245" spans="1:25" x14ac:dyDescent="0.35">
      <c r="A1245" t="s">
        <v>192</v>
      </c>
      <c r="B1245" t="s">
        <v>193</v>
      </c>
      <c r="C1245" t="s">
        <v>756</v>
      </c>
      <c r="D1245" t="s">
        <v>840</v>
      </c>
      <c r="E1245" s="152">
        <v>2.33</v>
      </c>
      <c r="F1245" s="152">
        <v>2.33</v>
      </c>
      <c r="G1245" t="s">
        <v>196</v>
      </c>
      <c r="H1245" s="342">
        <v>1</v>
      </c>
      <c r="I1245" s="294">
        <v>43312</v>
      </c>
      <c r="J1245">
        <v>23737</v>
      </c>
      <c r="K1245">
        <v>4418</v>
      </c>
      <c r="L1245" t="s">
        <v>520</v>
      </c>
      <c r="M1245" t="s">
        <v>841</v>
      </c>
      <c r="N1245" t="s">
        <v>840</v>
      </c>
      <c r="O1245" t="s">
        <v>811</v>
      </c>
      <c r="P1245" t="s">
        <v>343</v>
      </c>
      <c r="Q1245" t="s">
        <v>319</v>
      </c>
      <c r="R1245" t="s">
        <v>201</v>
      </c>
      <c r="S1245" t="s">
        <v>204</v>
      </c>
      <c r="T1245" t="s">
        <v>201</v>
      </c>
      <c r="U1245" t="s">
        <v>330</v>
      </c>
      <c r="V1245" t="s">
        <v>318</v>
      </c>
      <c r="W1245" t="s">
        <v>201</v>
      </c>
      <c r="X1245" t="s">
        <v>342</v>
      </c>
      <c r="Y1245" s="287" t="s">
        <v>164</v>
      </c>
    </row>
    <row r="1246" spans="1:25" x14ac:dyDescent="0.35">
      <c r="A1246" t="s">
        <v>192</v>
      </c>
      <c r="B1246" t="s">
        <v>193</v>
      </c>
      <c r="C1246" t="s">
        <v>756</v>
      </c>
      <c r="D1246" t="s">
        <v>840</v>
      </c>
      <c r="E1246" s="152">
        <v>12.32</v>
      </c>
      <c r="F1246" s="152">
        <v>12.32</v>
      </c>
      <c r="G1246" t="s">
        <v>196</v>
      </c>
      <c r="H1246" s="342">
        <v>1</v>
      </c>
      <c r="I1246" s="294">
        <v>43312</v>
      </c>
      <c r="J1246">
        <v>23737</v>
      </c>
      <c r="K1246">
        <v>4478</v>
      </c>
      <c r="L1246" t="s">
        <v>520</v>
      </c>
      <c r="M1246" t="s">
        <v>841</v>
      </c>
      <c r="N1246" t="s">
        <v>840</v>
      </c>
      <c r="O1246" t="s">
        <v>522</v>
      </c>
      <c r="P1246" t="s">
        <v>343</v>
      </c>
      <c r="Q1246" t="s">
        <v>319</v>
      </c>
      <c r="R1246" t="s">
        <v>201</v>
      </c>
      <c r="S1246" t="s">
        <v>204</v>
      </c>
      <c r="T1246" t="s">
        <v>201</v>
      </c>
      <c r="U1246" t="s">
        <v>330</v>
      </c>
      <c r="V1246" t="s">
        <v>318</v>
      </c>
      <c r="W1246" t="s">
        <v>201</v>
      </c>
      <c r="X1246" t="s">
        <v>342</v>
      </c>
      <c r="Y1246" s="287" t="s">
        <v>164</v>
      </c>
    </row>
    <row r="1247" spans="1:25" x14ac:dyDescent="0.35">
      <c r="A1247" t="s">
        <v>192</v>
      </c>
      <c r="B1247" t="s">
        <v>193</v>
      </c>
      <c r="C1247" t="s">
        <v>756</v>
      </c>
      <c r="D1247" t="s">
        <v>840</v>
      </c>
      <c r="E1247" s="152">
        <v>51.21</v>
      </c>
      <c r="F1247" s="152">
        <v>51.21</v>
      </c>
      <c r="G1247" t="s">
        <v>196</v>
      </c>
      <c r="H1247" s="342">
        <v>1</v>
      </c>
      <c r="I1247" s="294">
        <v>43312</v>
      </c>
      <c r="J1247">
        <v>23737</v>
      </c>
      <c r="K1247">
        <v>4520</v>
      </c>
      <c r="L1247" t="s">
        <v>520</v>
      </c>
      <c r="M1247" t="s">
        <v>841</v>
      </c>
      <c r="N1247" t="s">
        <v>840</v>
      </c>
      <c r="O1247" t="s">
        <v>544</v>
      </c>
      <c r="P1247" t="s">
        <v>346</v>
      </c>
      <c r="Q1247" t="s">
        <v>319</v>
      </c>
      <c r="R1247" t="s">
        <v>201</v>
      </c>
      <c r="S1247" t="s">
        <v>204</v>
      </c>
      <c r="T1247" t="s">
        <v>201</v>
      </c>
      <c r="U1247" t="s">
        <v>330</v>
      </c>
      <c r="V1247" t="s">
        <v>318</v>
      </c>
      <c r="W1247" t="s">
        <v>201</v>
      </c>
      <c r="X1247" t="s">
        <v>331</v>
      </c>
      <c r="Y1247" s="287" t="s">
        <v>164</v>
      </c>
    </row>
    <row r="1248" spans="1:25" x14ac:dyDescent="0.35">
      <c r="A1248" t="s">
        <v>192</v>
      </c>
      <c r="B1248" t="s">
        <v>193</v>
      </c>
      <c r="C1248" t="s">
        <v>756</v>
      </c>
      <c r="D1248" t="s">
        <v>840</v>
      </c>
      <c r="E1248" s="152">
        <v>0.49</v>
      </c>
      <c r="F1248" s="152">
        <v>0.49</v>
      </c>
      <c r="G1248" t="s">
        <v>196</v>
      </c>
      <c r="H1248" s="342">
        <v>1</v>
      </c>
      <c r="I1248" s="294">
        <v>43312</v>
      </c>
      <c r="J1248">
        <v>23737</v>
      </c>
      <c r="K1248">
        <v>4567</v>
      </c>
      <c r="L1248" t="s">
        <v>520</v>
      </c>
      <c r="M1248" t="s">
        <v>841</v>
      </c>
      <c r="N1248" t="s">
        <v>840</v>
      </c>
      <c r="O1248" t="s">
        <v>811</v>
      </c>
      <c r="P1248" t="s">
        <v>346</v>
      </c>
      <c r="Q1248" t="s">
        <v>319</v>
      </c>
      <c r="R1248" t="s">
        <v>201</v>
      </c>
      <c r="S1248" t="s">
        <v>204</v>
      </c>
      <c r="T1248" t="s">
        <v>201</v>
      </c>
      <c r="U1248" t="s">
        <v>330</v>
      </c>
      <c r="V1248" t="s">
        <v>318</v>
      </c>
      <c r="W1248" t="s">
        <v>201</v>
      </c>
      <c r="X1248" t="s">
        <v>331</v>
      </c>
      <c r="Y1248" s="287" t="s">
        <v>164</v>
      </c>
    </row>
    <row r="1249" spans="1:25" x14ac:dyDescent="0.35">
      <c r="A1249" t="s">
        <v>192</v>
      </c>
      <c r="B1249" t="s">
        <v>193</v>
      </c>
      <c r="C1249" t="s">
        <v>756</v>
      </c>
      <c r="D1249" t="s">
        <v>840</v>
      </c>
      <c r="E1249" s="152">
        <v>2.59</v>
      </c>
      <c r="F1249" s="152">
        <v>2.59</v>
      </c>
      <c r="G1249" t="s">
        <v>196</v>
      </c>
      <c r="H1249" s="342">
        <v>1</v>
      </c>
      <c r="I1249" s="294">
        <v>43312</v>
      </c>
      <c r="J1249">
        <v>23737</v>
      </c>
      <c r="K1249">
        <v>4627</v>
      </c>
      <c r="L1249" t="s">
        <v>520</v>
      </c>
      <c r="M1249" t="s">
        <v>841</v>
      </c>
      <c r="N1249" t="s">
        <v>840</v>
      </c>
      <c r="O1249" t="s">
        <v>522</v>
      </c>
      <c r="P1249" t="s">
        <v>346</v>
      </c>
      <c r="Q1249" t="s">
        <v>319</v>
      </c>
      <c r="R1249" t="s">
        <v>201</v>
      </c>
      <c r="S1249" t="s">
        <v>204</v>
      </c>
      <c r="T1249" t="s">
        <v>201</v>
      </c>
      <c r="U1249" t="s">
        <v>330</v>
      </c>
      <c r="V1249" t="s">
        <v>318</v>
      </c>
      <c r="W1249" t="s">
        <v>201</v>
      </c>
      <c r="X1249" t="s">
        <v>331</v>
      </c>
      <c r="Y1249" s="287" t="s">
        <v>164</v>
      </c>
    </row>
    <row r="1250" spans="1:25" x14ac:dyDescent="0.35">
      <c r="A1250" t="s">
        <v>192</v>
      </c>
      <c r="B1250" t="s">
        <v>193</v>
      </c>
      <c r="C1250" t="s">
        <v>756</v>
      </c>
      <c r="D1250" t="s">
        <v>840</v>
      </c>
      <c r="E1250" s="152">
        <v>129.13999999999999</v>
      </c>
      <c r="F1250" s="152">
        <v>129.13999999999999</v>
      </c>
      <c r="G1250" t="s">
        <v>196</v>
      </c>
      <c r="H1250" s="342">
        <v>1</v>
      </c>
      <c r="I1250" s="294">
        <v>43312</v>
      </c>
      <c r="J1250">
        <v>23737</v>
      </c>
      <c r="K1250">
        <v>4671</v>
      </c>
      <c r="L1250" t="s">
        <v>520</v>
      </c>
      <c r="M1250" t="s">
        <v>841</v>
      </c>
      <c r="N1250" t="s">
        <v>840</v>
      </c>
      <c r="O1250" t="s">
        <v>544</v>
      </c>
      <c r="P1250" t="s">
        <v>345</v>
      </c>
      <c r="Q1250" t="s">
        <v>319</v>
      </c>
      <c r="R1250" t="s">
        <v>201</v>
      </c>
      <c r="S1250" t="s">
        <v>204</v>
      </c>
      <c r="T1250" t="s">
        <v>201</v>
      </c>
      <c r="U1250" t="s">
        <v>330</v>
      </c>
      <c r="V1250" t="s">
        <v>318</v>
      </c>
      <c r="W1250" t="s">
        <v>201</v>
      </c>
      <c r="X1250" t="s">
        <v>331</v>
      </c>
      <c r="Y1250" s="287" t="s">
        <v>164</v>
      </c>
    </row>
    <row r="1251" spans="1:25" x14ac:dyDescent="0.35">
      <c r="A1251" t="s">
        <v>192</v>
      </c>
      <c r="B1251" t="s">
        <v>193</v>
      </c>
      <c r="C1251" t="s">
        <v>756</v>
      </c>
      <c r="D1251" t="s">
        <v>840</v>
      </c>
      <c r="E1251" s="152">
        <v>1.24</v>
      </c>
      <c r="F1251" s="152">
        <v>1.24</v>
      </c>
      <c r="G1251" t="s">
        <v>196</v>
      </c>
      <c r="H1251" s="342">
        <v>1</v>
      </c>
      <c r="I1251" s="294">
        <v>43312</v>
      </c>
      <c r="J1251">
        <v>23737</v>
      </c>
      <c r="K1251">
        <v>4718</v>
      </c>
      <c r="L1251" t="s">
        <v>520</v>
      </c>
      <c r="M1251" t="s">
        <v>841</v>
      </c>
      <c r="N1251" t="s">
        <v>840</v>
      </c>
      <c r="O1251" t="s">
        <v>811</v>
      </c>
      <c r="P1251" t="s">
        <v>345</v>
      </c>
      <c r="Q1251" t="s">
        <v>319</v>
      </c>
      <c r="R1251" t="s">
        <v>201</v>
      </c>
      <c r="S1251" t="s">
        <v>204</v>
      </c>
      <c r="T1251" t="s">
        <v>201</v>
      </c>
      <c r="U1251" t="s">
        <v>330</v>
      </c>
      <c r="V1251" t="s">
        <v>318</v>
      </c>
      <c r="W1251" t="s">
        <v>201</v>
      </c>
      <c r="X1251" t="s">
        <v>331</v>
      </c>
      <c r="Y1251" s="287" t="s">
        <v>164</v>
      </c>
    </row>
    <row r="1252" spans="1:25" x14ac:dyDescent="0.35">
      <c r="A1252" t="s">
        <v>192</v>
      </c>
      <c r="B1252" t="s">
        <v>193</v>
      </c>
      <c r="C1252" t="s">
        <v>756</v>
      </c>
      <c r="D1252" t="s">
        <v>840</v>
      </c>
      <c r="E1252" s="152">
        <v>6.52</v>
      </c>
      <c r="F1252" s="152">
        <v>6.52</v>
      </c>
      <c r="G1252" t="s">
        <v>196</v>
      </c>
      <c r="H1252" s="342">
        <v>1</v>
      </c>
      <c r="I1252" s="294">
        <v>43312</v>
      </c>
      <c r="J1252">
        <v>23737</v>
      </c>
      <c r="K1252">
        <v>4778</v>
      </c>
      <c r="L1252" t="s">
        <v>520</v>
      </c>
      <c r="M1252" t="s">
        <v>841</v>
      </c>
      <c r="N1252" t="s">
        <v>840</v>
      </c>
      <c r="O1252" t="s">
        <v>522</v>
      </c>
      <c r="P1252" t="s">
        <v>345</v>
      </c>
      <c r="Q1252" t="s">
        <v>319</v>
      </c>
      <c r="R1252" t="s">
        <v>201</v>
      </c>
      <c r="S1252" t="s">
        <v>204</v>
      </c>
      <c r="T1252" t="s">
        <v>201</v>
      </c>
      <c r="U1252" t="s">
        <v>330</v>
      </c>
      <c r="V1252" t="s">
        <v>318</v>
      </c>
      <c r="W1252" t="s">
        <v>201</v>
      </c>
      <c r="X1252" t="s">
        <v>331</v>
      </c>
      <c r="Y1252" s="287" t="s">
        <v>164</v>
      </c>
    </row>
    <row r="1253" spans="1:25" x14ac:dyDescent="0.35">
      <c r="A1253" t="s">
        <v>192</v>
      </c>
      <c r="B1253" t="s">
        <v>193</v>
      </c>
      <c r="C1253" t="s">
        <v>756</v>
      </c>
      <c r="D1253" t="s">
        <v>840</v>
      </c>
      <c r="E1253" s="152">
        <v>21.13</v>
      </c>
      <c r="F1253" s="152">
        <v>21.13</v>
      </c>
      <c r="G1253" t="s">
        <v>196</v>
      </c>
      <c r="H1253" s="342">
        <v>1</v>
      </c>
      <c r="I1253" s="294">
        <v>43312</v>
      </c>
      <c r="J1253">
        <v>23737</v>
      </c>
      <c r="K1253">
        <v>4820</v>
      </c>
      <c r="L1253" t="s">
        <v>520</v>
      </c>
      <c r="M1253" t="s">
        <v>841</v>
      </c>
      <c r="N1253" t="s">
        <v>840</v>
      </c>
      <c r="O1253" t="s">
        <v>544</v>
      </c>
      <c r="P1253" t="s">
        <v>338</v>
      </c>
      <c r="Q1253" t="s">
        <v>347</v>
      </c>
      <c r="R1253" t="s">
        <v>201</v>
      </c>
      <c r="S1253" t="s">
        <v>204</v>
      </c>
      <c r="T1253" t="s">
        <v>201</v>
      </c>
      <c r="U1253" t="s">
        <v>330</v>
      </c>
      <c r="V1253" t="s">
        <v>318</v>
      </c>
      <c r="W1253" t="s">
        <v>201</v>
      </c>
      <c r="X1253" t="s">
        <v>331</v>
      </c>
      <c r="Y1253" s="287" t="s">
        <v>164</v>
      </c>
    </row>
    <row r="1254" spans="1:25" x14ac:dyDescent="0.35">
      <c r="A1254" t="s">
        <v>192</v>
      </c>
      <c r="B1254" t="s">
        <v>193</v>
      </c>
      <c r="C1254" t="s">
        <v>756</v>
      </c>
      <c r="D1254" t="s">
        <v>840</v>
      </c>
      <c r="E1254" s="152">
        <v>0.2</v>
      </c>
      <c r="F1254" s="152">
        <v>0.2</v>
      </c>
      <c r="G1254" t="s">
        <v>196</v>
      </c>
      <c r="H1254" s="342">
        <v>1</v>
      </c>
      <c r="I1254" s="294">
        <v>43312</v>
      </c>
      <c r="J1254">
        <v>23737</v>
      </c>
      <c r="K1254">
        <v>4865</v>
      </c>
      <c r="L1254" t="s">
        <v>520</v>
      </c>
      <c r="M1254" t="s">
        <v>841</v>
      </c>
      <c r="N1254" t="s">
        <v>840</v>
      </c>
      <c r="O1254" t="s">
        <v>811</v>
      </c>
      <c r="P1254" t="s">
        <v>338</v>
      </c>
      <c r="Q1254" t="s">
        <v>347</v>
      </c>
      <c r="R1254" t="s">
        <v>201</v>
      </c>
      <c r="S1254" t="s">
        <v>204</v>
      </c>
      <c r="T1254" t="s">
        <v>201</v>
      </c>
      <c r="U1254" t="s">
        <v>330</v>
      </c>
      <c r="V1254" t="s">
        <v>318</v>
      </c>
      <c r="W1254" t="s">
        <v>201</v>
      </c>
      <c r="X1254" t="s">
        <v>331</v>
      </c>
      <c r="Y1254" s="287" t="s">
        <v>164</v>
      </c>
    </row>
    <row r="1255" spans="1:25" x14ac:dyDescent="0.35">
      <c r="A1255" t="s">
        <v>192</v>
      </c>
      <c r="B1255" t="s">
        <v>193</v>
      </c>
      <c r="C1255" t="s">
        <v>756</v>
      </c>
      <c r="D1255" t="s">
        <v>840</v>
      </c>
      <c r="E1255" s="152">
        <v>1.07</v>
      </c>
      <c r="F1255" s="152">
        <v>1.07</v>
      </c>
      <c r="G1255" t="s">
        <v>196</v>
      </c>
      <c r="H1255" s="342">
        <v>1</v>
      </c>
      <c r="I1255" s="294">
        <v>43312</v>
      </c>
      <c r="J1255">
        <v>23737</v>
      </c>
      <c r="K1255">
        <v>4925</v>
      </c>
      <c r="L1255" t="s">
        <v>520</v>
      </c>
      <c r="M1255" t="s">
        <v>841</v>
      </c>
      <c r="N1255" t="s">
        <v>840</v>
      </c>
      <c r="O1255" t="s">
        <v>522</v>
      </c>
      <c r="P1255" t="s">
        <v>338</v>
      </c>
      <c r="Q1255" t="s">
        <v>347</v>
      </c>
      <c r="R1255" t="s">
        <v>201</v>
      </c>
      <c r="S1255" t="s">
        <v>204</v>
      </c>
      <c r="T1255" t="s">
        <v>201</v>
      </c>
      <c r="U1255" t="s">
        <v>330</v>
      </c>
      <c r="V1255" t="s">
        <v>318</v>
      </c>
      <c r="W1255" t="s">
        <v>201</v>
      </c>
      <c r="X1255" t="s">
        <v>331</v>
      </c>
      <c r="Y1255" s="287" t="s">
        <v>164</v>
      </c>
    </row>
    <row r="1256" spans="1:25" x14ac:dyDescent="0.35">
      <c r="A1256" t="s">
        <v>192</v>
      </c>
      <c r="B1256" t="s">
        <v>193</v>
      </c>
      <c r="C1256" t="s">
        <v>756</v>
      </c>
      <c r="D1256" t="s">
        <v>840</v>
      </c>
      <c r="E1256" s="152">
        <v>14.37</v>
      </c>
      <c r="F1256" s="152">
        <v>14.37</v>
      </c>
      <c r="G1256" t="s">
        <v>196</v>
      </c>
      <c r="H1256" s="342">
        <v>1</v>
      </c>
      <c r="I1256" s="294">
        <v>43312</v>
      </c>
      <c r="J1256">
        <v>23737</v>
      </c>
      <c r="K1256">
        <v>4966</v>
      </c>
      <c r="L1256" t="s">
        <v>520</v>
      </c>
      <c r="M1256" t="s">
        <v>841</v>
      </c>
      <c r="N1256" t="s">
        <v>840</v>
      </c>
      <c r="O1256" t="s">
        <v>544</v>
      </c>
      <c r="P1256" t="s">
        <v>339</v>
      </c>
      <c r="Q1256" t="s">
        <v>347</v>
      </c>
      <c r="R1256" t="s">
        <v>201</v>
      </c>
      <c r="S1256" t="s">
        <v>204</v>
      </c>
      <c r="T1256" t="s">
        <v>201</v>
      </c>
      <c r="U1256" t="s">
        <v>330</v>
      </c>
      <c r="V1256" t="s">
        <v>318</v>
      </c>
      <c r="W1256" t="s">
        <v>201</v>
      </c>
      <c r="X1256" t="s">
        <v>331</v>
      </c>
      <c r="Y1256" s="287" t="s">
        <v>164</v>
      </c>
    </row>
    <row r="1257" spans="1:25" x14ac:dyDescent="0.35">
      <c r="A1257" t="s">
        <v>192</v>
      </c>
      <c r="B1257" t="s">
        <v>193</v>
      </c>
      <c r="C1257" t="s">
        <v>756</v>
      </c>
      <c r="D1257" t="s">
        <v>840</v>
      </c>
      <c r="E1257" s="152">
        <v>0.14000000000000001</v>
      </c>
      <c r="F1257" s="152">
        <v>0.14000000000000001</v>
      </c>
      <c r="G1257" t="s">
        <v>196</v>
      </c>
      <c r="H1257" s="342">
        <v>1</v>
      </c>
      <c r="I1257" s="294">
        <v>43312</v>
      </c>
      <c r="J1257">
        <v>23737</v>
      </c>
      <c r="K1257">
        <v>5011</v>
      </c>
      <c r="L1257" t="s">
        <v>520</v>
      </c>
      <c r="M1257" t="s">
        <v>841</v>
      </c>
      <c r="N1257" t="s">
        <v>840</v>
      </c>
      <c r="O1257" t="s">
        <v>811</v>
      </c>
      <c r="P1257" t="s">
        <v>339</v>
      </c>
      <c r="Q1257" t="s">
        <v>347</v>
      </c>
      <c r="R1257" t="s">
        <v>201</v>
      </c>
      <c r="S1257" t="s">
        <v>204</v>
      </c>
      <c r="T1257" t="s">
        <v>201</v>
      </c>
      <c r="U1257" t="s">
        <v>330</v>
      </c>
      <c r="V1257" t="s">
        <v>318</v>
      </c>
      <c r="W1257" t="s">
        <v>201</v>
      </c>
      <c r="X1257" t="s">
        <v>331</v>
      </c>
      <c r="Y1257" s="287" t="s">
        <v>164</v>
      </c>
    </row>
    <row r="1258" spans="1:25" x14ac:dyDescent="0.35">
      <c r="A1258" t="s">
        <v>192</v>
      </c>
      <c r="B1258" t="s">
        <v>193</v>
      </c>
      <c r="C1258" t="s">
        <v>756</v>
      </c>
      <c r="D1258" t="s">
        <v>840</v>
      </c>
      <c r="E1258" s="152">
        <v>0.73</v>
      </c>
      <c r="F1258" s="152">
        <v>0.73</v>
      </c>
      <c r="G1258" t="s">
        <v>196</v>
      </c>
      <c r="H1258" s="342">
        <v>1</v>
      </c>
      <c r="I1258" s="294">
        <v>43312</v>
      </c>
      <c r="J1258">
        <v>23737</v>
      </c>
      <c r="K1258">
        <v>5071</v>
      </c>
      <c r="L1258" t="s">
        <v>520</v>
      </c>
      <c r="M1258" t="s">
        <v>841</v>
      </c>
      <c r="N1258" t="s">
        <v>840</v>
      </c>
      <c r="O1258" t="s">
        <v>522</v>
      </c>
      <c r="P1258" t="s">
        <v>339</v>
      </c>
      <c r="Q1258" t="s">
        <v>347</v>
      </c>
      <c r="R1258" t="s">
        <v>201</v>
      </c>
      <c r="S1258" t="s">
        <v>204</v>
      </c>
      <c r="T1258" t="s">
        <v>201</v>
      </c>
      <c r="U1258" t="s">
        <v>330</v>
      </c>
      <c r="V1258" t="s">
        <v>318</v>
      </c>
      <c r="W1258" t="s">
        <v>201</v>
      </c>
      <c r="X1258" t="s">
        <v>331</v>
      </c>
      <c r="Y1258" s="287" t="s">
        <v>164</v>
      </c>
    </row>
    <row r="1259" spans="1:25" x14ac:dyDescent="0.35">
      <c r="A1259" t="s">
        <v>192</v>
      </c>
      <c r="B1259" t="s">
        <v>193</v>
      </c>
      <c r="C1259" t="s">
        <v>756</v>
      </c>
      <c r="D1259" t="s">
        <v>840</v>
      </c>
      <c r="E1259" s="152">
        <v>27.21</v>
      </c>
      <c r="F1259" s="152">
        <v>27.21</v>
      </c>
      <c r="G1259" t="s">
        <v>196</v>
      </c>
      <c r="H1259" s="342">
        <v>1</v>
      </c>
      <c r="I1259" s="294">
        <v>43312</v>
      </c>
      <c r="J1259">
        <v>23737</v>
      </c>
      <c r="K1259">
        <v>5113</v>
      </c>
      <c r="L1259" t="s">
        <v>520</v>
      </c>
      <c r="M1259" t="s">
        <v>841</v>
      </c>
      <c r="N1259" t="s">
        <v>840</v>
      </c>
      <c r="O1259" t="s">
        <v>544</v>
      </c>
      <c r="P1259" t="s">
        <v>341</v>
      </c>
      <c r="Q1259" t="s">
        <v>347</v>
      </c>
      <c r="R1259" t="s">
        <v>201</v>
      </c>
      <c r="S1259" t="s">
        <v>204</v>
      </c>
      <c r="T1259" t="s">
        <v>201</v>
      </c>
      <c r="U1259" t="s">
        <v>330</v>
      </c>
      <c r="V1259" t="s">
        <v>318</v>
      </c>
      <c r="W1259" t="s">
        <v>201</v>
      </c>
      <c r="X1259" t="s">
        <v>342</v>
      </c>
      <c r="Y1259" s="287" t="s">
        <v>164</v>
      </c>
    </row>
    <row r="1260" spans="1:25" x14ac:dyDescent="0.35">
      <c r="A1260" t="s">
        <v>192</v>
      </c>
      <c r="B1260" t="s">
        <v>193</v>
      </c>
      <c r="C1260" t="s">
        <v>756</v>
      </c>
      <c r="D1260" t="s">
        <v>840</v>
      </c>
      <c r="E1260" s="152">
        <v>0.26</v>
      </c>
      <c r="F1260" s="152">
        <v>0.26</v>
      </c>
      <c r="G1260" t="s">
        <v>196</v>
      </c>
      <c r="H1260" s="342">
        <v>1</v>
      </c>
      <c r="I1260" s="294">
        <v>43312</v>
      </c>
      <c r="J1260">
        <v>23737</v>
      </c>
      <c r="K1260">
        <v>5158</v>
      </c>
      <c r="L1260" t="s">
        <v>520</v>
      </c>
      <c r="M1260" t="s">
        <v>841</v>
      </c>
      <c r="N1260" t="s">
        <v>840</v>
      </c>
      <c r="O1260" t="s">
        <v>811</v>
      </c>
      <c r="P1260" t="s">
        <v>341</v>
      </c>
      <c r="Q1260" t="s">
        <v>347</v>
      </c>
      <c r="R1260" t="s">
        <v>201</v>
      </c>
      <c r="S1260" t="s">
        <v>204</v>
      </c>
      <c r="T1260" t="s">
        <v>201</v>
      </c>
      <c r="U1260" t="s">
        <v>330</v>
      </c>
      <c r="V1260" t="s">
        <v>318</v>
      </c>
      <c r="W1260" t="s">
        <v>201</v>
      </c>
      <c r="X1260" t="s">
        <v>342</v>
      </c>
      <c r="Y1260" s="287" t="s">
        <v>164</v>
      </c>
    </row>
    <row r="1261" spans="1:25" x14ac:dyDescent="0.35">
      <c r="A1261" t="s">
        <v>192</v>
      </c>
      <c r="B1261" t="s">
        <v>193</v>
      </c>
      <c r="C1261" t="s">
        <v>756</v>
      </c>
      <c r="D1261" t="s">
        <v>840</v>
      </c>
      <c r="E1261" s="152">
        <v>1.37</v>
      </c>
      <c r="F1261" s="152">
        <v>1.37</v>
      </c>
      <c r="G1261" t="s">
        <v>196</v>
      </c>
      <c r="H1261" s="342">
        <v>1</v>
      </c>
      <c r="I1261" s="294">
        <v>43312</v>
      </c>
      <c r="J1261">
        <v>23737</v>
      </c>
      <c r="K1261">
        <v>5218</v>
      </c>
      <c r="L1261" t="s">
        <v>520</v>
      </c>
      <c r="M1261" t="s">
        <v>841</v>
      </c>
      <c r="N1261" t="s">
        <v>840</v>
      </c>
      <c r="O1261" t="s">
        <v>522</v>
      </c>
      <c r="P1261" t="s">
        <v>341</v>
      </c>
      <c r="Q1261" t="s">
        <v>347</v>
      </c>
      <c r="R1261" t="s">
        <v>201</v>
      </c>
      <c r="S1261" t="s">
        <v>204</v>
      </c>
      <c r="T1261" t="s">
        <v>201</v>
      </c>
      <c r="U1261" t="s">
        <v>330</v>
      </c>
      <c r="V1261" t="s">
        <v>318</v>
      </c>
      <c r="W1261" t="s">
        <v>201</v>
      </c>
      <c r="X1261" t="s">
        <v>342</v>
      </c>
      <c r="Y1261" s="287" t="s">
        <v>164</v>
      </c>
    </row>
    <row r="1262" spans="1:25" x14ac:dyDescent="0.35">
      <c r="A1262" t="s">
        <v>192</v>
      </c>
      <c r="B1262" t="s">
        <v>193</v>
      </c>
      <c r="C1262" t="s">
        <v>756</v>
      </c>
      <c r="D1262" t="s">
        <v>840</v>
      </c>
      <c r="E1262" s="152">
        <v>2.06</v>
      </c>
      <c r="F1262" s="152">
        <v>2.06</v>
      </c>
      <c r="G1262" t="s">
        <v>196</v>
      </c>
      <c r="H1262" s="342">
        <v>1</v>
      </c>
      <c r="I1262" s="294">
        <v>43312</v>
      </c>
      <c r="J1262">
        <v>23737</v>
      </c>
      <c r="K1262">
        <v>5256</v>
      </c>
      <c r="L1262" t="s">
        <v>520</v>
      </c>
      <c r="M1262" t="s">
        <v>841</v>
      </c>
      <c r="N1262" t="s">
        <v>840</v>
      </c>
      <c r="O1262" t="s">
        <v>544</v>
      </c>
      <c r="P1262" t="s">
        <v>343</v>
      </c>
      <c r="Q1262" t="s">
        <v>347</v>
      </c>
      <c r="R1262" t="s">
        <v>201</v>
      </c>
      <c r="S1262" t="s">
        <v>204</v>
      </c>
      <c r="T1262" t="s">
        <v>201</v>
      </c>
      <c r="U1262" t="s">
        <v>330</v>
      </c>
      <c r="V1262" t="s">
        <v>318</v>
      </c>
      <c r="W1262" t="s">
        <v>201</v>
      </c>
      <c r="X1262" t="s">
        <v>342</v>
      </c>
      <c r="Y1262" s="287" t="s">
        <v>164</v>
      </c>
    </row>
    <row r="1263" spans="1:25" x14ac:dyDescent="0.35">
      <c r="A1263" t="s">
        <v>192</v>
      </c>
      <c r="B1263" t="s">
        <v>193</v>
      </c>
      <c r="C1263" t="s">
        <v>756</v>
      </c>
      <c r="D1263" t="s">
        <v>840</v>
      </c>
      <c r="E1263" s="152">
        <v>0.02</v>
      </c>
      <c r="F1263" s="152">
        <v>0.02</v>
      </c>
      <c r="G1263" t="s">
        <v>196</v>
      </c>
      <c r="H1263" s="342">
        <v>1</v>
      </c>
      <c r="I1263" s="294">
        <v>43312</v>
      </c>
      <c r="J1263">
        <v>23737</v>
      </c>
      <c r="K1263">
        <v>5299</v>
      </c>
      <c r="L1263" t="s">
        <v>520</v>
      </c>
      <c r="M1263" t="s">
        <v>841</v>
      </c>
      <c r="N1263" t="s">
        <v>840</v>
      </c>
      <c r="O1263" t="s">
        <v>811</v>
      </c>
      <c r="P1263" t="s">
        <v>343</v>
      </c>
      <c r="Q1263" t="s">
        <v>347</v>
      </c>
      <c r="R1263" t="s">
        <v>201</v>
      </c>
      <c r="S1263" t="s">
        <v>204</v>
      </c>
      <c r="T1263" t="s">
        <v>201</v>
      </c>
      <c r="U1263" t="s">
        <v>330</v>
      </c>
      <c r="V1263" t="s">
        <v>318</v>
      </c>
      <c r="W1263" t="s">
        <v>201</v>
      </c>
      <c r="X1263" t="s">
        <v>342</v>
      </c>
      <c r="Y1263" s="287" t="s">
        <v>164</v>
      </c>
    </row>
    <row r="1264" spans="1:25" x14ac:dyDescent="0.35">
      <c r="A1264" t="s">
        <v>192</v>
      </c>
      <c r="B1264" t="s">
        <v>193</v>
      </c>
      <c r="C1264" t="s">
        <v>756</v>
      </c>
      <c r="D1264" t="s">
        <v>840</v>
      </c>
      <c r="E1264" s="152">
        <v>0.1</v>
      </c>
      <c r="F1264" s="152">
        <v>0.1</v>
      </c>
      <c r="G1264" t="s">
        <v>196</v>
      </c>
      <c r="H1264" s="342">
        <v>1</v>
      </c>
      <c r="I1264" s="294">
        <v>43312</v>
      </c>
      <c r="J1264">
        <v>23737</v>
      </c>
      <c r="K1264">
        <v>5356</v>
      </c>
      <c r="L1264" t="s">
        <v>520</v>
      </c>
      <c r="M1264" t="s">
        <v>841</v>
      </c>
      <c r="N1264" t="s">
        <v>840</v>
      </c>
      <c r="O1264" t="s">
        <v>522</v>
      </c>
      <c r="P1264" t="s">
        <v>343</v>
      </c>
      <c r="Q1264" t="s">
        <v>347</v>
      </c>
      <c r="R1264" t="s">
        <v>201</v>
      </c>
      <c r="S1264" t="s">
        <v>204</v>
      </c>
      <c r="T1264" t="s">
        <v>201</v>
      </c>
      <c r="U1264" t="s">
        <v>330</v>
      </c>
      <c r="V1264" t="s">
        <v>318</v>
      </c>
      <c r="W1264" t="s">
        <v>201</v>
      </c>
      <c r="X1264" t="s">
        <v>342</v>
      </c>
      <c r="Y1264" s="287" t="s">
        <v>164</v>
      </c>
    </row>
    <row r="1265" spans="1:25" x14ac:dyDescent="0.35">
      <c r="A1265" t="s">
        <v>192</v>
      </c>
      <c r="B1265" t="s">
        <v>193</v>
      </c>
      <c r="C1265" t="s">
        <v>756</v>
      </c>
      <c r="D1265" t="s">
        <v>840</v>
      </c>
      <c r="E1265" s="152">
        <v>16.03</v>
      </c>
      <c r="F1265" s="152">
        <v>16.03</v>
      </c>
      <c r="G1265" t="s">
        <v>196</v>
      </c>
      <c r="H1265" s="342">
        <v>1</v>
      </c>
      <c r="I1265" s="294">
        <v>43312</v>
      </c>
      <c r="J1265">
        <v>23737</v>
      </c>
      <c r="K1265">
        <v>5397</v>
      </c>
      <c r="L1265" t="s">
        <v>520</v>
      </c>
      <c r="M1265" t="s">
        <v>841</v>
      </c>
      <c r="N1265" t="s">
        <v>840</v>
      </c>
      <c r="O1265" t="s">
        <v>544</v>
      </c>
      <c r="P1265" t="s">
        <v>333</v>
      </c>
      <c r="Q1265" t="s">
        <v>320</v>
      </c>
      <c r="R1265" t="s">
        <v>201</v>
      </c>
      <c r="S1265" t="s">
        <v>204</v>
      </c>
      <c r="T1265" t="s">
        <v>201</v>
      </c>
      <c r="U1265" t="s">
        <v>330</v>
      </c>
      <c r="V1265" t="s">
        <v>318</v>
      </c>
      <c r="W1265" t="s">
        <v>201</v>
      </c>
      <c r="X1265" t="s">
        <v>331</v>
      </c>
      <c r="Y1265" s="287" t="s">
        <v>164</v>
      </c>
    </row>
    <row r="1266" spans="1:25" x14ac:dyDescent="0.35">
      <c r="A1266" t="s">
        <v>192</v>
      </c>
      <c r="B1266" t="s">
        <v>193</v>
      </c>
      <c r="C1266" t="s">
        <v>756</v>
      </c>
      <c r="D1266" t="s">
        <v>840</v>
      </c>
      <c r="E1266" s="152">
        <v>0.15</v>
      </c>
      <c r="F1266" s="152">
        <v>0.15</v>
      </c>
      <c r="G1266" t="s">
        <v>196</v>
      </c>
      <c r="H1266" s="342">
        <v>1</v>
      </c>
      <c r="I1266" s="294">
        <v>43312</v>
      </c>
      <c r="J1266">
        <v>23737</v>
      </c>
      <c r="K1266">
        <v>5442</v>
      </c>
      <c r="L1266" t="s">
        <v>520</v>
      </c>
      <c r="M1266" t="s">
        <v>841</v>
      </c>
      <c r="N1266" t="s">
        <v>840</v>
      </c>
      <c r="O1266" t="s">
        <v>811</v>
      </c>
      <c r="P1266" t="s">
        <v>333</v>
      </c>
      <c r="Q1266" t="s">
        <v>320</v>
      </c>
      <c r="R1266" t="s">
        <v>201</v>
      </c>
      <c r="S1266" t="s">
        <v>204</v>
      </c>
      <c r="T1266" t="s">
        <v>201</v>
      </c>
      <c r="U1266" t="s">
        <v>330</v>
      </c>
      <c r="V1266" t="s">
        <v>318</v>
      </c>
      <c r="W1266" t="s">
        <v>201</v>
      </c>
      <c r="X1266" t="s">
        <v>331</v>
      </c>
      <c r="Y1266" s="287" t="s">
        <v>164</v>
      </c>
    </row>
    <row r="1267" spans="1:25" x14ac:dyDescent="0.35">
      <c r="A1267" t="s">
        <v>192</v>
      </c>
      <c r="B1267" t="s">
        <v>193</v>
      </c>
      <c r="C1267" t="s">
        <v>756</v>
      </c>
      <c r="D1267" t="s">
        <v>840</v>
      </c>
      <c r="E1267" s="152">
        <v>0.81</v>
      </c>
      <c r="F1267" s="152">
        <v>0.81</v>
      </c>
      <c r="G1267" t="s">
        <v>196</v>
      </c>
      <c r="H1267" s="342">
        <v>1</v>
      </c>
      <c r="I1267" s="294">
        <v>43312</v>
      </c>
      <c r="J1267">
        <v>23737</v>
      </c>
      <c r="K1267">
        <v>5502</v>
      </c>
      <c r="L1267" t="s">
        <v>520</v>
      </c>
      <c r="M1267" t="s">
        <v>841</v>
      </c>
      <c r="N1267" t="s">
        <v>840</v>
      </c>
      <c r="O1267" t="s">
        <v>522</v>
      </c>
      <c r="P1267" t="s">
        <v>333</v>
      </c>
      <c r="Q1267" t="s">
        <v>320</v>
      </c>
      <c r="R1267" t="s">
        <v>201</v>
      </c>
      <c r="S1267" t="s">
        <v>204</v>
      </c>
      <c r="T1267" t="s">
        <v>201</v>
      </c>
      <c r="U1267" t="s">
        <v>330</v>
      </c>
      <c r="V1267" t="s">
        <v>318</v>
      </c>
      <c r="W1267" t="s">
        <v>201</v>
      </c>
      <c r="X1267" t="s">
        <v>331</v>
      </c>
      <c r="Y1267" s="287" t="s">
        <v>164</v>
      </c>
    </row>
    <row r="1268" spans="1:25" x14ac:dyDescent="0.35">
      <c r="A1268" t="s">
        <v>192</v>
      </c>
      <c r="B1268" t="s">
        <v>193</v>
      </c>
      <c r="C1268" t="s">
        <v>756</v>
      </c>
      <c r="D1268" t="s">
        <v>840</v>
      </c>
      <c r="E1268" s="152">
        <v>1.58</v>
      </c>
      <c r="F1268" s="152">
        <v>1.58</v>
      </c>
      <c r="G1268" t="s">
        <v>196</v>
      </c>
      <c r="H1268" s="342">
        <v>1</v>
      </c>
      <c r="I1268" s="294">
        <v>43312</v>
      </c>
      <c r="J1268">
        <v>23737</v>
      </c>
      <c r="K1268">
        <v>5540</v>
      </c>
      <c r="L1268" t="s">
        <v>520</v>
      </c>
      <c r="M1268" t="s">
        <v>841</v>
      </c>
      <c r="N1268" t="s">
        <v>840</v>
      </c>
      <c r="O1268" t="s">
        <v>544</v>
      </c>
      <c r="P1268" t="s">
        <v>334</v>
      </c>
      <c r="Q1268" t="s">
        <v>320</v>
      </c>
      <c r="R1268" t="s">
        <v>201</v>
      </c>
      <c r="S1268" t="s">
        <v>204</v>
      </c>
      <c r="T1268" t="s">
        <v>201</v>
      </c>
      <c r="U1268" t="s">
        <v>330</v>
      </c>
      <c r="V1268" t="s">
        <v>318</v>
      </c>
      <c r="W1268" t="s">
        <v>201</v>
      </c>
      <c r="X1268" t="s">
        <v>331</v>
      </c>
      <c r="Y1268" s="287" t="s">
        <v>164</v>
      </c>
    </row>
    <row r="1269" spans="1:25" x14ac:dyDescent="0.35">
      <c r="A1269" t="s">
        <v>192</v>
      </c>
      <c r="B1269" t="s">
        <v>193</v>
      </c>
      <c r="C1269" t="s">
        <v>756</v>
      </c>
      <c r="D1269" t="s">
        <v>840</v>
      </c>
      <c r="E1269" s="152">
        <v>0.02</v>
      </c>
      <c r="F1269" s="152">
        <v>0.02</v>
      </c>
      <c r="G1269" t="s">
        <v>196</v>
      </c>
      <c r="H1269" s="342">
        <v>1</v>
      </c>
      <c r="I1269" s="294">
        <v>43312</v>
      </c>
      <c r="J1269">
        <v>23737</v>
      </c>
      <c r="K1269">
        <v>5582</v>
      </c>
      <c r="L1269" t="s">
        <v>520</v>
      </c>
      <c r="M1269" t="s">
        <v>841</v>
      </c>
      <c r="N1269" t="s">
        <v>840</v>
      </c>
      <c r="O1269" t="s">
        <v>811</v>
      </c>
      <c r="P1269" t="s">
        <v>334</v>
      </c>
      <c r="Q1269" t="s">
        <v>320</v>
      </c>
      <c r="R1269" t="s">
        <v>201</v>
      </c>
      <c r="S1269" t="s">
        <v>204</v>
      </c>
      <c r="T1269" t="s">
        <v>201</v>
      </c>
      <c r="U1269" t="s">
        <v>330</v>
      </c>
      <c r="V1269" t="s">
        <v>318</v>
      </c>
      <c r="W1269" t="s">
        <v>201</v>
      </c>
      <c r="X1269" t="s">
        <v>331</v>
      </c>
      <c r="Y1269" s="287" t="s">
        <v>164</v>
      </c>
    </row>
    <row r="1270" spans="1:25" x14ac:dyDescent="0.35">
      <c r="A1270" t="s">
        <v>192</v>
      </c>
      <c r="B1270" t="s">
        <v>193</v>
      </c>
      <c r="C1270" t="s">
        <v>756</v>
      </c>
      <c r="D1270" t="s">
        <v>840</v>
      </c>
      <c r="E1270" s="152">
        <v>0.08</v>
      </c>
      <c r="F1270" s="152">
        <v>0.08</v>
      </c>
      <c r="G1270" t="s">
        <v>196</v>
      </c>
      <c r="H1270" s="342">
        <v>1</v>
      </c>
      <c r="I1270" s="294">
        <v>43312</v>
      </c>
      <c r="J1270">
        <v>23737</v>
      </c>
      <c r="K1270">
        <v>5639</v>
      </c>
      <c r="L1270" t="s">
        <v>520</v>
      </c>
      <c r="M1270" t="s">
        <v>841</v>
      </c>
      <c r="N1270" t="s">
        <v>840</v>
      </c>
      <c r="O1270" t="s">
        <v>522</v>
      </c>
      <c r="P1270" t="s">
        <v>334</v>
      </c>
      <c r="Q1270" t="s">
        <v>320</v>
      </c>
      <c r="R1270" t="s">
        <v>201</v>
      </c>
      <c r="S1270" t="s">
        <v>204</v>
      </c>
      <c r="T1270" t="s">
        <v>201</v>
      </c>
      <c r="U1270" t="s">
        <v>330</v>
      </c>
      <c r="V1270" t="s">
        <v>318</v>
      </c>
      <c r="W1270" t="s">
        <v>201</v>
      </c>
      <c r="X1270" t="s">
        <v>331</v>
      </c>
      <c r="Y1270" s="287" t="s">
        <v>164</v>
      </c>
    </row>
    <row r="1271" spans="1:25" x14ac:dyDescent="0.35">
      <c r="A1271" t="s">
        <v>192</v>
      </c>
      <c r="B1271" t="s">
        <v>193</v>
      </c>
      <c r="C1271" t="s">
        <v>756</v>
      </c>
      <c r="D1271" t="s">
        <v>840</v>
      </c>
      <c r="E1271" s="152">
        <v>200.5</v>
      </c>
      <c r="F1271" s="152">
        <v>200.5</v>
      </c>
      <c r="G1271" t="s">
        <v>196</v>
      </c>
      <c r="H1271" s="342">
        <v>1</v>
      </c>
      <c r="I1271" s="294">
        <v>43312</v>
      </c>
      <c r="J1271">
        <v>23737</v>
      </c>
      <c r="K1271">
        <v>5683</v>
      </c>
      <c r="L1271" t="s">
        <v>520</v>
      </c>
      <c r="M1271" t="s">
        <v>841</v>
      </c>
      <c r="N1271" t="s">
        <v>840</v>
      </c>
      <c r="O1271" t="s">
        <v>544</v>
      </c>
      <c r="P1271" t="s">
        <v>339</v>
      </c>
      <c r="Q1271" t="s">
        <v>320</v>
      </c>
      <c r="R1271" t="s">
        <v>201</v>
      </c>
      <c r="S1271" t="s">
        <v>204</v>
      </c>
      <c r="T1271" t="s">
        <v>201</v>
      </c>
      <c r="U1271" t="s">
        <v>330</v>
      </c>
      <c r="V1271" t="s">
        <v>318</v>
      </c>
      <c r="W1271" t="s">
        <v>201</v>
      </c>
      <c r="X1271" t="s">
        <v>331</v>
      </c>
      <c r="Y1271" s="287" t="s">
        <v>164</v>
      </c>
    </row>
    <row r="1272" spans="1:25" x14ac:dyDescent="0.35">
      <c r="A1272" t="s">
        <v>192</v>
      </c>
      <c r="B1272" t="s">
        <v>193</v>
      </c>
      <c r="C1272" t="s">
        <v>756</v>
      </c>
      <c r="D1272" t="s">
        <v>840</v>
      </c>
      <c r="E1272" s="152">
        <v>1.92</v>
      </c>
      <c r="F1272" s="152">
        <v>1.92</v>
      </c>
      <c r="G1272" t="s">
        <v>196</v>
      </c>
      <c r="H1272" s="342">
        <v>1</v>
      </c>
      <c r="I1272" s="294">
        <v>43312</v>
      </c>
      <c r="J1272">
        <v>23737</v>
      </c>
      <c r="K1272">
        <v>5730</v>
      </c>
      <c r="L1272" t="s">
        <v>520</v>
      </c>
      <c r="M1272" t="s">
        <v>841</v>
      </c>
      <c r="N1272" t="s">
        <v>840</v>
      </c>
      <c r="O1272" t="s">
        <v>811</v>
      </c>
      <c r="P1272" t="s">
        <v>339</v>
      </c>
      <c r="Q1272" t="s">
        <v>320</v>
      </c>
      <c r="R1272" t="s">
        <v>201</v>
      </c>
      <c r="S1272" t="s">
        <v>204</v>
      </c>
      <c r="T1272" t="s">
        <v>201</v>
      </c>
      <c r="U1272" t="s">
        <v>330</v>
      </c>
      <c r="V1272" t="s">
        <v>318</v>
      </c>
      <c r="W1272" t="s">
        <v>201</v>
      </c>
      <c r="X1272" t="s">
        <v>331</v>
      </c>
      <c r="Y1272" s="287" t="s">
        <v>164</v>
      </c>
    </row>
    <row r="1273" spans="1:25" x14ac:dyDescent="0.35">
      <c r="A1273" t="s">
        <v>192</v>
      </c>
      <c r="B1273" t="s">
        <v>193</v>
      </c>
      <c r="C1273" t="s">
        <v>756</v>
      </c>
      <c r="D1273" t="s">
        <v>840</v>
      </c>
      <c r="E1273" s="152">
        <v>10.119999999999999</v>
      </c>
      <c r="F1273" s="152">
        <v>10.119999999999999</v>
      </c>
      <c r="G1273" t="s">
        <v>196</v>
      </c>
      <c r="H1273" s="342">
        <v>1</v>
      </c>
      <c r="I1273" s="294">
        <v>43312</v>
      </c>
      <c r="J1273">
        <v>23737</v>
      </c>
      <c r="K1273">
        <v>5790</v>
      </c>
      <c r="L1273" t="s">
        <v>520</v>
      </c>
      <c r="M1273" t="s">
        <v>841</v>
      </c>
      <c r="N1273" t="s">
        <v>840</v>
      </c>
      <c r="O1273" t="s">
        <v>522</v>
      </c>
      <c r="P1273" t="s">
        <v>339</v>
      </c>
      <c r="Q1273" t="s">
        <v>320</v>
      </c>
      <c r="R1273" t="s">
        <v>201</v>
      </c>
      <c r="S1273" t="s">
        <v>204</v>
      </c>
      <c r="T1273" t="s">
        <v>201</v>
      </c>
      <c r="U1273" t="s">
        <v>330</v>
      </c>
      <c r="V1273" t="s">
        <v>318</v>
      </c>
      <c r="W1273" t="s">
        <v>201</v>
      </c>
      <c r="X1273" t="s">
        <v>331</v>
      </c>
      <c r="Y1273" s="287" t="s">
        <v>164</v>
      </c>
    </row>
    <row r="1274" spans="1:25" x14ac:dyDescent="0.35">
      <c r="A1274" t="s">
        <v>192</v>
      </c>
      <c r="B1274" t="s">
        <v>193</v>
      </c>
      <c r="C1274" t="s">
        <v>756</v>
      </c>
      <c r="D1274" t="s">
        <v>840</v>
      </c>
      <c r="E1274" s="152">
        <v>0.25</v>
      </c>
      <c r="F1274" s="152">
        <v>0.25</v>
      </c>
      <c r="G1274" t="s">
        <v>196</v>
      </c>
      <c r="H1274" s="342">
        <v>1</v>
      </c>
      <c r="I1274" s="294">
        <v>43312</v>
      </c>
      <c r="J1274">
        <v>23737</v>
      </c>
      <c r="K1274">
        <v>5824</v>
      </c>
      <c r="L1274" t="s">
        <v>520</v>
      </c>
      <c r="M1274" t="s">
        <v>841</v>
      </c>
      <c r="N1274" t="s">
        <v>840</v>
      </c>
      <c r="O1274" t="s">
        <v>544</v>
      </c>
      <c r="P1274" t="s">
        <v>345</v>
      </c>
      <c r="Q1274" t="s">
        <v>320</v>
      </c>
      <c r="R1274" t="s">
        <v>201</v>
      </c>
      <c r="S1274" t="s">
        <v>204</v>
      </c>
      <c r="T1274" t="s">
        <v>201</v>
      </c>
      <c r="U1274" t="s">
        <v>330</v>
      </c>
      <c r="V1274" t="s">
        <v>318</v>
      </c>
      <c r="W1274" t="s">
        <v>201</v>
      </c>
      <c r="X1274" t="s">
        <v>331</v>
      </c>
      <c r="Y1274" s="287" t="s">
        <v>164</v>
      </c>
    </row>
    <row r="1275" spans="1:25" x14ac:dyDescent="0.35">
      <c r="A1275" t="s">
        <v>192</v>
      </c>
      <c r="B1275" t="s">
        <v>193</v>
      </c>
      <c r="C1275" t="s">
        <v>756</v>
      </c>
      <c r="D1275" t="s">
        <v>840</v>
      </c>
      <c r="E1275" s="152">
        <v>0.01</v>
      </c>
      <c r="F1275" s="152">
        <v>0.01</v>
      </c>
      <c r="G1275" t="s">
        <v>196</v>
      </c>
      <c r="H1275" s="342">
        <v>1</v>
      </c>
      <c r="I1275" s="294">
        <v>43312</v>
      </c>
      <c r="J1275">
        <v>23737</v>
      </c>
      <c r="K1275">
        <v>5907</v>
      </c>
      <c r="L1275" t="s">
        <v>520</v>
      </c>
      <c r="M1275" t="s">
        <v>841</v>
      </c>
      <c r="N1275" t="s">
        <v>840</v>
      </c>
      <c r="O1275" t="s">
        <v>522</v>
      </c>
      <c r="P1275" t="s">
        <v>345</v>
      </c>
      <c r="Q1275" t="s">
        <v>320</v>
      </c>
      <c r="R1275" t="s">
        <v>201</v>
      </c>
      <c r="S1275" t="s">
        <v>204</v>
      </c>
      <c r="T1275" t="s">
        <v>201</v>
      </c>
      <c r="U1275" t="s">
        <v>330</v>
      </c>
      <c r="V1275" t="s">
        <v>318</v>
      </c>
      <c r="W1275" t="s">
        <v>201</v>
      </c>
      <c r="X1275" t="s">
        <v>331</v>
      </c>
      <c r="Y1275" s="287" t="s">
        <v>164</v>
      </c>
    </row>
    <row r="1276" spans="1:25" x14ac:dyDescent="0.35">
      <c r="A1276" t="s">
        <v>192</v>
      </c>
      <c r="B1276" t="s">
        <v>193</v>
      </c>
      <c r="C1276" t="s">
        <v>756</v>
      </c>
      <c r="D1276" t="s">
        <v>840</v>
      </c>
      <c r="E1276" s="152">
        <v>40.75</v>
      </c>
      <c r="F1276" s="152">
        <v>40.75</v>
      </c>
      <c r="G1276" t="s">
        <v>196</v>
      </c>
      <c r="H1276" s="342">
        <v>1</v>
      </c>
      <c r="I1276" s="294">
        <v>43312</v>
      </c>
      <c r="J1276">
        <v>23737</v>
      </c>
      <c r="K1276">
        <v>5949</v>
      </c>
      <c r="L1276" t="s">
        <v>520</v>
      </c>
      <c r="M1276" t="s">
        <v>841</v>
      </c>
      <c r="N1276" t="s">
        <v>840</v>
      </c>
      <c r="O1276" t="s">
        <v>544</v>
      </c>
      <c r="P1276" t="s">
        <v>337</v>
      </c>
      <c r="Q1276" t="s">
        <v>348</v>
      </c>
      <c r="R1276" t="s">
        <v>201</v>
      </c>
      <c r="S1276" t="s">
        <v>204</v>
      </c>
      <c r="T1276" t="s">
        <v>201</v>
      </c>
      <c r="U1276" t="s">
        <v>330</v>
      </c>
      <c r="V1276" t="s">
        <v>318</v>
      </c>
      <c r="W1276" t="s">
        <v>201</v>
      </c>
      <c r="X1276" t="s">
        <v>331</v>
      </c>
      <c r="Y1276" s="287" t="s">
        <v>164</v>
      </c>
    </row>
    <row r="1277" spans="1:25" x14ac:dyDescent="0.35">
      <c r="A1277" t="s">
        <v>192</v>
      </c>
      <c r="B1277" t="s">
        <v>193</v>
      </c>
      <c r="C1277" t="s">
        <v>756</v>
      </c>
      <c r="D1277" t="s">
        <v>840</v>
      </c>
      <c r="E1277" s="152">
        <v>0.39</v>
      </c>
      <c r="F1277" s="152">
        <v>0.39</v>
      </c>
      <c r="G1277" t="s">
        <v>196</v>
      </c>
      <c r="H1277" s="342">
        <v>1</v>
      </c>
      <c r="I1277" s="294">
        <v>43312</v>
      </c>
      <c r="J1277">
        <v>23737</v>
      </c>
      <c r="K1277">
        <v>5996</v>
      </c>
      <c r="L1277" t="s">
        <v>520</v>
      </c>
      <c r="M1277" t="s">
        <v>841</v>
      </c>
      <c r="N1277" t="s">
        <v>840</v>
      </c>
      <c r="O1277" t="s">
        <v>811</v>
      </c>
      <c r="P1277" t="s">
        <v>337</v>
      </c>
      <c r="Q1277" t="s">
        <v>348</v>
      </c>
      <c r="R1277" t="s">
        <v>201</v>
      </c>
      <c r="S1277" t="s">
        <v>204</v>
      </c>
      <c r="T1277" t="s">
        <v>201</v>
      </c>
      <c r="U1277" t="s">
        <v>330</v>
      </c>
      <c r="V1277" t="s">
        <v>318</v>
      </c>
      <c r="W1277" t="s">
        <v>201</v>
      </c>
      <c r="X1277" t="s">
        <v>331</v>
      </c>
      <c r="Y1277" s="287" t="s">
        <v>164</v>
      </c>
    </row>
    <row r="1278" spans="1:25" x14ac:dyDescent="0.35">
      <c r="A1278" t="s">
        <v>192</v>
      </c>
      <c r="B1278" t="s">
        <v>193</v>
      </c>
      <c r="C1278" t="s">
        <v>756</v>
      </c>
      <c r="D1278" t="s">
        <v>840</v>
      </c>
      <c r="E1278" s="152">
        <v>2.06</v>
      </c>
      <c r="F1278" s="152">
        <v>2.06</v>
      </c>
      <c r="G1278" t="s">
        <v>196</v>
      </c>
      <c r="H1278" s="342">
        <v>1</v>
      </c>
      <c r="I1278" s="294">
        <v>43312</v>
      </c>
      <c r="J1278">
        <v>23737</v>
      </c>
      <c r="K1278">
        <v>6056</v>
      </c>
      <c r="L1278" t="s">
        <v>520</v>
      </c>
      <c r="M1278" t="s">
        <v>841</v>
      </c>
      <c r="N1278" t="s">
        <v>840</v>
      </c>
      <c r="O1278" t="s">
        <v>522</v>
      </c>
      <c r="P1278" t="s">
        <v>337</v>
      </c>
      <c r="Q1278" t="s">
        <v>348</v>
      </c>
      <c r="R1278" t="s">
        <v>201</v>
      </c>
      <c r="S1278" t="s">
        <v>204</v>
      </c>
      <c r="T1278" t="s">
        <v>201</v>
      </c>
      <c r="U1278" t="s">
        <v>330</v>
      </c>
      <c r="V1278" t="s">
        <v>318</v>
      </c>
      <c r="W1278" t="s">
        <v>201</v>
      </c>
      <c r="X1278" t="s">
        <v>331</v>
      </c>
      <c r="Y1278" s="287" t="s">
        <v>164</v>
      </c>
    </row>
    <row r="1279" spans="1:25" x14ac:dyDescent="0.35">
      <c r="A1279" t="s">
        <v>192</v>
      </c>
      <c r="B1279" t="s">
        <v>193</v>
      </c>
      <c r="C1279" t="s">
        <v>756</v>
      </c>
      <c r="D1279" t="s">
        <v>840</v>
      </c>
      <c r="E1279" s="152">
        <v>40.75</v>
      </c>
      <c r="F1279" s="152">
        <v>40.75</v>
      </c>
      <c r="G1279" t="s">
        <v>196</v>
      </c>
      <c r="H1279" s="342">
        <v>1</v>
      </c>
      <c r="I1279" s="294">
        <v>43312</v>
      </c>
      <c r="J1279">
        <v>23737</v>
      </c>
      <c r="K1279">
        <v>6098</v>
      </c>
      <c r="L1279" t="s">
        <v>520</v>
      </c>
      <c r="M1279" t="s">
        <v>841</v>
      </c>
      <c r="N1279" t="s">
        <v>840</v>
      </c>
      <c r="O1279" t="s">
        <v>544</v>
      </c>
      <c r="P1279" t="s">
        <v>339</v>
      </c>
      <c r="Q1279" t="s">
        <v>348</v>
      </c>
      <c r="R1279" t="s">
        <v>201</v>
      </c>
      <c r="S1279" t="s">
        <v>204</v>
      </c>
      <c r="T1279" t="s">
        <v>201</v>
      </c>
      <c r="U1279" t="s">
        <v>330</v>
      </c>
      <c r="V1279" t="s">
        <v>318</v>
      </c>
      <c r="W1279" t="s">
        <v>201</v>
      </c>
      <c r="X1279" t="s">
        <v>331</v>
      </c>
      <c r="Y1279" s="287" t="s">
        <v>164</v>
      </c>
    </row>
    <row r="1280" spans="1:25" x14ac:dyDescent="0.35">
      <c r="A1280" t="s">
        <v>192</v>
      </c>
      <c r="B1280" t="s">
        <v>193</v>
      </c>
      <c r="C1280" t="s">
        <v>756</v>
      </c>
      <c r="D1280" t="s">
        <v>840</v>
      </c>
      <c r="E1280" s="152">
        <v>0.39</v>
      </c>
      <c r="F1280" s="152">
        <v>0.39</v>
      </c>
      <c r="G1280" t="s">
        <v>196</v>
      </c>
      <c r="H1280" s="342">
        <v>1</v>
      </c>
      <c r="I1280" s="294">
        <v>43312</v>
      </c>
      <c r="J1280">
        <v>23737</v>
      </c>
      <c r="K1280">
        <v>6145</v>
      </c>
      <c r="L1280" t="s">
        <v>520</v>
      </c>
      <c r="M1280" t="s">
        <v>841</v>
      </c>
      <c r="N1280" t="s">
        <v>840</v>
      </c>
      <c r="O1280" t="s">
        <v>811</v>
      </c>
      <c r="P1280" t="s">
        <v>339</v>
      </c>
      <c r="Q1280" t="s">
        <v>348</v>
      </c>
      <c r="R1280" t="s">
        <v>201</v>
      </c>
      <c r="S1280" t="s">
        <v>204</v>
      </c>
      <c r="T1280" t="s">
        <v>201</v>
      </c>
      <c r="U1280" t="s">
        <v>330</v>
      </c>
      <c r="V1280" t="s">
        <v>318</v>
      </c>
      <c r="W1280" t="s">
        <v>201</v>
      </c>
      <c r="X1280" t="s">
        <v>331</v>
      </c>
      <c r="Y1280" s="287" t="s">
        <v>164</v>
      </c>
    </row>
    <row r="1281" spans="1:25" x14ac:dyDescent="0.35">
      <c r="A1281" t="s">
        <v>192</v>
      </c>
      <c r="B1281" t="s">
        <v>193</v>
      </c>
      <c r="C1281" t="s">
        <v>756</v>
      </c>
      <c r="D1281" t="s">
        <v>840</v>
      </c>
      <c r="E1281" s="152">
        <v>2.06</v>
      </c>
      <c r="F1281" s="152">
        <v>2.06</v>
      </c>
      <c r="G1281" t="s">
        <v>196</v>
      </c>
      <c r="H1281" s="342">
        <v>1</v>
      </c>
      <c r="I1281" s="294">
        <v>43312</v>
      </c>
      <c r="J1281">
        <v>23737</v>
      </c>
      <c r="K1281">
        <v>6205</v>
      </c>
      <c r="L1281" t="s">
        <v>520</v>
      </c>
      <c r="M1281" t="s">
        <v>841</v>
      </c>
      <c r="N1281" t="s">
        <v>840</v>
      </c>
      <c r="O1281" t="s">
        <v>522</v>
      </c>
      <c r="P1281" t="s">
        <v>339</v>
      </c>
      <c r="Q1281" t="s">
        <v>348</v>
      </c>
      <c r="R1281" t="s">
        <v>201</v>
      </c>
      <c r="S1281" t="s">
        <v>204</v>
      </c>
      <c r="T1281" t="s">
        <v>201</v>
      </c>
      <c r="U1281" t="s">
        <v>330</v>
      </c>
      <c r="V1281" t="s">
        <v>318</v>
      </c>
      <c r="W1281" t="s">
        <v>201</v>
      </c>
      <c r="X1281" t="s">
        <v>331</v>
      </c>
      <c r="Y1281" s="287" t="s">
        <v>164</v>
      </c>
    </row>
    <row r="1282" spans="1:25" x14ac:dyDescent="0.35">
      <c r="A1282" t="s">
        <v>192</v>
      </c>
      <c r="B1282" t="s">
        <v>193</v>
      </c>
      <c r="C1282" t="s">
        <v>756</v>
      </c>
      <c r="D1282" t="s">
        <v>840</v>
      </c>
      <c r="E1282" s="152">
        <v>41.6</v>
      </c>
      <c r="F1282" s="152">
        <v>41.6</v>
      </c>
      <c r="G1282" t="s">
        <v>196</v>
      </c>
      <c r="H1282" s="342">
        <v>1</v>
      </c>
      <c r="I1282" s="294">
        <v>43312</v>
      </c>
      <c r="J1282">
        <v>23737</v>
      </c>
      <c r="K1282">
        <v>6247</v>
      </c>
      <c r="L1282" t="s">
        <v>520</v>
      </c>
      <c r="M1282" t="s">
        <v>841</v>
      </c>
      <c r="N1282" t="s">
        <v>840</v>
      </c>
      <c r="O1282" t="s">
        <v>544</v>
      </c>
      <c r="P1282" t="s">
        <v>329</v>
      </c>
      <c r="Q1282" t="s">
        <v>321</v>
      </c>
      <c r="R1282" t="s">
        <v>201</v>
      </c>
      <c r="S1282" t="s">
        <v>204</v>
      </c>
      <c r="T1282" t="s">
        <v>201</v>
      </c>
      <c r="U1282" t="s">
        <v>330</v>
      </c>
      <c r="V1282" t="s">
        <v>318</v>
      </c>
      <c r="W1282" t="s">
        <v>201</v>
      </c>
      <c r="X1282" t="s">
        <v>331</v>
      </c>
      <c r="Y1282" s="287" t="s">
        <v>164</v>
      </c>
    </row>
    <row r="1283" spans="1:25" x14ac:dyDescent="0.35">
      <c r="A1283" t="s">
        <v>192</v>
      </c>
      <c r="B1283" t="s">
        <v>193</v>
      </c>
      <c r="C1283" t="s">
        <v>756</v>
      </c>
      <c r="D1283" t="s">
        <v>840</v>
      </c>
      <c r="E1283" s="152">
        <v>0.4</v>
      </c>
      <c r="F1283" s="152">
        <v>0.4</v>
      </c>
      <c r="G1283" t="s">
        <v>196</v>
      </c>
      <c r="H1283" s="342">
        <v>1</v>
      </c>
      <c r="I1283" s="294">
        <v>43312</v>
      </c>
      <c r="J1283">
        <v>23737</v>
      </c>
      <c r="K1283">
        <v>6294</v>
      </c>
      <c r="L1283" t="s">
        <v>520</v>
      </c>
      <c r="M1283" t="s">
        <v>841</v>
      </c>
      <c r="N1283" t="s">
        <v>840</v>
      </c>
      <c r="O1283" t="s">
        <v>811</v>
      </c>
      <c r="P1283" t="s">
        <v>329</v>
      </c>
      <c r="Q1283" t="s">
        <v>321</v>
      </c>
      <c r="R1283" t="s">
        <v>201</v>
      </c>
      <c r="S1283" t="s">
        <v>204</v>
      </c>
      <c r="T1283" t="s">
        <v>201</v>
      </c>
      <c r="U1283" t="s">
        <v>330</v>
      </c>
      <c r="V1283" t="s">
        <v>318</v>
      </c>
      <c r="W1283" t="s">
        <v>201</v>
      </c>
      <c r="X1283" t="s">
        <v>331</v>
      </c>
      <c r="Y1283" s="287" t="s">
        <v>164</v>
      </c>
    </row>
    <row r="1284" spans="1:25" x14ac:dyDescent="0.35">
      <c r="A1284" t="s">
        <v>192</v>
      </c>
      <c r="B1284" t="s">
        <v>193</v>
      </c>
      <c r="C1284" t="s">
        <v>756</v>
      </c>
      <c r="D1284" t="s">
        <v>840</v>
      </c>
      <c r="E1284" s="152">
        <v>2.1</v>
      </c>
      <c r="F1284" s="152">
        <v>2.1</v>
      </c>
      <c r="G1284" t="s">
        <v>196</v>
      </c>
      <c r="H1284" s="342">
        <v>1</v>
      </c>
      <c r="I1284" s="294">
        <v>43312</v>
      </c>
      <c r="J1284">
        <v>23737</v>
      </c>
      <c r="K1284">
        <v>6354</v>
      </c>
      <c r="L1284" t="s">
        <v>520</v>
      </c>
      <c r="M1284" t="s">
        <v>841</v>
      </c>
      <c r="N1284" t="s">
        <v>840</v>
      </c>
      <c r="O1284" t="s">
        <v>522</v>
      </c>
      <c r="P1284" t="s">
        <v>329</v>
      </c>
      <c r="Q1284" t="s">
        <v>321</v>
      </c>
      <c r="R1284" t="s">
        <v>201</v>
      </c>
      <c r="S1284" t="s">
        <v>204</v>
      </c>
      <c r="T1284" t="s">
        <v>201</v>
      </c>
      <c r="U1284" t="s">
        <v>330</v>
      </c>
      <c r="V1284" t="s">
        <v>318</v>
      </c>
      <c r="W1284" t="s">
        <v>201</v>
      </c>
      <c r="X1284" t="s">
        <v>331</v>
      </c>
      <c r="Y1284" s="287" t="s">
        <v>164</v>
      </c>
    </row>
    <row r="1285" spans="1:25" x14ac:dyDescent="0.35">
      <c r="A1285" t="s">
        <v>192</v>
      </c>
      <c r="B1285" t="s">
        <v>193</v>
      </c>
      <c r="C1285" t="s">
        <v>756</v>
      </c>
      <c r="D1285" t="s">
        <v>840</v>
      </c>
      <c r="E1285" s="152">
        <v>68.680000000000007</v>
      </c>
      <c r="F1285" s="152">
        <v>68.680000000000007</v>
      </c>
      <c r="G1285" t="s">
        <v>196</v>
      </c>
      <c r="H1285" s="342">
        <v>1</v>
      </c>
      <c r="I1285" s="294">
        <v>43312</v>
      </c>
      <c r="J1285">
        <v>23737</v>
      </c>
      <c r="K1285">
        <v>6396</v>
      </c>
      <c r="L1285" t="s">
        <v>520</v>
      </c>
      <c r="M1285" t="s">
        <v>841</v>
      </c>
      <c r="N1285" t="s">
        <v>840</v>
      </c>
      <c r="O1285" t="s">
        <v>544</v>
      </c>
      <c r="P1285" t="s">
        <v>332</v>
      </c>
      <c r="Q1285" t="s">
        <v>321</v>
      </c>
      <c r="R1285" t="s">
        <v>201</v>
      </c>
      <c r="S1285" t="s">
        <v>204</v>
      </c>
      <c r="T1285" t="s">
        <v>201</v>
      </c>
      <c r="U1285" t="s">
        <v>330</v>
      </c>
      <c r="V1285" t="s">
        <v>318</v>
      </c>
      <c r="W1285" t="s">
        <v>201</v>
      </c>
      <c r="X1285" t="s">
        <v>331</v>
      </c>
      <c r="Y1285" s="287" t="s">
        <v>164</v>
      </c>
    </row>
    <row r="1286" spans="1:25" x14ac:dyDescent="0.35">
      <c r="A1286" t="s">
        <v>192</v>
      </c>
      <c r="B1286" t="s">
        <v>193</v>
      </c>
      <c r="C1286" t="s">
        <v>756</v>
      </c>
      <c r="D1286" t="s">
        <v>840</v>
      </c>
      <c r="E1286" s="152">
        <v>0.66</v>
      </c>
      <c r="F1286" s="152">
        <v>0.66</v>
      </c>
      <c r="G1286" t="s">
        <v>196</v>
      </c>
      <c r="H1286" s="342">
        <v>1</v>
      </c>
      <c r="I1286" s="294">
        <v>43312</v>
      </c>
      <c r="J1286">
        <v>23737</v>
      </c>
      <c r="K1286">
        <v>6443</v>
      </c>
      <c r="L1286" t="s">
        <v>520</v>
      </c>
      <c r="M1286" t="s">
        <v>841</v>
      </c>
      <c r="N1286" t="s">
        <v>840</v>
      </c>
      <c r="O1286" t="s">
        <v>811</v>
      </c>
      <c r="P1286" t="s">
        <v>332</v>
      </c>
      <c r="Q1286" t="s">
        <v>321</v>
      </c>
      <c r="R1286" t="s">
        <v>201</v>
      </c>
      <c r="S1286" t="s">
        <v>204</v>
      </c>
      <c r="T1286" t="s">
        <v>201</v>
      </c>
      <c r="U1286" t="s">
        <v>330</v>
      </c>
      <c r="V1286" t="s">
        <v>318</v>
      </c>
      <c r="W1286" t="s">
        <v>201</v>
      </c>
      <c r="X1286" t="s">
        <v>331</v>
      </c>
      <c r="Y1286" s="287" t="s">
        <v>164</v>
      </c>
    </row>
    <row r="1287" spans="1:25" x14ac:dyDescent="0.35">
      <c r="A1287" t="s">
        <v>192</v>
      </c>
      <c r="B1287" t="s">
        <v>193</v>
      </c>
      <c r="C1287" t="s">
        <v>756</v>
      </c>
      <c r="D1287" t="s">
        <v>840</v>
      </c>
      <c r="E1287" s="152">
        <v>3.47</v>
      </c>
      <c r="F1287" s="152">
        <v>3.47</v>
      </c>
      <c r="G1287" t="s">
        <v>196</v>
      </c>
      <c r="H1287" s="342">
        <v>1</v>
      </c>
      <c r="I1287" s="294">
        <v>43312</v>
      </c>
      <c r="J1287">
        <v>23737</v>
      </c>
      <c r="K1287">
        <v>6503</v>
      </c>
      <c r="L1287" t="s">
        <v>520</v>
      </c>
      <c r="M1287" t="s">
        <v>841</v>
      </c>
      <c r="N1287" t="s">
        <v>840</v>
      </c>
      <c r="O1287" t="s">
        <v>522</v>
      </c>
      <c r="P1287" t="s">
        <v>332</v>
      </c>
      <c r="Q1287" t="s">
        <v>321</v>
      </c>
      <c r="R1287" t="s">
        <v>201</v>
      </c>
      <c r="S1287" t="s">
        <v>204</v>
      </c>
      <c r="T1287" t="s">
        <v>201</v>
      </c>
      <c r="U1287" t="s">
        <v>330</v>
      </c>
      <c r="V1287" t="s">
        <v>318</v>
      </c>
      <c r="W1287" t="s">
        <v>201</v>
      </c>
      <c r="X1287" t="s">
        <v>331</v>
      </c>
      <c r="Y1287" s="287" t="s">
        <v>164</v>
      </c>
    </row>
    <row r="1288" spans="1:25" x14ac:dyDescent="0.35">
      <c r="A1288" t="s">
        <v>192</v>
      </c>
      <c r="B1288" t="s">
        <v>193</v>
      </c>
      <c r="C1288" t="s">
        <v>756</v>
      </c>
      <c r="D1288" t="s">
        <v>840</v>
      </c>
      <c r="E1288" s="152">
        <v>11.26</v>
      </c>
      <c r="F1288" s="152">
        <v>11.26</v>
      </c>
      <c r="G1288" t="s">
        <v>196</v>
      </c>
      <c r="H1288" s="342">
        <v>1</v>
      </c>
      <c r="I1288" s="294">
        <v>43312</v>
      </c>
      <c r="J1288">
        <v>23737</v>
      </c>
      <c r="K1288">
        <v>6544</v>
      </c>
      <c r="L1288" t="s">
        <v>520</v>
      </c>
      <c r="M1288" t="s">
        <v>841</v>
      </c>
      <c r="N1288" t="s">
        <v>840</v>
      </c>
      <c r="O1288" t="s">
        <v>544</v>
      </c>
      <c r="P1288" t="s">
        <v>333</v>
      </c>
      <c r="Q1288" t="s">
        <v>321</v>
      </c>
      <c r="R1288" t="s">
        <v>201</v>
      </c>
      <c r="S1288" t="s">
        <v>204</v>
      </c>
      <c r="T1288" t="s">
        <v>201</v>
      </c>
      <c r="U1288" t="s">
        <v>330</v>
      </c>
      <c r="V1288" t="s">
        <v>318</v>
      </c>
      <c r="W1288" t="s">
        <v>201</v>
      </c>
      <c r="X1288" t="s">
        <v>331</v>
      </c>
      <c r="Y1288" s="287" t="s">
        <v>164</v>
      </c>
    </row>
    <row r="1289" spans="1:25" x14ac:dyDescent="0.35">
      <c r="A1289" t="s">
        <v>192</v>
      </c>
      <c r="B1289" t="s">
        <v>193</v>
      </c>
      <c r="C1289" t="s">
        <v>756</v>
      </c>
      <c r="D1289" t="s">
        <v>840</v>
      </c>
      <c r="E1289" s="152">
        <v>0.11</v>
      </c>
      <c r="F1289" s="152">
        <v>0.11</v>
      </c>
      <c r="G1289" t="s">
        <v>196</v>
      </c>
      <c r="H1289" s="342">
        <v>1</v>
      </c>
      <c r="I1289" s="294">
        <v>43312</v>
      </c>
      <c r="J1289">
        <v>23737</v>
      </c>
      <c r="K1289">
        <v>6589</v>
      </c>
      <c r="L1289" t="s">
        <v>520</v>
      </c>
      <c r="M1289" t="s">
        <v>841</v>
      </c>
      <c r="N1289" t="s">
        <v>840</v>
      </c>
      <c r="O1289" t="s">
        <v>811</v>
      </c>
      <c r="P1289" t="s">
        <v>333</v>
      </c>
      <c r="Q1289" t="s">
        <v>321</v>
      </c>
      <c r="R1289" t="s">
        <v>201</v>
      </c>
      <c r="S1289" t="s">
        <v>204</v>
      </c>
      <c r="T1289" t="s">
        <v>201</v>
      </c>
      <c r="U1289" t="s">
        <v>330</v>
      </c>
      <c r="V1289" t="s">
        <v>318</v>
      </c>
      <c r="W1289" t="s">
        <v>201</v>
      </c>
      <c r="X1289" t="s">
        <v>331</v>
      </c>
      <c r="Y1289" s="287" t="s">
        <v>164</v>
      </c>
    </row>
    <row r="1290" spans="1:25" x14ac:dyDescent="0.35">
      <c r="A1290" t="s">
        <v>192</v>
      </c>
      <c r="B1290" t="s">
        <v>193</v>
      </c>
      <c r="C1290" t="s">
        <v>756</v>
      </c>
      <c r="D1290" t="s">
        <v>840</v>
      </c>
      <c r="E1290" s="152">
        <v>0.56999999999999995</v>
      </c>
      <c r="F1290" s="152">
        <v>0.56999999999999995</v>
      </c>
      <c r="G1290" t="s">
        <v>196</v>
      </c>
      <c r="H1290" s="342">
        <v>1</v>
      </c>
      <c r="I1290" s="294">
        <v>43312</v>
      </c>
      <c r="J1290">
        <v>23737</v>
      </c>
      <c r="K1290">
        <v>6649</v>
      </c>
      <c r="L1290" t="s">
        <v>520</v>
      </c>
      <c r="M1290" t="s">
        <v>841</v>
      </c>
      <c r="N1290" t="s">
        <v>840</v>
      </c>
      <c r="O1290" t="s">
        <v>522</v>
      </c>
      <c r="P1290" t="s">
        <v>333</v>
      </c>
      <c r="Q1290" t="s">
        <v>321</v>
      </c>
      <c r="R1290" t="s">
        <v>201</v>
      </c>
      <c r="S1290" t="s">
        <v>204</v>
      </c>
      <c r="T1290" t="s">
        <v>201</v>
      </c>
      <c r="U1290" t="s">
        <v>330</v>
      </c>
      <c r="V1290" t="s">
        <v>318</v>
      </c>
      <c r="W1290" t="s">
        <v>201</v>
      </c>
      <c r="X1290" t="s">
        <v>331</v>
      </c>
      <c r="Y1290" s="287" t="s">
        <v>164</v>
      </c>
    </row>
    <row r="1291" spans="1:25" x14ac:dyDescent="0.35">
      <c r="A1291" t="s">
        <v>192</v>
      </c>
      <c r="B1291" t="s">
        <v>193</v>
      </c>
      <c r="C1291" t="s">
        <v>756</v>
      </c>
      <c r="D1291" t="s">
        <v>840</v>
      </c>
      <c r="E1291" s="152">
        <v>2.25</v>
      </c>
      <c r="F1291" s="152">
        <v>2.25</v>
      </c>
      <c r="G1291" t="s">
        <v>196</v>
      </c>
      <c r="H1291" s="342">
        <v>1</v>
      </c>
      <c r="I1291" s="294">
        <v>43312</v>
      </c>
      <c r="J1291">
        <v>23737</v>
      </c>
      <c r="K1291">
        <v>6687</v>
      </c>
      <c r="L1291" t="s">
        <v>520</v>
      </c>
      <c r="M1291" t="s">
        <v>841</v>
      </c>
      <c r="N1291" t="s">
        <v>840</v>
      </c>
      <c r="O1291" t="s">
        <v>544</v>
      </c>
      <c r="P1291" t="s">
        <v>335</v>
      </c>
      <c r="Q1291" t="s">
        <v>321</v>
      </c>
      <c r="R1291" t="s">
        <v>201</v>
      </c>
      <c r="S1291" t="s">
        <v>204</v>
      </c>
      <c r="T1291" t="s">
        <v>201</v>
      </c>
      <c r="U1291" t="s">
        <v>330</v>
      </c>
      <c r="V1291" t="s">
        <v>318</v>
      </c>
      <c r="W1291" t="s">
        <v>201</v>
      </c>
      <c r="X1291" t="s">
        <v>331</v>
      </c>
      <c r="Y1291" s="287" t="s">
        <v>164</v>
      </c>
    </row>
    <row r="1292" spans="1:25" x14ac:dyDescent="0.35">
      <c r="A1292" t="s">
        <v>192</v>
      </c>
      <c r="B1292" t="s">
        <v>193</v>
      </c>
      <c r="C1292" t="s">
        <v>756</v>
      </c>
      <c r="D1292" t="s">
        <v>840</v>
      </c>
      <c r="E1292" s="152">
        <v>0.02</v>
      </c>
      <c r="F1292" s="152">
        <v>0.02</v>
      </c>
      <c r="G1292" t="s">
        <v>196</v>
      </c>
      <c r="H1292" s="342">
        <v>1</v>
      </c>
      <c r="I1292" s="294">
        <v>43312</v>
      </c>
      <c r="J1292">
        <v>23737</v>
      </c>
      <c r="K1292">
        <v>6730</v>
      </c>
      <c r="L1292" t="s">
        <v>520</v>
      </c>
      <c r="M1292" t="s">
        <v>841</v>
      </c>
      <c r="N1292" t="s">
        <v>840</v>
      </c>
      <c r="O1292" t="s">
        <v>811</v>
      </c>
      <c r="P1292" t="s">
        <v>335</v>
      </c>
      <c r="Q1292" t="s">
        <v>321</v>
      </c>
      <c r="R1292" t="s">
        <v>201</v>
      </c>
      <c r="S1292" t="s">
        <v>204</v>
      </c>
      <c r="T1292" t="s">
        <v>201</v>
      </c>
      <c r="U1292" t="s">
        <v>330</v>
      </c>
      <c r="V1292" t="s">
        <v>318</v>
      </c>
      <c r="W1292" t="s">
        <v>201</v>
      </c>
      <c r="X1292" t="s">
        <v>331</v>
      </c>
      <c r="Y1292" s="287" t="s">
        <v>164</v>
      </c>
    </row>
    <row r="1293" spans="1:25" x14ac:dyDescent="0.35">
      <c r="A1293" t="s">
        <v>192</v>
      </c>
      <c r="B1293" t="s">
        <v>193</v>
      </c>
      <c r="C1293" t="s">
        <v>756</v>
      </c>
      <c r="D1293" t="s">
        <v>840</v>
      </c>
      <c r="E1293" s="152">
        <v>0.11</v>
      </c>
      <c r="F1293" s="152">
        <v>0.11</v>
      </c>
      <c r="G1293" t="s">
        <v>196</v>
      </c>
      <c r="H1293" s="342">
        <v>1</v>
      </c>
      <c r="I1293" s="294">
        <v>43312</v>
      </c>
      <c r="J1293">
        <v>23737</v>
      </c>
      <c r="K1293">
        <v>6787</v>
      </c>
      <c r="L1293" t="s">
        <v>520</v>
      </c>
      <c r="M1293" t="s">
        <v>841</v>
      </c>
      <c r="N1293" t="s">
        <v>840</v>
      </c>
      <c r="O1293" t="s">
        <v>522</v>
      </c>
      <c r="P1293" t="s">
        <v>335</v>
      </c>
      <c r="Q1293" t="s">
        <v>321</v>
      </c>
      <c r="R1293" t="s">
        <v>201</v>
      </c>
      <c r="S1293" t="s">
        <v>204</v>
      </c>
      <c r="T1293" t="s">
        <v>201</v>
      </c>
      <c r="U1293" t="s">
        <v>330</v>
      </c>
      <c r="V1293" t="s">
        <v>318</v>
      </c>
      <c r="W1293" t="s">
        <v>201</v>
      </c>
      <c r="X1293" t="s">
        <v>331</v>
      </c>
      <c r="Y1293" s="287" t="s">
        <v>164</v>
      </c>
    </row>
    <row r="1294" spans="1:25" x14ac:dyDescent="0.35">
      <c r="A1294" t="s">
        <v>192</v>
      </c>
      <c r="B1294" t="s">
        <v>193</v>
      </c>
      <c r="C1294" t="s">
        <v>756</v>
      </c>
      <c r="D1294" t="s">
        <v>840</v>
      </c>
      <c r="E1294" s="152">
        <v>53.26</v>
      </c>
      <c r="F1294" s="152">
        <v>53.26</v>
      </c>
      <c r="G1294" t="s">
        <v>196</v>
      </c>
      <c r="H1294" s="342">
        <v>1</v>
      </c>
      <c r="I1294" s="294">
        <v>43312</v>
      </c>
      <c r="J1294">
        <v>23737</v>
      </c>
      <c r="K1294">
        <v>6829</v>
      </c>
      <c r="L1294" t="s">
        <v>520</v>
      </c>
      <c r="M1294" t="s">
        <v>841</v>
      </c>
      <c r="N1294" t="s">
        <v>840</v>
      </c>
      <c r="O1294" t="s">
        <v>544</v>
      </c>
      <c r="P1294" t="s">
        <v>336</v>
      </c>
      <c r="Q1294" t="s">
        <v>321</v>
      </c>
      <c r="R1294" t="s">
        <v>201</v>
      </c>
      <c r="S1294" t="s">
        <v>204</v>
      </c>
      <c r="T1294" t="s">
        <v>201</v>
      </c>
      <c r="U1294" t="s">
        <v>330</v>
      </c>
      <c r="V1294" t="s">
        <v>318</v>
      </c>
      <c r="W1294" t="s">
        <v>201</v>
      </c>
      <c r="X1294" t="s">
        <v>331</v>
      </c>
      <c r="Y1294" s="287" t="s">
        <v>164</v>
      </c>
    </row>
    <row r="1295" spans="1:25" x14ac:dyDescent="0.35">
      <c r="A1295" t="s">
        <v>192</v>
      </c>
      <c r="B1295" t="s">
        <v>193</v>
      </c>
      <c r="C1295" t="s">
        <v>756</v>
      </c>
      <c r="D1295" t="s">
        <v>840</v>
      </c>
      <c r="E1295" s="152">
        <v>0.51</v>
      </c>
      <c r="F1295" s="152">
        <v>0.51</v>
      </c>
      <c r="G1295" t="s">
        <v>196</v>
      </c>
      <c r="H1295" s="342">
        <v>1</v>
      </c>
      <c r="I1295" s="294">
        <v>43312</v>
      </c>
      <c r="J1295">
        <v>23737</v>
      </c>
      <c r="K1295">
        <v>6876</v>
      </c>
      <c r="L1295" t="s">
        <v>520</v>
      </c>
      <c r="M1295" t="s">
        <v>841</v>
      </c>
      <c r="N1295" t="s">
        <v>840</v>
      </c>
      <c r="O1295" t="s">
        <v>811</v>
      </c>
      <c r="P1295" t="s">
        <v>336</v>
      </c>
      <c r="Q1295" t="s">
        <v>321</v>
      </c>
      <c r="R1295" t="s">
        <v>201</v>
      </c>
      <c r="S1295" t="s">
        <v>204</v>
      </c>
      <c r="T1295" t="s">
        <v>201</v>
      </c>
      <c r="U1295" t="s">
        <v>330</v>
      </c>
      <c r="V1295" t="s">
        <v>318</v>
      </c>
      <c r="W1295" t="s">
        <v>201</v>
      </c>
      <c r="X1295" t="s">
        <v>331</v>
      </c>
      <c r="Y1295" s="287" t="s">
        <v>164</v>
      </c>
    </row>
    <row r="1296" spans="1:25" x14ac:dyDescent="0.35">
      <c r="A1296" t="s">
        <v>192</v>
      </c>
      <c r="B1296" t="s">
        <v>193</v>
      </c>
      <c r="C1296" t="s">
        <v>756</v>
      </c>
      <c r="D1296" t="s">
        <v>840</v>
      </c>
      <c r="E1296" s="152">
        <v>2.69</v>
      </c>
      <c r="F1296" s="152">
        <v>2.69</v>
      </c>
      <c r="G1296" t="s">
        <v>196</v>
      </c>
      <c r="H1296" s="342">
        <v>1</v>
      </c>
      <c r="I1296" s="294">
        <v>43312</v>
      </c>
      <c r="J1296">
        <v>23737</v>
      </c>
      <c r="K1296">
        <v>6936</v>
      </c>
      <c r="L1296" t="s">
        <v>520</v>
      </c>
      <c r="M1296" t="s">
        <v>841</v>
      </c>
      <c r="N1296" t="s">
        <v>840</v>
      </c>
      <c r="O1296" t="s">
        <v>522</v>
      </c>
      <c r="P1296" t="s">
        <v>336</v>
      </c>
      <c r="Q1296" t="s">
        <v>321</v>
      </c>
      <c r="R1296" t="s">
        <v>201</v>
      </c>
      <c r="S1296" t="s">
        <v>204</v>
      </c>
      <c r="T1296" t="s">
        <v>201</v>
      </c>
      <c r="U1296" t="s">
        <v>330</v>
      </c>
      <c r="V1296" t="s">
        <v>318</v>
      </c>
      <c r="W1296" t="s">
        <v>201</v>
      </c>
      <c r="X1296" t="s">
        <v>331</v>
      </c>
      <c r="Y1296" s="287" t="s">
        <v>164</v>
      </c>
    </row>
    <row r="1297" spans="1:25" x14ac:dyDescent="0.35">
      <c r="A1297" t="s">
        <v>192</v>
      </c>
      <c r="B1297" t="s">
        <v>193</v>
      </c>
      <c r="C1297" t="s">
        <v>756</v>
      </c>
      <c r="D1297" t="s">
        <v>840</v>
      </c>
      <c r="E1297" s="152">
        <v>5.37</v>
      </c>
      <c r="F1297" s="152">
        <v>5.37</v>
      </c>
      <c r="G1297" t="s">
        <v>196</v>
      </c>
      <c r="H1297" s="342">
        <v>1</v>
      </c>
      <c r="I1297" s="294">
        <v>43312</v>
      </c>
      <c r="J1297">
        <v>23737</v>
      </c>
      <c r="K1297">
        <v>6975</v>
      </c>
      <c r="L1297" t="s">
        <v>520</v>
      </c>
      <c r="M1297" t="s">
        <v>841</v>
      </c>
      <c r="N1297" t="s">
        <v>840</v>
      </c>
      <c r="O1297" t="s">
        <v>544</v>
      </c>
      <c r="P1297" t="s">
        <v>337</v>
      </c>
      <c r="Q1297" t="s">
        <v>321</v>
      </c>
      <c r="R1297" t="s">
        <v>201</v>
      </c>
      <c r="S1297" t="s">
        <v>204</v>
      </c>
      <c r="T1297" t="s">
        <v>201</v>
      </c>
      <c r="U1297" t="s">
        <v>330</v>
      </c>
      <c r="V1297" t="s">
        <v>318</v>
      </c>
      <c r="W1297" t="s">
        <v>201</v>
      </c>
      <c r="X1297" t="s">
        <v>331</v>
      </c>
      <c r="Y1297" s="287" t="s">
        <v>164</v>
      </c>
    </row>
    <row r="1298" spans="1:25" x14ac:dyDescent="0.35">
      <c r="A1298" t="s">
        <v>192</v>
      </c>
      <c r="B1298" t="s">
        <v>193</v>
      </c>
      <c r="C1298" t="s">
        <v>756</v>
      </c>
      <c r="D1298" t="s">
        <v>840</v>
      </c>
      <c r="E1298" s="152">
        <v>0.05</v>
      </c>
      <c r="F1298" s="152">
        <v>0.05</v>
      </c>
      <c r="G1298" t="s">
        <v>196</v>
      </c>
      <c r="H1298" s="342">
        <v>1</v>
      </c>
      <c r="I1298" s="294">
        <v>43312</v>
      </c>
      <c r="J1298">
        <v>23737</v>
      </c>
      <c r="K1298">
        <v>7020</v>
      </c>
      <c r="L1298" t="s">
        <v>520</v>
      </c>
      <c r="M1298" t="s">
        <v>841</v>
      </c>
      <c r="N1298" t="s">
        <v>840</v>
      </c>
      <c r="O1298" t="s">
        <v>811</v>
      </c>
      <c r="P1298" t="s">
        <v>337</v>
      </c>
      <c r="Q1298" t="s">
        <v>321</v>
      </c>
      <c r="R1298" t="s">
        <v>201</v>
      </c>
      <c r="S1298" t="s">
        <v>204</v>
      </c>
      <c r="T1298" t="s">
        <v>201</v>
      </c>
      <c r="U1298" t="s">
        <v>330</v>
      </c>
      <c r="V1298" t="s">
        <v>318</v>
      </c>
      <c r="W1298" t="s">
        <v>201</v>
      </c>
      <c r="X1298" t="s">
        <v>331</v>
      </c>
      <c r="Y1298" s="287" t="s">
        <v>164</v>
      </c>
    </row>
    <row r="1299" spans="1:25" x14ac:dyDescent="0.35">
      <c r="A1299" t="s">
        <v>192</v>
      </c>
      <c r="B1299" t="s">
        <v>193</v>
      </c>
      <c r="C1299" t="s">
        <v>756</v>
      </c>
      <c r="D1299" t="s">
        <v>840</v>
      </c>
      <c r="E1299" s="152">
        <v>0.27</v>
      </c>
      <c r="F1299" s="152">
        <v>0.27</v>
      </c>
      <c r="G1299" t="s">
        <v>196</v>
      </c>
      <c r="H1299" s="342">
        <v>1</v>
      </c>
      <c r="I1299" s="294">
        <v>43312</v>
      </c>
      <c r="J1299">
        <v>23737</v>
      </c>
      <c r="K1299">
        <v>7080</v>
      </c>
      <c r="L1299" t="s">
        <v>520</v>
      </c>
      <c r="M1299" t="s">
        <v>841</v>
      </c>
      <c r="N1299" t="s">
        <v>840</v>
      </c>
      <c r="O1299" t="s">
        <v>522</v>
      </c>
      <c r="P1299" t="s">
        <v>337</v>
      </c>
      <c r="Q1299" t="s">
        <v>321</v>
      </c>
      <c r="R1299" t="s">
        <v>201</v>
      </c>
      <c r="S1299" t="s">
        <v>204</v>
      </c>
      <c r="T1299" t="s">
        <v>201</v>
      </c>
      <c r="U1299" t="s">
        <v>330</v>
      </c>
      <c r="V1299" t="s">
        <v>318</v>
      </c>
      <c r="W1299" t="s">
        <v>201</v>
      </c>
      <c r="X1299" t="s">
        <v>331</v>
      </c>
      <c r="Y1299" s="287" t="s">
        <v>164</v>
      </c>
    </row>
    <row r="1300" spans="1:25" x14ac:dyDescent="0.35">
      <c r="A1300" t="s">
        <v>192</v>
      </c>
      <c r="B1300" t="s">
        <v>193</v>
      </c>
      <c r="C1300" t="s">
        <v>756</v>
      </c>
      <c r="D1300" t="s">
        <v>840</v>
      </c>
      <c r="E1300" s="152">
        <v>35.68</v>
      </c>
      <c r="F1300" s="152">
        <v>35.68</v>
      </c>
      <c r="G1300" t="s">
        <v>196</v>
      </c>
      <c r="H1300" s="342">
        <v>1</v>
      </c>
      <c r="I1300" s="294">
        <v>43312</v>
      </c>
      <c r="J1300">
        <v>23737</v>
      </c>
      <c r="K1300">
        <v>7122</v>
      </c>
      <c r="L1300" t="s">
        <v>520</v>
      </c>
      <c r="M1300" t="s">
        <v>841</v>
      </c>
      <c r="N1300" t="s">
        <v>840</v>
      </c>
      <c r="O1300" t="s">
        <v>544</v>
      </c>
      <c r="P1300" t="s">
        <v>338</v>
      </c>
      <c r="Q1300" t="s">
        <v>321</v>
      </c>
      <c r="R1300" t="s">
        <v>201</v>
      </c>
      <c r="S1300" t="s">
        <v>204</v>
      </c>
      <c r="T1300" t="s">
        <v>201</v>
      </c>
      <c r="U1300" t="s">
        <v>330</v>
      </c>
      <c r="V1300" t="s">
        <v>318</v>
      </c>
      <c r="W1300" t="s">
        <v>201</v>
      </c>
      <c r="X1300" t="s">
        <v>331</v>
      </c>
      <c r="Y1300" s="287" t="s">
        <v>164</v>
      </c>
    </row>
    <row r="1301" spans="1:25" x14ac:dyDescent="0.35">
      <c r="A1301" t="s">
        <v>192</v>
      </c>
      <c r="B1301" t="s">
        <v>193</v>
      </c>
      <c r="C1301" t="s">
        <v>756</v>
      </c>
      <c r="D1301" t="s">
        <v>840</v>
      </c>
      <c r="E1301" s="152">
        <v>0.34</v>
      </c>
      <c r="F1301" s="152">
        <v>0.34</v>
      </c>
      <c r="G1301" t="s">
        <v>196</v>
      </c>
      <c r="H1301" s="342">
        <v>1</v>
      </c>
      <c r="I1301" s="294">
        <v>43312</v>
      </c>
      <c r="J1301">
        <v>23737</v>
      </c>
      <c r="K1301">
        <v>7169</v>
      </c>
      <c r="L1301" t="s">
        <v>520</v>
      </c>
      <c r="M1301" t="s">
        <v>841</v>
      </c>
      <c r="N1301" t="s">
        <v>840</v>
      </c>
      <c r="O1301" t="s">
        <v>811</v>
      </c>
      <c r="P1301" t="s">
        <v>338</v>
      </c>
      <c r="Q1301" t="s">
        <v>321</v>
      </c>
      <c r="R1301" t="s">
        <v>201</v>
      </c>
      <c r="S1301" t="s">
        <v>204</v>
      </c>
      <c r="T1301" t="s">
        <v>201</v>
      </c>
      <c r="U1301" t="s">
        <v>330</v>
      </c>
      <c r="V1301" t="s">
        <v>318</v>
      </c>
      <c r="W1301" t="s">
        <v>201</v>
      </c>
      <c r="X1301" t="s">
        <v>331</v>
      </c>
      <c r="Y1301" s="287" t="s">
        <v>164</v>
      </c>
    </row>
    <row r="1302" spans="1:25" x14ac:dyDescent="0.35">
      <c r="A1302" t="s">
        <v>192</v>
      </c>
      <c r="B1302" t="s">
        <v>193</v>
      </c>
      <c r="C1302" t="s">
        <v>756</v>
      </c>
      <c r="D1302" t="s">
        <v>840</v>
      </c>
      <c r="E1302" s="152">
        <v>1.8</v>
      </c>
      <c r="F1302" s="152">
        <v>1.8</v>
      </c>
      <c r="G1302" t="s">
        <v>196</v>
      </c>
      <c r="H1302" s="342">
        <v>1</v>
      </c>
      <c r="I1302" s="294">
        <v>43312</v>
      </c>
      <c r="J1302">
        <v>23737</v>
      </c>
      <c r="K1302">
        <v>7229</v>
      </c>
      <c r="L1302" t="s">
        <v>520</v>
      </c>
      <c r="M1302" t="s">
        <v>841</v>
      </c>
      <c r="N1302" t="s">
        <v>840</v>
      </c>
      <c r="O1302" t="s">
        <v>522</v>
      </c>
      <c r="P1302" t="s">
        <v>338</v>
      </c>
      <c r="Q1302" t="s">
        <v>321</v>
      </c>
      <c r="R1302" t="s">
        <v>201</v>
      </c>
      <c r="S1302" t="s">
        <v>204</v>
      </c>
      <c r="T1302" t="s">
        <v>201</v>
      </c>
      <c r="U1302" t="s">
        <v>330</v>
      </c>
      <c r="V1302" t="s">
        <v>318</v>
      </c>
      <c r="W1302" t="s">
        <v>201</v>
      </c>
      <c r="X1302" t="s">
        <v>331</v>
      </c>
      <c r="Y1302" s="287" t="s">
        <v>164</v>
      </c>
    </row>
    <row r="1303" spans="1:25" x14ac:dyDescent="0.35">
      <c r="A1303" t="s">
        <v>192</v>
      </c>
      <c r="B1303" t="s">
        <v>193</v>
      </c>
      <c r="C1303" t="s">
        <v>756</v>
      </c>
      <c r="D1303" t="s">
        <v>840</v>
      </c>
      <c r="E1303" s="152">
        <v>43.91</v>
      </c>
      <c r="F1303" s="152">
        <v>43.91</v>
      </c>
      <c r="G1303" t="s">
        <v>196</v>
      </c>
      <c r="H1303" s="342">
        <v>1</v>
      </c>
      <c r="I1303" s="294">
        <v>43312</v>
      </c>
      <c r="J1303">
        <v>23737</v>
      </c>
      <c r="K1303">
        <v>7271</v>
      </c>
      <c r="L1303" t="s">
        <v>520</v>
      </c>
      <c r="M1303" t="s">
        <v>841</v>
      </c>
      <c r="N1303" t="s">
        <v>840</v>
      </c>
      <c r="O1303" t="s">
        <v>544</v>
      </c>
      <c r="P1303" t="s">
        <v>339</v>
      </c>
      <c r="Q1303" t="s">
        <v>321</v>
      </c>
      <c r="R1303" t="s">
        <v>201</v>
      </c>
      <c r="S1303" t="s">
        <v>204</v>
      </c>
      <c r="T1303" t="s">
        <v>201</v>
      </c>
      <c r="U1303" t="s">
        <v>330</v>
      </c>
      <c r="V1303" t="s">
        <v>318</v>
      </c>
      <c r="W1303" t="s">
        <v>201</v>
      </c>
      <c r="X1303" t="s">
        <v>331</v>
      </c>
      <c r="Y1303" s="287" t="s">
        <v>164</v>
      </c>
    </row>
    <row r="1304" spans="1:25" x14ac:dyDescent="0.35">
      <c r="A1304" t="s">
        <v>192</v>
      </c>
      <c r="B1304" t="s">
        <v>193</v>
      </c>
      <c r="C1304" t="s">
        <v>756</v>
      </c>
      <c r="D1304" t="s">
        <v>840</v>
      </c>
      <c r="E1304" s="152">
        <v>0.42</v>
      </c>
      <c r="F1304" s="152">
        <v>0.42</v>
      </c>
      <c r="G1304" t="s">
        <v>196</v>
      </c>
      <c r="H1304" s="342">
        <v>1</v>
      </c>
      <c r="I1304" s="294">
        <v>43312</v>
      </c>
      <c r="J1304">
        <v>23737</v>
      </c>
      <c r="K1304">
        <v>7318</v>
      </c>
      <c r="L1304" t="s">
        <v>520</v>
      </c>
      <c r="M1304" t="s">
        <v>841</v>
      </c>
      <c r="N1304" t="s">
        <v>840</v>
      </c>
      <c r="O1304" t="s">
        <v>811</v>
      </c>
      <c r="P1304" t="s">
        <v>339</v>
      </c>
      <c r="Q1304" t="s">
        <v>321</v>
      </c>
      <c r="R1304" t="s">
        <v>201</v>
      </c>
      <c r="S1304" t="s">
        <v>204</v>
      </c>
      <c r="T1304" t="s">
        <v>201</v>
      </c>
      <c r="U1304" t="s">
        <v>330</v>
      </c>
      <c r="V1304" t="s">
        <v>318</v>
      </c>
      <c r="W1304" t="s">
        <v>201</v>
      </c>
      <c r="X1304" t="s">
        <v>331</v>
      </c>
      <c r="Y1304" s="287" t="s">
        <v>164</v>
      </c>
    </row>
    <row r="1305" spans="1:25" x14ac:dyDescent="0.35">
      <c r="A1305" t="s">
        <v>192</v>
      </c>
      <c r="B1305" t="s">
        <v>193</v>
      </c>
      <c r="C1305" t="s">
        <v>756</v>
      </c>
      <c r="D1305" t="s">
        <v>840</v>
      </c>
      <c r="E1305" s="152">
        <v>2.2200000000000002</v>
      </c>
      <c r="F1305" s="152">
        <v>2.2200000000000002</v>
      </c>
      <c r="G1305" t="s">
        <v>196</v>
      </c>
      <c r="H1305" s="342">
        <v>1</v>
      </c>
      <c r="I1305" s="294">
        <v>43312</v>
      </c>
      <c r="J1305">
        <v>23737</v>
      </c>
      <c r="K1305">
        <v>7378</v>
      </c>
      <c r="L1305" t="s">
        <v>520</v>
      </c>
      <c r="M1305" t="s">
        <v>841</v>
      </c>
      <c r="N1305" t="s">
        <v>840</v>
      </c>
      <c r="O1305" t="s">
        <v>522</v>
      </c>
      <c r="P1305" t="s">
        <v>339</v>
      </c>
      <c r="Q1305" t="s">
        <v>321</v>
      </c>
      <c r="R1305" t="s">
        <v>201</v>
      </c>
      <c r="S1305" t="s">
        <v>204</v>
      </c>
      <c r="T1305" t="s">
        <v>201</v>
      </c>
      <c r="U1305" t="s">
        <v>330</v>
      </c>
      <c r="V1305" t="s">
        <v>318</v>
      </c>
      <c r="W1305" t="s">
        <v>201</v>
      </c>
      <c r="X1305" t="s">
        <v>331</v>
      </c>
      <c r="Y1305" s="287" t="s">
        <v>164</v>
      </c>
    </row>
    <row r="1306" spans="1:25" x14ac:dyDescent="0.35">
      <c r="A1306" t="s">
        <v>192</v>
      </c>
      <c r="B1306" t="s">
        <v>193</v>
      </c>
      <c r="C1306" t="s">
        <v>756</v>
      </c>
      <c r="D1306" t="s">
        <v>840</v>
      </c>
      <c r="E1306" s="152">
        <v>97.8</v>
      </c>
      <c r="F1306" s="152">
        <v>97.8</v>
      </c>
      <c r="G1306" t="s">
        <v>196</v>
      </c>
      <c r="H1306" s="342">
        <v>1</v>
      </c>
      <c r="I1306" s="294">
        <v>43312</v>
      </c>
      <c r="J1306">
        <v>23737</v>
      </c>
      <c r="K1306">
        <v>7422</v>
      </c>
      <c r="L1306" t="s">
        <v>520</v>
      </c>
      <c r="M1306" t="s">
        <v>841</v>
      </c>
      <c r="N1306" t="s">
        <v>840</v>
      </c>
      <c r="O1306" t="s">
        <v>544</v>
      </c>
      <c r="P1306" t="s">
        <v>340</v>
      </c>
      <c r="Q1306" t="s">
        <v>321</v>
      </c>
      <c r="R1306" t="s">
        <v>201</v>
      </c>
      <c r="S1306" t="s">
        <v>204</v>
      </c>
      <c r="T1306" t="s">
        <v>201</v>
      </c>
      <c r="U1306" t="s">
        <v>330</v>
      </c>
      <c r="V1306" t="s">
        <v>318</v>
      </c>
      <c r="W1306" t="s">
        <v>201</v>
      </c>
      <c r="X1306" t="s">
        <v>94</v>
      </c>
      <c r="Y1306" s="287" t="s">
        <v>164</v>
      </c>
    </row>
    <row r="1307" spans="1:25" x14ac:dyDescent="0.35">
      <c r="A1307" t="s">
        <v>192</v>
      </c>
      <c r="B1307" t="s">
        <v>193</v>
      </c>
      <c r="C1307" t="s">
        <v>756</v>
      </c>
      <c r="D1307" t="s">
        <v>840</v>
      </c>
      <c r="E1307" s="152">
        <v>0.94</v>
      </c>
      <c r="F1307" s="152">
        <v>0.94</v>
      </c>
      <c r="G1307" t="s">
        <v>196</v>
      </c>
      <c r="H1307" s="342">
        <v>1</v>
      </c>
      <c r="I1307" s="294">
        <v>43312</v>
      </c>
      <c r="J1307">
        <v>23737</v>
      </c>
      <c r="K1307">
        <v>7469</v>
      </c>
      <c r="L1307" t="s">
        <v>520</v>
      </c>
      <c r="M1307" t="s">
        <v>841</v>
      </c>
      <c r="N1307" t="s">
        <v>840</v>
      </c>
      <c r="O1307" t="s">
        <v>811</v>
      </c>
      <c r="P1307" t="s">
        <v>340</v>
      </c>
      <c r="Q1307" t="s">
        <v>321</v>
      </c>
      <c r="R1307" t="s">
        <v>201</v>
      </c>
      <c r="S1307" t="s">
        <v>204</v>
      </c>
      <c r="T1307" t="s">
        <v>201</v>
      </c>
      <c r="U1307" t="s">
        <v>330</v>
      </c>
      <c r="V1307" t="s">
        <v>318</v>
      </c>
      <c r="W1307" t="s">
        <v>201</v>
      </c>
      <c r="X1307" t="s">
        <v>94</v>
      </c>
      <c r="Y1307" s="287" t="s">
        <v>164</v>
      </c>
    </row>
    <row r="1308" spans="1:25" x14ac:dyDescent="0.35">
      <c r="A1308" t="s">
        <v>192</v>
      </c>
      <c r="B1308" t="s">
        <v>193</v>
      </c>
      <c r="C1308" t="s">
        <v>756</v>
      </c>
      <c r="D1308" t="s">
        <v>840</v>
      </c>
      <c r="E1308" s="152">
        <v>4.9400000000000004</v>
      </c>
      <c r="F1308" s="152">
        <v>4.9400000000000004</v>
      </c>
      <c r="G1308" t="s">
        <v>196</v>
      </c>
      <c r="H1308" s="342">
        <v>1</v>
      </c>
      <c r="I1308" s="294">
        <v>43312</v>
      </c>
      <c r="J1308">
        <v>23737</v>
      </c>
      <c r="K1308">
        <v>7529</v>
      </c>
      <c r="L1308" t="s">
        <v>520</v>
      </c>
      <c r="M1308" t="s">
        <v>841</v>
      </c>
      <c r="N1308" t="s">
        <v>840</v>
      </c>
      <c r="O1308" t="s">
        <v>522</v>
      </c>
      <c r="P1308" t="s">
        <v>340</v>
      </c>
      <c r="Q1308" t="s">
        <v>321</v>
      </c>
      <c r="R1308" t="s">
        <v>201</v>
      </c>
      <c r="S1308" t="s">
        <v>204</v>
      </c>
      <c r="T1308" t="s">
        <v>201</v>
      </c>
      <c r="U1308" t="s">
        <v>330</v>
      </c>
      <c r="V1308" t="s">
        <v>318</v>
      </c>
      <c r="W1308" t="s">
        <v>201</v>
      </c>
      <c r="X1308" t="s">
        <v>94</v>
      </c>
      <c r="Y1308" s="287" t="s">
        <v>164</v>
      </c>
    </row>
    <row r="1309" spans="1:25" x14ac:dyDescent="0.35">
      <c r="A1309" t="s">
        <v>192</v>
      </c>
      <c r="B1309" t="s">
        <v>193</v>
      </c>
      <c r="C1309" t="s">
        <v>756</v>
      </c>
      <c r="D1309" t="s">
        <v>840</v>
      </c>
      <c r="E1309" s="152">
        <v>35</v>
      </c>
      <c r="F1309" s="152">
        <v>35</v>
      </c>
      <c r="G1309" t="s">
        <v>196</v>
      </c>
      <c r="H1309" s="342">
        <v>1</v>
      </c>
      <c r="I1309" s="294">
        <v>43312</v>
      </c>
      <c r="J1309">
        <v>23737</v>
      </c>
      <c r="K1309">
        <v>7571</v>
      </c>
      <c r="L1309" t="s">
        <v>520</v>
      </c>
      <c r="M1309" t="s">
        <v>841</v>
      </c>
      <c r="N1309" t="s">
        <v>840</v>
      </c>
      <c r="O1309" t="s">
        <v>544</v>
      </c>
      <c r="P1309" t="s">
        <v>533</v>
      </c>
      <c r="Q1309" t="s">
        <v>321</v>
      </c>
      <c r="R1309" t="s">
        <v>201</v>
      </c>
      <c r="S1309" t="s">
        <v>204</v>
      </c>
      <c r="T1309" t="s">
        <v>201</v>
      </c>
      <c r="U1309" t="s">
        <v>330</v>
      </c>
      <c r="V1309" t="s">
        <v>318</v>
      </c>
      <c r="W1309" t="s">
        <v>201</v>
      </c>
      <c r="X1309" t="s">
        <v>94</v>
      </c>
      <c r="Y1309" s="287" t="s">
        <v>164</v>
      </c>
    </row>
    <row r="1310" spans="1:25" x14ac:dyDescent="0.35">
      <c r="A1310" t="s">
        <v>192</v>
      </c>
      <c r="B1310" t="s">
        <v>193</v>
      </c>
      <c r="C1310" t="s">
        <v>756</v>
      </c>
      <c r="D1310" t="s">
        <v>840</v>
      </c>
      <c r="E1310" s="152">
        <v>0.33</v>
      </c>
      <c r="F1310" s="152">
        <v>0.33</v>
      </c>
      <c r="G1310" t="s">
        <v>196</v>
      </c>
      <c r="H1310" s="342">
        <v>1</v>
      </c>
      <c r="I1310" s="294">
        <v>43312</v>
      </c>
      <c r="J1310">
        <v>23737</v>
      </c>
      <c r="K1310">
        <v>7618</v>
      </c>
      <c r="L1310" t="s">
        <v>520</v>
      </c>
      <c r="M1310" t="s">
        <v>841</v>
      </c>
      <c r="N1310" t="s">
        <v>840</v>
      </c>
      <c r="O1310" t="s">
        <v>811</v>
      </c>
      <c r="P1310" t="s">
        <v>533</v>
      </c>
      <c r="Q1310" t="s">
        <v>321</v>
      </c>
      <c r="R1310" t="s">
        <v>201</v>
      </c>
      <c r="S1310" t="s">
        <v>204</v>
      </c>
      <c r="T1310" t="s">
        <v>201</v>
      </c>
      <c r="U1310" t="s">
        <v>330</v>
      </c>
      <c r="V1310" t="s">
        <v>318</v>
      </c>
      <c r="W1310" t="s">
        <v>201</v>
      </c>
      <c r="X1310" t="s">
        <v>94</v>
      </c>
      <c r="Y1310" s="287" t="s">
        <v>164</v>
      </c>
    </row>
    <row r="1311" spans="1:25" x14ac:dyDescent="0.35">
      <c r="A1311" t="s">
        <v>192</v>
      </c>
      <c r="B1311" t="s">
        <v>193</v>
      </c>
      <c r="C1311" t="s">
        <v>756</v>
      </c>
      <c r="D1311" t="s">
        <v>840</v>
      </c>
      <c r="E1311" s="152">
        <v>1.77</v>
      </c>
      <c r="F1311" s="152">
        <v>1.77</v>
      </c>
      <c r="G1311" t="s">
        <v>196</v>
      </c>
      <c r="H1311" s="342">
        <v>1</v>
      </c>
      <c r="I1311" s="294">
        <v>43312</v>
      </c>
      <c r="J1311">
        <v>23737</v>
      </c>
      <c r="K1311">
        <v>7678</v>
      </c>
      <c r="L1311" t="s">
        <v>520</v>
      </c>
      <c r="M1311" t="s">
        <v>841</v>
      </c>
      <c r="N1311" t="s">
        <v>840</v>
      </c>
      <c r="O1311" t="s">
        <v>522</v>
      </c>
      <c r="P1311" t="s">
        <v>533</v>
      </c>
      <c r="Q1311" t="s">
        <v>321</v>
      </c>
      <c r="R1311" t="s">
        <v>201</v>
      </c>
      <c r="S1311" t="s">
        <v>204</v>
      </c>
      <c r="T1311" t="s">
        <v>201</v>
      </c>
      <c r="U1311" t="s">
        <v>330</v>
      </c>
      <c r="V1311" t="s">
        <v>318</v>
      </c>
      <c r="W1311" t="s">
        <v>201</v>
      </c>
      <c r="X1311" t="s">
        <v>94</v>
      </c>
      <c r="Y1311" s="287" t="s">
        <v>164</v>
      </c>
    </row>
    <row r="1312" spans="1:25" x14ac:dyDescent="0.35">
      <c r="A1312" t="s">
        <v>192</v>
      </c>
      <c r="B1312" t="s">
        <v>193</v>
      </c>
      <c r="C1312" t="s">
        <v>756</v>
      </c>
      <c r="D1312" t="s">
        <v>840</v>
      </c>
      <c r="E1312" s="152">
        <v>-638.72</v>
      </c>
      <c r="F1312" s="152">
        <v>-638.72</v>
      </c>
      <c r="G1312" t="s">
        <v>196</v>
      </c>
      <c r="H1312" s="342">
        <v>1</v>
      </c>
      <c r="I1312" s="294">
        <v>43312</v>
      </c>
      <c r="J1312">
        <v>23737</v>
      </c>
      <c r="K1312">
        <v>7722</v>
      </c>
      <c r="L1312" t="s">
        <v>520</v>
      </c>
      <c r="M1312" t="s">
        <v>841</v>
      </c>
      <c r="N1312" t="s">
        <v>840</v>
      </c>
      <c r="O1312" t="s">
        <v>544</v>
      </c>
      <c r="P1312" t="s">
        <v>531</v>
      </c>
      <c r="Q1312" t="s">
        <v>321</v>
      </c>
      <c r="R1312" t="s">
        <v>201</v>
      </c>
      <c r="S1312" t="s">
        <v>204</v>
      </c>
      <c r="T1312" t="s">
        <v>201</v>
      </c>
      <c r="U1312" t="s">
        <v>330</v>
      </c>
      <c r="V1312" t="s">
        <v>318</v>
      </c>
      <c r="W1312" t="s">
        <v>201</v>
      </c>
      <c r="X1312" t="s">
        <v>94</v>
      </c>
      <c r="Y1312" s="287" t="s">
        <v>164</v>
      </c>
    </row>
    <row r="1313" spans="1:25" x14ac:dyDescent="0.35">
      <c r="A1313" t="s">
        <v>192</v>
      </c>
      <c r="B1313" t="s">
        <v>193</v>
      </c>
      <c r="C1313" t="s">
        <v>756</v>
      </c>
      <c r="D1313" t="s">
        <v>840</v>
      </c>
      <c r="E1313" s="152">
        <v>-6.11</v>
      </c>
      <c r="F1313" s="152">
        <v>-6.11</v>
      </c>
      <c r="G1313" t="s">
        <v>196</v>
      </c>
      <c r="H1313" s="342">
        <v>1</v>
      </c>
      <c r="I1313" s="294">
        <v>43312</v>
      </c>
      <c r="J1313">
        <v>23737</v>
      </c>
      <c r="K1313">
        <v>7769</v>
      </c>
      <c r="L1313" t="s">
        <v>520</v>
      </c>
      <c r="M1313" t="s">
        <v>841</v>
      </c>
      <c r="N1313" t="s">
        <v>840</v>
      </c>
      <c r="O1313" t="s">
        <v>811</v>
      </c>
      <c r="P1313" t="s">
        <v>531</v>
      </c>
      <c r="Q1313" t="s">
        <v>321</v>
      </c>
      <c r="R1313" t="s">
        <v>201</v>
      </c>
      <c r="S1313" t="s">
        <v>204</v>
      </c>
      <c r="T1313" t="s">
        <v>201</v>
      </c>
      <c r="U1313" t="s">
        <v>330</v>
      </c>
      <c r="V1313" t="s">
        <v>318</v>
      </c>
      <c r="W1313" t="s">
        <v>201</v>
      </c>
      <c r="X1313" t="s">
        <v>94</v>
      </c>
      <c r="Y1313" s="287" t="s">
        <v>164</v>
      </c>
    </row>
    <row r="1314" spans="1:25" x14ac:dyDescent="0.35">
      <c r="A1314" t="s">
        <v>192</v>
      </c>
      <c r="B1314" t="s">
        <v>193</v>
      </c>
      <c r="C1314" t="s">
        <v>756</v>
      </c>
      <c r="D1314" t="s">
        <v>840</v>
      </c>
      <c r="E1314" s="152">
        <v>-32.25</v>
      </c>
      <c r="F1314" s="152">
        <v>-32.25</v>
      </c>
      <c r="G1314" t="s">
        <v>196</v>
      </c>
      <c r="H1314" s="342">
        <v>1</v>
      </c>
      <c r="I1314" s="294">
        <v>43312</v>
      </c>
      <c r="J1314">
        <v>23737</v>
      </c>
      <c r="K1314">
        <v>7829</v>
      </c>
      <c r="L1314" t="s">
        <v>520</v>
      </c>
      <c r="M1314" t="s">
        <v>841</v>
      </c>
      <c r="N1314" t="s">
        <v>840</v>
      </c>
      <c r="O1314" t="s">
        <v>522</v>
      </c>
      <c r="P1314" t="s">
        <v>531</v>
      </c>
      <c r="Q1314" t="s">
        <v>321</v>
      </c>
      <c r="R1314" t="s">
        <v>201</v>
      </c>
      <c r="S1314" t="s">
        <v>204</v>
      </c>
      <c r="T1314" t="s">
        <v>201</v>
      </c>
      <c r="U1314" t="s">
        <v>330</v>
      </c>
      <c r="V1314" t="s">
        <v>318</v>
      </c>
      <c r="W1314" t="s">
        <v>201</v>
      </c>
      <c r="X1314" t="s">
        <v>94</v>
      </c>
      <c r="Y1314" s="287" t="s">
        <v>164</v>
      </c>
    </row>
    <row r="1315" spans="1:25" x14ac:dyDescent="0.35">
      <c r="A1315" t="s">
        <v>192</v>
      </c>
      <c r="B1315" t="s">
        <v>193</v>
      </c>
      <c r="C1315" t="s">
        <v>756</v>
      </c>
      <c r="D1315" t="s">
        <v>840</v>
      </c>
      <c r="E1315" s="152">
        <v>91.76</v>
      </c>
      <c r="F1315" s="152">
        <v>91.76</v>
      </c>
      <c r="G1315" t="s">
        <v>196</v>
      </c>
      <c r="H1315" s="342">
        <v>1</v>
      </c>
      <c r="I1315" s="294">
        <v>43312</v>
      </c>
      <c r="J1315">
        <v>23737</v>
      </c>
      <c r="K1315">
        <v>7871</v>
      </c>
      <c r="L1315" t="s">
        <v>520</v>
      </c>
      <c r="M1315" t="s">
        <v>841</v>
      </c>
      <c r="N1315" t="s">
        <v>840</v>
      </c>
      <c r="O1315" t="s">
        <v>544</v>
      </c>
      <c r="P1315" t="s">
        <v>341</v>
      </c>
      <c r="Q1315" t="s">
        <v>321</v>
      </c>
      <c r="R1315" t="s">
        <v>201</v>
      </c>
      <c r="S1315" t="s">
        <v>204</v>
      </c>
      <c r="T1315" t="s">
        <v>201</v>
      </c>
      <c r="U1315" t="s">
        <v>330</v>
      </c>
      <c r="V1315" t="s">
        <v>318</v>
      </c>
      <c r="W1315" t="s">
        <v>201</v>
      </c>
      <c r="X1315" t="s">
        <v>342</v>
      </c>
      <c r="Y1315" s="287" t="s">
        <v>164</v>
      </c>
    </row>
    <row r="1316" spans="1:25" x14ac:dyDescent="0.35">
      <c r="A1316" t="s">
        <v>192</v>
      </c>
      <c r="B1316" t="s">
        <v>193</v>
      </c>
      <c r="C1316" t="s">
        <v>756</v>
      </c>
      <c r="D1316" t="s">
        <v>840</v>
      </c>
      <c r="E1316" s="152">
        <v>0.88</v>
      </c>
      <c r="F1316" s="152">
        <v>0.88</v>
      </c>
      <c r="G1316" t="s">
        <v>196</v>
      </c>
      <c r="H1316" s="342">
        <v>1</v>
      </c>
      <c r="I1316" s="294">
        <v>43312</v>
      </c>
      <c r="J1316">
        <v>23737</v>
      </c>
      <c r="K1316">
        <v>7918</v>
      </c>
      <c r="L1316" t="s">
        <v>520</v>
      </c>
      <c r="M1316" t="s">
        <v>841</v>
      </c>
      <c r="N1316" t="s">
        <v>840</v>
      </c>
      <c r="O1316" t="s">
        <v>811</v>
      </c>
      <c r="P1316" t="s">
        <v>341</v>
      </c>
      <c r="Q1316" t="s">
        <v>321</v>
      </c>
      <c r="R1316" t="s">
        <v>201</v>
      </c>
      <c r="S1316" t="s">
        <v>204</v>
      </c>
      <c r="T1316" t="s">
        <v>201</v>
      </c>
      <c r="U1316" t="s">
        <v>330</v>
      </c>
      <c r="V1316" t="s">
        <v>318</v>
      </c>
      <c r="W1316" t="s">
        <v>201</v>
      </c>
      <c r="X1316" t="s">
        <v>342</v>
      </c>
      <c r="Y1316" s="287" t="s">
        <v>164</v>
      </c>
    </row>
    <row r="1317" spans="1:25" x14ac:dyDescent="0.35">
      <c r="A1317" t="s">
        <v>192</v>
      </c>
      <c r="B1317" t="s">
        <v>193</v>
      </c>
      <c r="C1317" t="s">
        <v>756</v>
      </c>
      <c r="D1317" t="s">
        <v>840</v>
      </c>
      <c r="E1317" s="152">
        <v>4.63</v>
      </c>
      <c r="F1317" s="152">
        <v>4.63</v>
      </c>
      <c r="G1317" t="s">
        <v>196</v>
      </c>
      <c r="H1317" s="342">
        <v>1</v>
      </c>
      <c r="I1317" s="294">
        <v>43312</v>
      </c>
      <c r="J1317">
        <v>23737</v>
      </c>
      <c r="K1317">
        <v>7978</v>
      </c>
      <c r="L1317" t="s">
        <v>520</v>
      </c>
      <c r="M1317" t="s">
        <v>841</v>
      </c>
      <c r="N1317" t="s">
        <v>840</v>
      </c>
      <c r="O1317" t="s">
        <v>522</v>
      </c>
      <c r="P1317" t="s">
        <v>341</v>
      </c>
      <c r="Q1317" t="s">
        <v>321</v>
      </c>
      <c r="R1317" t="s">
        <v>201</v>
      </c>
      <c r="S1317" t="s">
        <v>204</v>
      </c>
      <c r="T1317" t="s">
        <v>201</v>
      </c>
      <c r="U1317" t="s">
        <v>330</v>
      </c>
      <c r="V1317" t="s">
        <v>318</v>
      </c>
      <c r="W1317" t="s">
        <v>201</v>
      </c>
      <c r="X1317" t="s">
        <v>342</v>
      </c>
      <c r="Y1317" s="287" t="s">
        <v>164</v>
      </c>
    </row>
    <row r="1318" spans="1:25" x14ac:dyDescent="0.35">
      <c r="A1318" t="s">
        <v>192</v>
      </c>
      <c r="B1318" t="s">
        <v>193</v>
      </c>
      <c r="C1318" t="s">
        <v>756</v>
      </c>
      <c r="D1318" t="s">
        <v>840</v>
      </c>
      <c r="E1318" s="152">
        <v>-842.32</v>
      </c>
      <c r="F1318" s="152">
        <v>-842.32</v>
      </c>
      <c r="G1318" t="s">
        <v>196</v>
      </c>
      <c r="H1318" s="342">
        <v>1</v>
      </c>
      <c r="I1318" s="294">
        <v>43312</v>
      </c>
      <c r="J1318">
        <v>23737</v>
      </c>
      <c r="K1318">
        <v>8022</v>
      </c>
      <c r="L1318" t="s">
        <v>520</v>
      </c>
      <c r="M1318" t="s">
        <v>841</v>
      </c>
      <c r="N1318" t="s">
        <v>840</v>
      </c>
      <c r="O1318" t="s">
        <v>544</v>
      </c>
      <c r="P1318" t="s">
        <v>343</v>
      </c>
      <c r="Q1318" t="s">
        <v>321</v>
      </c>
      <c r="R1318" t="s">
        <v>201</v>
      </c>
      <c r="S1318" t="s">
        <v>204</v>
      </c>
      <c r="T1318" t="s">
        <v>201</v>
      </c>
      <c r="U1318" t="s">
        <v>330</v>
      </c>
      <c r="V1318" t="s">
        <v>318</v>
      </c>
      <c r="W1318" t="s">
        <v>201</v>
      </c>
      <c r="X1318" t="s">
        <v>342</v>
      </c>
      <c r="Y1318" s="287" t="s">
        <v>164</v>
      </c>
    </row>
    <row r="1319" spans="1:25" x14ac:dyDescent="0.35">
      <c r="A1319" t="s">
        <v>192</v>
      </c>
      <c r="B1319" t="s">
        <v>193</v>
      </c>
      <c r="C1319" t="s">
        <v>756</v>
      </c>
      <c r="D1319" t="s">
        <v>840</v>
      </c>
      <c r="E1319" s="152">
        <v>-8.06</v>
      </c>
      <c r="F1319" s="152">
        <v>-8.06</v>
      </c>
      <c r="G1319" t="s">
        <v>196</v>
      </c>
      <c r="H1319" s="342">
        <v>1</v>
      </c>
      <c r="I1319" s="294">
        <v>43312</v>
      </c>
      <c r="J1319">
        <v>23737</v>
      </c>
      <c r="K1319">
        <v>8069</v>
      </c>
      <c r="L1319" t="s">
        <v>520</v>
      </c>
      <c r="M1319" t="s">
        <v>841</v>
      </c>
      <c r="N1319" t="s">
        <v>840</v>
      </c>
      <c r="O1319" t="s">
        <v>811</v>
      </c>
      <c r="P1319" t="s">
        <v>343</v>
      </c>
      <c r="Q1319" t="s">
        <v>321</v>
      </c>
      <c r="R1319" t="s">
        <v>201</v>
      </c>
      <c r="S1319" t="s">
        <v>204</v>
      </c>
      <c r="T1319" t="s">
        <v>201</v>
      </c>
      <c r="U1319" t="s">
        <v>330</v>
      </c>
      <c r="V1319" t="s">
        <v>318</v>
      </c>
      <c r="W1319" t="s">
        <v>201</v>
      </c>
      <c r="X1319" t="s">
        <v>342</v>
      </c>
      <c r="Y1319" s="287" t="s">
        <v>164</v>
      </c>
    </row>
    <row r="1320" spans="1:25" x14ac:dyDescent="0.35">
      <c r="A1320" t="s">
        <v>192</v>
      </c>
      <c r="B1320" t="s">
        <v>193</v>
      </c>
      <c r="C1320" t="s">
        <v>756</v>
      </c>
      <c r="D1320" t="s">
        <v>840</v>
      </c>
      <c r="E1320" s="152">
        <v>-42.53</v>
      </c>
      <c r="F1320" s="152">
        <v>-42.53</v>
      </c>
      <c r="G1320" t="s">
        <v>196</v>
      </c>
      <c r="H1320" s="342">
        <v>1</v>
      </c>
      <c r="I1320" s="294">
        <v>43312</v>
      </c>
      <c r="J1320">
        <v>23737</v>
      </c>
      <c r="K1320">
        <v>8129</v>
      </c>
      <c r="L1320" t="s">
        <v>520</v>
      </c>
      <c r="M1320" t="s">
        <v>841</v>
      </c>
      <c r="N1320" t="s">
        <v>840</v>
      </c>
      <c r="O1320" t="s">
        <v>522</v>
      </c>
      <c r="P1320" t="s">
        <v>343</v>
      </c>
      <c r="Q1320" t="s">
        <v>321</v>
      </c>
      <c r="R1320" t="s">
        <v>201</v>
      </c>
      <c r="S1320" t="s">
        <v>204</v>
      </c>
      <c r="T1320" t="s">
        <v>201</v>
      </c>
      <c r="U1320" t="s">
        <v>330</v>
      </c>
      <c r="V1320" t="s">
        <v>318</v>
      </c>
      <c r="W1320" t="s">
        <v>201</v>
      </c>
      <c r="X1320" t="s">
        <v>342</v>
      </c>
      <c r="Y1320" s="287" t="s">
        <v>164</v>
      </c>
    </row>
    <row r="1321" spans="1:25" x14ac:dyDescent="0.35">
      <c r="A1321" t="s">
        <v>192</v>
      </c>
      <c r="B1321" t="s">
        <v>193</v>
      </c>
      <c r="C1321" t="s">
        <v>756</v>
      </c>
      <c r="D1321" t="s">
        <v>840</v>
      </c>
      <c r="E1321" s="152">
        <v>39.549999999999997</v>
      </c>
      <c r="F1321" s="152">
        <v>39.549999999999997</v>
      </c>
      <c r="G1321" t="s">
        <v>196</v>
      </c>
      <c r="H1321" s="342">
        <v>1</v>
      </c>
      <c r="I1321" s="294">
        <v>43312</v>
      </c>
      <c r="J1321">
        <v>23737</v>
      </c>
      <c r="K1321">
        <v>8171</v>
      </c>
      <c r="L1321" t="s">
        <v>520</v>
      </c>
      <c r="M1321" t="s">
        <v>841</v>
      </c>
      <c r="N1321" t="s">
        <v>840</v>
      </c>
      <c r="O1321" t="s">
        <v>544</v>
      </c>
      <c r="P1321" t="s">
        <v>346</v>
      </c>
      <c r="Q1321" t="s">
        <v>321</v>
      </c>
      <c r="R1321" t="s">
        <v>201</v>
      </c>
      <c r="S1321" t="s">
        <v>204</v>
      </c>
      <c r="T1321" t="s">
        <v>201</v>
      </c>
      <c r="U1321" t="s">
        <v>330</v>
      </c>
      <c r="V1321" t="s">
        <v>318</v>
      </c>
      <c r="W1321" t="s">
        <v>201</v>
      </c>
      <c r="X1321" t="s">
        <v>331</v>
      </c>
      <c r="Y1321" s="287" t="s">
        <v>164</v>
      </c>
    </row>
    <row r="1322" spans="1:25" x14ac:dyDescent="0.35">
      <c r="A1322" t="s">
        <v>192</v>
      </c>
      <c r="B1322" t="s">
        <v>193</v>
      </c>
      <c r="C1322" t="s">
        <v>756</v>
      </c>
      <c r="D1322" t="s">
        <v>840</v>
      </c>
      <c r="E1322" s="152">
        <v>0.38</v>
      </c>
      <c r="F1322" s="152">
        <v>0.38</v>
      </c>
      <c r="G1322" t="s">
        <v>196</v>
      </c>
      <c r="H1322" s="342">
        <v>1</v>
      </c>
      <c r="I1322" s="294">
        <v>43312</v>
      </c>
      <c r="J1322">
        <v>23737</v>
      </c>
      <c r="K1322">
        <v>8218</v>
      </c>
      <c r="L1322" t="s">
        <v>520</v>
      </c>
      <c r="M1322" t="s">
        <v>841</v>
      </c>
      <c r="N1322" t="s">
        <v>840</v>
      </c>
      <c r="O1322" t="s">
        <v>811</v>
      </c>
      <c r="P1322" t="s">
        <v>346</v>
      </c>
      <c r="Q1322" t="s">
        <v>321</v>
      </c>
      <c r="R1322" t="s">
        <v>201</v>
      </c>
      <c r="S1322" t="s">
        <v>204</v>
      </c>
      <c r="T1322" t="s">
        <v>201</v>
      </c>
      <c r="U1322" t="s">
        <v>330</v>
      </c>
      <c r="V1322" t="s">
        <v>318</v>
      </c>
      <c r="W1322" t="s">
        <v>201</v>
      </c>
      <c r="X1322" t="s">
        <v>331</v>
      </c>
      <c r="Y1322" s="287" t="s">
        <v>164</v>
      </c>
    </row>
    <row r="1323" spans="1:25" x14ac:dyDescent="0.35">
      <c r="A1323" t="s">
        <v>192</v>
      </c>
      <c r="B1323" t="s">
        <v>193</v>
      </c>
      <c r="C1323" t="s">
        <v>756</v>
      </c>
      <c r="D1323" t="s">
        <v>840</v>
      </c>
      <c r="E1323" s="152">
        <v>2</v>
      </c>
      <c r="F1323" s="152">
        <v>2</v>
      </c>
      <c r="G1323" t="s">
        <v>196</v>
      </c>
      <c r="H1323" s="342">
        <v>1</v>
      </c>
      <c r="I1323" s="294">
        <v>43312</v>
      </c>
      <c r="J1323">
        <v>23737</v>
      </c>
      <c r="K1323">
        <v>8278</v>
      </c>
      <c r="L1323" t="s">
        <v>520</v>
      </c>
      <c r="M1323" t="s">
        <v>841</v>
      </c>
      <c r="N1323" t="s">
        <v>840</v>
      </c>
      <c r="O1323" t="s">
        <v>522</v>
      </c>
      <c r="P1323" t="s">
        <v>346</v>
      </c>
      <c r="Q1323" t="s">
        <v>321</v>
      </c>
      <c r="R1323" t="s">
        <v>201</v>
      </c>
      <c r="S1323" t="s">
        <v>204</v>
      </c>
      <c r="T1323" t="s">
        <v>201</v>
      </c>
      <c r="U1323" t="s">
        <v>330</v>
      </c>
      <c r="V1323" t="s">
        <v>318</v>
      </c>
      <c r="W1323" t="s">
        <v>201</v>
      </c>
      <c r="X1323" t="s">
        <v>331</v>
      </c>
      <c r="Y1323" s="287" t="s">
        <v>164</v>
      </c>
    </row>
    <row r="1324" spans="1:25" x14ac:dyDescent="0.35">
      <c r="A1324" t="s">
        <v>192</v>
      </c>
      <c r="B1324" t="s">
        <v>193</v>
      </c>
      <c r="C1324" t="s">
        <v>756</v>
      </c>
      <c r="D1324" t="s">
        <v>840</v>
      </c>
      <c r="E1324" s="152">
        <v>40.24</v>
      </c>
      <c r="F1324" s="152">
        <v>40.24</v>
      </c>
      <c r="G1324" t="s">
        <v>196</v>
      </c>
      <c r="H1324" s="342">
        <v>1</v>
      </c>
      <c r="I1324" s="294">
        <v>43312</v>
      </c>
      <c r="J1324">
        <v>23737</v>
      </c>
      <c r="K1324">
        <v>8320</v>
      </c>
      <c r="L1324" t="s">
        <v>520</v>
      </c>
      <c r="M1324" t="s">
        <v>841</v>
      </c>
      <c r="N1324" t="s">
        <v>840</v>
      </c>
      <c r="O1324" t="s">
        <v>544</v>
      </c>
      <c r="P1324" t="s">
        <v>345</v>
      </c>
      <c r="Q1324" t="s">
        <v>321</v>
      </c>
      <c r="R1324" t="s">
        <v>201</v>
      </c>
      <c r="S1324" t="s">
        <v>204</v>
      </c>
      <c r="T1324" t="s">
        <v>201</v>
      </c>
      <c r="U1324" t="s">
        <v>330</v>
      </c>
      <c r="V1324" t="s">
        <v>318</v>
      </c>
      <c r="W1324" t="s">
        <v>201</v>
      </c>
      <c r="X1324" t="s">
        <v>331</v>
      </c>
      <c r="Y1324" s="287" t="s">
        <v>164</v>
      </c>
    </row>
    <row r="1325" spans="1:25" x14ac:dyDescent="0.35">
      <c r="A1325" t="s">
        <v>192</v>
      </c>
      <c r="B1325" t="s">
        <v>193</v>
      </c>
      <c r="C1325" t="s">
        <v>756</v>
      </c>
      <c r="D1325" t="s">
        <v>840</v>
      </c>
      <c r="E1325" s="152">
        <v>0.38</v>
      </c>
      <c r="F1325" s="152">
        <v>0.38</v>
      </c>
      <c r="G1325" t="s">
        <v>196</v>
      </c>
      <c r="H1325" s="342">
        <v>1</v>
      </c>
      <c r="I1325" s="294">
        <v>43312</v>
      </c>
      <c r="J1325">
        <v>23737</v>
      </c>
      <c r="K1325">
        <v>8367</v>
      </c>
      <c r="L1325" t="s">
        <v>520</v>
      </c>
      <c r="M1325" t="s">
        <v>841</v>
      </c>
      <c r="N1325" t="s">
        <v>840</v>
      </c>
      <c r="O1325" t="s">
        <v>811</v>
      </c>
      <c r="P1325" t="s">
        <v>345</v>
      </c>
      <c r="Q1325" t="s">
        <v>321</v>
      </c>
      <c r="R1325" t="s">
        <v>201</v>
      </c>
      <c r="S1325" t="s">
        <v>204</v>
      </c>
      <c r="T1325" t="s">
        <v>201</v>
      </c>
      <c r="U1325" t="s">
        <v>330</v>
      </c>
      <c r="V1325" t="s">
        <v>318</v>
      </c>
      <c r="W1325" t="s">
        <v>201</v>
      </c>
      <c r="X1325" t="s">
        <v>331</v>
      </c>
      <c r="Y1325" s="287" t="s">
        <v>164</v>
      </c>
    </row>
    <row r="1326" spans="1:25" x14ac:dyDescent="0.35">
      <c r="A1326" t="s">
        <v>192</v>
      </c>
      <c r="B1326" t="s">
        <v>193</v>
      </c>
      <c r="C1326" t="s">
        <v>756</v>
      </c>
      <c r="D1326" t="s">
        <v>840</v>
      </c>
      <c r="E1326" s="152">
        <v>2.0299999999999998</v>
      </c>
      <c r="F1326" s="152">
        <v>2.0299999999999998</v>
      </c>
      <c r="G1326" t="s">
        <v>196</v>
      </c>
      <c r="H1326" s="342">
        <v>1</v>
      </c>
      <c r="I1326" s="294">
        <v>43312</v>
      </c>
      <c r="J1326">
        <v>23737</v>
      </c>
      <c r="K1326">
        <v>8427</v>
      </c>
      <c r="L1326" t="s">
        <v>520</v>
      </c>
      <c r="M1326" t="s">
        <v>841</v>
      </c>
      <c r="N1326" t="s">
        <v>840</v>
      </c>
      <c r="O1326" t="s">
        <v>522</v>
      </c>
      <c r="P1326" t="s">
        <v>345</v>
      </c>
      <c r="Q1326" t="s">
        <v>321</v>
      </c>
      <c r="R1326" t="s">
        <v>201</v>
      </c>
      <c r="S1326" t="s">
        <v>204</v>
      </c>
      <c r="T1326" t="s">
        <v>201</v>
      </c>
      <c r="U1326" t="s">
        <v>330</v>
      </c>
      <c r="V1326" t="s">
        <v>318</v>
      </c>
      <c r="W1326" t="s">
        <v>201</v>
      </c>
      <c r="X1326" t="s">
        <v>331</v>
      </c>
      <c r="Y1326" s="287" t="s">
        <v>164</v>
      </c>
    </row>
    <row r="1327" spans="1:25" x14ac:dyDescent="0.35">
      <c r="A1327" t="s">
        <v>192</v>
      </c>
      <c r="B1327" t="s">
        <v>193</v>
      </c>
      <c r="C1327" t="s">
        <v>756</v>
      </c>
      <c r="D1327" t="s">
        <v>840</v>
      </c>
      <c r="E1327" s="152">
        <v>3.89</v>
      </c>
      <c r="F1327" s="152">
        <v>3.89</v>
      </c>
      <c r="G1327" t="s">
        <v>196</v>
      </c>
      <c r="H1327" s="342">
        <v>1</v>
      </c>
      <c r="I1327" s="294">
        <v>43312</v>
      </c>
      <c r="J1327">
        <v>23737</v>
      </c>
      <c r="K1327">
        <v>8466</v>
      </c>
      <c r="L1327" t="s">
        <v>520</v>
      </c>
      <c r="M1327" t="s">
        <v>841</v>
      </c>
      <c r="N1327" t="s">
        <v>840</v>
      </c>
      <c r="O1327" t="s">
        <v>544</v>
      </c>
      <c r="P1327" t="s">
        <v>333</v>
      </c>
      <c r="Q1327" t="s">
        <v>322</v>
      </c>
      <c r="R1327" t="s">
        <v>201</v>
      </c>
      <c r="S1327" t="s">
        <v>204</v>
      </c>
      <c r="T1327" t="s">
        <v>201</v>
      </c>
      <c r="U1327" t="s">
        <v>330</v>
      </c>
      <c r="V1327" t="s">
        <v>318</v>
      </c>
      <c r="W1327" t="s">
        <v>201</v>
      </c>
      <c r="X1327" t="s">
        <v>331</v>
      </c>
      <c r="Y1327" s="287" t="s">
        <v>164</v>
      </c>
    </row>
    <row r="1328" spans="1:25" x14ac:dyDescent="0.35">
      <c r="A1328" t="s">
        <v>192</v>
      </c>
      <c r="B1328" t="s">
        <v>193</v>
      </c>
      <c r="C1328" t="s">
        <v>756</v>
      </c>
      <c r="D1328" t="s">
        <v>840</v>
      </c>
      <c r="E1328" s="152">
        <v>0.04</v>
      </c>
      <c r="F1328" s="152">
        <v>0.04</v>
      </c>
      <c r="G1328" t="s">
        <v>196</v>
      </c>
      <c r="H1328" s="342">
        <v>1</v>
      </c>
      <c r="I1328" s="294">
        <v>43312</v>
      </c>
      <c r="J1328">
        <v>23737</v>
      </c>
      <c r="K1328">
        <v>8511</v>
      </c>
      <c r="L1328" t="s">
        <v>520</v>
      </c>
      <c r="M1328" t="s">
        <v>841</v>
      </c>
      <c r="N1328" t="s">
        <v>840</v>
      </c>
      <c r="O1328" t="s">
        <v>811</v>
      </c>
      <c r="P1328" t="s">
        <v>333</v>
      </c>
      <c r="Q1328" t="s">
        <v>322</v>
      </c>
      <c r="R1328" t="s">
        <v>201</v>
      </c>
      <c r="S1328" t="s">
        <v>204</v>
      </c>
      <c r="T1328" t="s">
        <v>201</v>
      </c>
      <c r="U1328" t="s">
        <v>330</v>
      </c>
      <c r="V1328" t="s">
        <v>318</v>
      </c>
      <c r="W1328" t="s">
        <v>201</v>
      </c>
      <c r="X1328" t="s">
        <v>331</v>
      </c>
      <c r="Y1328" s="287" t="s">
        <v>164</v>
      </c>
    </row>
    <row r="1329" spans="1:25" x14ac:dyDescent="0.35">
      <c r="A1329" t="s">
        <v>192</v>
      </c>
      <c r="B1329" t="s">
        <v>193</v>
      </c>
      <c r="C1329" t="s">
        <v>756</v>
      </c>
      <c r="D1329" t="s">
        <v>840</v>
      </c>
      <c r="E1329" s="152">
        <v>0.2</v>
      </c>
      <c r="F1329" s="152">
        <v>0.2</v>
      </c>
      <c r="G1329" t="s">
        <v>196</v>
      </c>
      <c r="H1329" s="342">
        <v>1</v>
      </c>
      <c r="I1329" s="294">
        <v>43312</v>
      </c>
      <c r="J1329">
        <v>23737</v>
      </c>
      <c r="K1329">
        <v>8571</v>
      </c>
      <c r="L1329" t="s">
        <v>520</v>
      </c>
      <c r="M1329" t="s">
        <v>841</v>
      </c>
      <c r="N1329" t="s">
        <v>840</v>
      </c>
      <c r="O1329" t="s">
        <v>522</v>
      </c>
      <c r="P1329" t="s">
        <v>333</v>
      </c>
      <c r="Q1329" t="s">
        <v>322</v>
      </c>
      <c r="R1329" t="s">
        <v>201</v>
      </c>
      <c r="S1329" t="s">
        <v>204</v>
      </c>
      <c r="T1329" t="s">
        <v>201</v>
      </c>
      <c r="U1329" t="s">
        <v>330</v>
      </c>
      <c r="V1329" t="s">
        <v>318</v>
      </c>
      <c r="W1329" t="s">
        <v>201</v>
      </c>
      <c r="X1329" t="s">
        <v>331</v>
      </c>
      <c r="Y1329" s="287" t="s">
        <v>164</v>
      </c>
    </row>
    <row r="1330" spans="1:25" x14ac:dyDescent="0.35">
      <c r="A1330" t="s">
        <v>192</v>
      </c>
      <c r="B1330" t="s">
        <v>193</v>
      </c>
      <c r="C1330" t="s">
        <v>756</v>
      </c>
      <c r="D1330" t="s">
        <v>840</v>
      </c>
      <c r="E1330" s="152">
        <v>72.94</v>
      </c>
      <c r="F1330" s="152">
        <v>72.94</v>
      </c>
      <c r="G1330" t="s">
        <v>196</v>
      </c>
      <c r="H1330" s="342">
        <v>1</v>
      </c>
      <c r="I1330" s="294">
        <v>43312</v>
      </c>
      <c r="J1330">
        <v>23737</v>
      </c>
      <c r="K1330">
        <v>8613</v>
      </c>
      <c r="L1330" t="s">
        <v>520</v>
      </c>
      <c r="M1330" t="s">
        <v>841</v>
      </c>
      <c r="N1330" t="s">
        <v>840</v>
      </c>
      <c r="O1330" t="s">
        <v>544</v>
      </c>
      <c r="P1330" t="s">
        <v>329</v>
      </c>
      <c r="Q1330" t="s">
        <v>324</v>
      </c>
      <c r="R1330" t="s">
        <v>201</v>
      </c>
      <c r="S1330" t="s">
        <v>204</v>
      </c>
      <c r="T1330" t="s">
        <v>201</v>
      </c>
      <c r="U1330" t="s">
        <v>330</v>
      </c>
      <c r="V1330" t="s">
        <v>318</v>
      </c>
      <c r="W1330" t="s">
        <v>201</v>
      </c>
      <c r="X1330" t="s">
        <v>331</v>
      </c>
      <c r="Y1330" s="287" t="s">
        <v>164</v>
      </c>
    </row>
    <row r="1331" spans="1:25" x14ac:dyDescent="0.35">
      <c r="A1331" t="s">
        <v>192</v>
      </c>
      <c r="B1331" t="s">
        <v>193</v>
      </c>
      <c r="C1331" t="s">
        <v>756</v>
      </c>
      <c r="D1331" t="s">
        <v>840</v>
      </c>
      <c r="E1331" s="152">
        <v>0.7</v>
      </c>
      <c r="F1331" s="152">
        <v>0.7</v>
      </c>
      <c r="G1331" t="s">
        <v>196</v>
      </c>
      <c r="H1331" s="342">
        <v>1</v>
      </c>
      <c r="I1331" s="294">
        <v>43312</v>
      </c>
      <c r="J1331">
        <v>23737</v>
      </c>
      <c r="K1331">
        <v>8660</v>
      </c>
      <c r="L1331" t="s">
        <v>520</v>
      </c>
      <c r="M1331" t="s">
        <v>841</v>
      </c>
      <c r="N1331" t="s">
        <v>840</v>
      </c>
      <c r="O1331" t="s">
        <v>811</v>
      </c>
      <c r="P1331" t="s">
        <v>329</v>
      </c>
      <c r="Q1331" t="s">
        <v>324</v>
      </c>
      <c r="R1331" t="s">
        <v>201</v>
      </c>
      <c r="S1331" t="s">
        <v>204</v>
      </c>
      <c r="T1331" t="s">
        <v>201</v>
      </c>
      <c r="U1331" t="s">
        <v>330</v>
      </c>
      <c r="V1331" t="s">
        <v>318</v>
      </c>
      <c r="W1331" t="s">
        <v>201</v>
      </c>
      <c r="X1331" t="s">
        <v>331</v>
      </c>
      <c r="Y1331" s="287" t="s">
        <v>164</v>
      </c>
    </row>
    <row r="1332" spans="1:25" x14ac:dyDescent="0.35">
      <c r="A1332" t="s">
        <v>192</v>
      </c>
      <c r="B1332" t="s">
        <v>193</v>
      </c>
      <c r="C1332" t="s">
        <v>756</v>
      </c>
      <c r="D1332" t="s">
        <v>840</v>
      </c>
      <c r="E1332" s="152">
        <v>3.68</v>
      </c>
      <c r="F1332" s="152">
        <v>3.68</v>
      </c>
      <c r="G1332" t="s">
        <v>196</v>
      </c>
      <c r="H1332" s="342">
        <v>1</v>
      </c>
      <c r="I1332" s="294">
        <v>43312</v>
      </c>
      <c r="J1332">
        <v>23737</v>
      </c>
      <c r="K1332">
        <v>8720</v>
      </c>
      <c r="L1332" t="s">
        <v>520</v>
      </c>
      <c r="M1332" t="s">
        <v>841</v>
      </c>
      <c r="N1332" t="s">
        <v>840</v>
      </c>
      <c r="O1332" t="s">
        <v>522</v>
      </c>
      <c r="P1332" t="s">
        <v>329</v>
      </c>
      <c r="Q1332" t="s">
        <v>324</v>
      </c>
      <c r="R1332" t="s">
        <v>201</v>
      </c>
      <c r="S1332" t="s">
        <v>204</v>
      </c>
      <c r="T1332" t="s">
        <v>201</v>
      </c>
      <c r="U1332" t="s">
        <v>330</v>
      </c>
      <c r="V1332" t="s">
        <v>318</v>
      </c>
      <c r="W1332" t="s">
        <v>201</v>
      </c>
      <c r="X1332" t="s">
        <v>331</v>
      </c>
      <c r="Y1332" s="287" t="s">
        <v>164</v>
      </c>
    </row>
    <row r="1333" spans="1:25" x14ac:dyDescent="0.35">
      <c r="A1333" t="s">
        <v>192</v>
      </c>
      <c r="B1333" t="s">
        <v>193</v>
      </c>
      <c r="C1333" t="s">
        <v>756</v>
      </c>
      <c r="D1333" t="s">
        <v>840</v>
      </c>
      <c r="E1333" s="152">
        <v>23.49</v>
      </c>
      <c r="F1333" s="152">
        <v>23.49</v>
      </c>
      <c r="G1333" t="s">
        <v>196</v>
      </c>
      <c r="H1333" s="342">
        <v>1</v>
      </c>
      <c r="I1333" s="294">
        <v>43312</v>
      </c>
      <c r="J1333">
        <v>23737</v>
      </c>
      <c r="K1333">
        <v>8762</v>
      </c>
      <c r="L1333" t="s">
        <v>520</v>
      </c>
      <c r="M1333" t="s">
        <v>841</v>
      </c>
      <c r="N1333" t="s">
        <v>840</v>
      </c>
      <c r="O1333" t="s">
        <v>544</v>
      </c>
      <c r="P1333" t="s">
        <v>333</v>
      </c>
      <c r="Q1333" t="s">
        <v>324</v>
      </c>
      <c r="R1333" t="s">
        <v>201</v>
      </c>
      <c r="S1333" t="s">
        <v>204</v>
      </c>
      <c r="T1333" t="s">
        <v>201</v>
      </c>
      <c r="U1333" t="s">
        <v>330</v>
      </c>
      <c r="V1333" t="s">
        <v>318</v>
      </c>
      <c r="W1333" t="s">
        <v>201</v>
      </c>
      <c r="X1333" t="s">
        <v>331</v>
      </c>
      <c r="Y1333" s="287" t="s">
        <v>164</v>
      </c>
    </row>
    <row r="1334" spans="1:25" x14ac:dyDescent="0.35">
      <c r="A1334" t="s">
        <v>192</v>
      </c>
      <c r="B1334" t="s">
        <v>193</v>
      </c>
      <c r="C1334" t="s">
        <v>756</v>
      </c>
      <c r="D1334" t="s">
        <v>840</v>
      </c>
      <c r="E1334" s="152">
        <v>0.22</v>
      </c>
      <c r="F1334" s="152">
        <v>0.22</v>
      </c>
      <c r="G1334" t="s">
        <v>196</v>
      </c>
      <c r="H1334" s="342">
        <v>1</v>
      </c>
      <c r="I1334" s="294">
        <v>43312</v>
      </c>
      <c r="J1334">
        <v>23737</v>
      </c>
      <c r="K1334">
        <v>8807</v>
      </c>
      <c r="L1334" t="s">
        <v>520</v>
      </c>
      <c r="M1334" t="s">
        <v>841</v>
      </c>
      <c r="N1334" t="s">
        <v>840</v>
      </c>
      <c r="O1334" t="s">
        <v>811</v>
      </c>
      <c r="P1334" t="s">
        <v>333</v>
      </c>
      <c r="Q1334" t="s">
        <v>324</v>
      </c>
      <c r="R1334" t="s">
        <v>201</v>
      </c>
      <c r="S1334" t="s">
        <v>204</v>
      </c>
      <c r="T1334" t="s">
        <v>201</v>
      </c>
      <c r="U1334" t="s">
        <v>330</v>
      </c>
      <c r="V1334" t="s">
        <v>318</v>
      </c>
      <c r="W1334" t="s">
        <v>201</v>
      </c>
      <c r="X1334" t="s">
        <v>331</v>
      </c>
      <c r="Y1334" s="287" t="s">
        <v>164</v>
      </c>
    </row>
    <row r="1335" spans="1:25" x14ac:dyDescent="0.35">
      <c r="A1335" t="s">
        <v>192</v>
      </c>
      <c r="B1335" t="s">
        <v>193</v>
      </c>
      <c r="C1335" t="s">
        <v>756</v>
      </c>
      <c r="D1335" t="s">
        <v>840</v>
      </c>
      <c r="E1335" s="152">
        <v>1.19</v>
      </c>
      <c r="F1335" s="152">
        <v>1.19</v>
      </c>
      <c r="G1335" t="s">
        <v>196</v>
      </c>
      <c r="H1335" s="342">
        <v>1</v>
      </c>
      <c r="I1335" s="294">
        <v>43312</v>
      </c>
      <c r="J1335">
        <v>23737</v>
      </c>
      <c r="K1335">
        <v>8867</v>
      </c>
      <c r="L1335" t="s">
        <v>520</v>
      </c>
      <c r="M1335" t="s">
        <v>841</v>
      </c>
      <c r="N1335" t="s">
        <v>840</v>
      </c>
      <c r="O1335" t="s">
        <v>522</v>
      </c>
      <c r="P1335" t="s">
        <v>333</v>
      </c>
      <c r="Q1335" t="s">
        <v>324</v>
      </c>
      <c r="R1335" t="s">
        <v>201</v>
      </c>
      <c r="S1335" t="s">
        <v>204</v>
      </c>
      <c r="T1335" t="s">
        <v>201</v>
      </c>
      <c r="U1335" t="s">
        <v>330</v>
      </c>
      <c r="V1335" t="s">
        <v>318</v>
      </c>
      <c r="W1335" t="s">
        <v>201</v>
      </c>
      <c r="X1335" t="s">
        <v>331</v>
      </c>
      <c r="Y1335" s="287" t="s">
        <v>164</v>
      </c>
    </row>
    <row r="1336" spans="1:25" x14ac:dyDescent="0.35">
      <c r="A1336" t="s">
        <v>192</v>
      </c>
      <c r="B1336" t="s">
        <v>193</v>
      </c>
      <c r="C1336" t="s">
        <v>756</v>
      </c>
      <c r="D1336" t="s">
        <v>840</v>
      </c>
      <c r="E1336" s="152">
        <v>23.07</v>
      </c>
      <c r="F1336" s="152">
        <v>23.07</v>
      </c>
      <c r="G1336" t="s">
        <v>196</v>
      </c>
      <c r="H1336" s="342">
        <v>1</v>
      </c>
      <c r="I1336" s="294">
        <v>43312</v>
      </c>
      <c r="J1336">
        <v>23737</v>
      </c>
      <c r="K1336">
        <v>8909</v>
      </c>
      <c r="L1336" t="s">
        <v>520</v>
      </c>
      <c r="M1336" t="s">
        <v>841</v>
      </c>
      <c r="N1336" t="s">
        <v>840</v>
      </c>
      <c r="O1336" t="s">
        <v>544</v>
      </c>
      <c r="P1336" t="s">
        <v>334</v>
      </c>
      <c r="Q1336" t="s">
        <v>324</v>
      </c>
      <c r="R1336" t="s">
        <v>201</v>
      </c>
      <c r="S1336" t="s">
        <v>204</v>
      </c>
      <c r="T1336" t="s">
        <v>201</v>
      </c>
      <c r="U1336" t="s">
        <v>330</v>
      </c>
      <c r="V1336" t="s">
        <v>318</v>
      </c>
      <c r="W1336" t="s">
        <v>201</v>
      </c>
      <c r="X1336" t="s">
        <v>331</v>
      </c>
      <c r="Y1336" s="287" t="s">
        <v>164</v>
      </c>
    </row>
    <row r="1337" spans="1:25" x14ac:dyDescent="0.35">
      <c r="A1337" t="s">
        <v>192</v>
      </c>
      <c r="B1337" t="s">
        <v>193</v>
      </c>
      <c r="C1337" t="s">
        <v>756</v>
      </c>
      <c r="D1337" t="s">
        <v>840</v>
      </c>
      <c r="E1337" s="152">
        <v>0.22</v>
      </c>
      <c r="F1337" s="152">
        <v>0.22</v>
      </c>
      <c r="G1337" t="s">
        <v>196</v>
      </c>
      <c r="H1337" s="342">
        <v>1</v>
      </c>
      <c r="I1337" s="294">
        <v>43312</v>
      </c>
      <c r="J1337">
        <v>23737</v>
      </c>
      <c r="K1337">
        <v>8954</v>
      </c>
      <c r="L1337" t="s">
        <v>520</v>
      </c>
      <c r="M1337" t="s">
        <v>841</v>
      </c>
      <c r="N1337" t="s">
        <v>840</v>
      </c>
      <c r="O1337" t="s">
        <v>811</v>
      </c>
      <c r="P1337" t="s">
        <v>334</v>
      </c>
      <c r="Q1337" t="s">
        <v>324</v>
      </c>
      <c r="R1337" t="s">
        <v>201</v>
      </c>
      <c r="S1337" t="s">
        <v>204</v>
      </c>
      <c r="T1337" t="s">
        <v>201</v>
      </c>
      <c r="U1337" t="s">
        <v>330</v>
      </c>
      <c r="V1337" t="s">
        <v>318</v>
      </c>
      <c r="W1337" t="s">
        <v>201</v>
      </c>
      <c r="X1337" t="s">
        <v>331</v>
      </c>
      <c r="Y1337" s="287" t="s">
        <v>164</v>
      </c>
    </row>
    <row r="1338" spans="1:25" x14ac:dyDescent="0.35">
      <c r="A1338" t="s">
        <v>192</v>
      </c>
      <c r="B1338" t="s">
        <v>193</v>
      </c>
      <c r="C1338" t="s">
        <v>756</v>
      </c>
      <c r="D1338" t="s">
        <v>840</v>
      </c>
      <c r="E1338" s="152">
        <v>1.1599999999999999</v>
      </c>
      <c r="F1338" s="152">
        <v>1.1599999999999999</v>
      </c>
      <c r="G1338" t="s">
        <v>196</v>
      </c>
      <c r="H1338" s="342">
        <v>1</v>
      </c>
      <c r="I1338" s="294">
        <v>43312</v>
      </c>
      <c r="J1338">
        <v>23737</v>
      </c>
      <c r="K1338">
        <v>9014</v>
      </c>
      <c r="L1338" t="s">
        <v>520</v>
      </c>
      <c r="M1338" t="s">
        <v>841</v>
      </c>
      <c r="N1338" t="s">
        <v>840</v>
      </c>
      <c r="O1338" t="s">
        <v>522</v>
      </c>
      <c r="P1338" t="s">
        <v>334</v>
      </c>
      <c r="Q1338" t="s">
        <v>324</v>
      </c>
      <c r="R1338" t="s">
        <v>201</v>
      </c>
      <c r="S1338" t="s">
        <v>204</v>
      </c>
      <c r="T1338" t="s">
        <v>201</v>
      </c>
      <c r="U1338" t="s">
        <v>330</v>
      </c>
      <c r="V1338" t="s">
        <v>318</v>
      </c>
      <c r="W1338" t="s">
        <v>201</v>
      </c>
      <c r="X1338" t="s">
        <v>331</v>
      </c>
      <c r="Y1338" s="287" t="s">
        <v>164</v>
      </c>
    </row>
    <row r="1339" spans="1:25" x14ac:dyDescent="0.35">
      <c r="A1339" t="s">
        <v>192</v>
      </c>
      <c r="B1339" t="s">
        <v>193</v>
      </c>
      <c r="C1339" t="s">
        <v>756</v>
      </c>
      <c r="D1339" t="s">
        <v>840</v>
      </c>
      <c r="E1339" s="152">
        <v>17.59</v>
      </c>
      <c r="F1339" s="152">
        <v>17.59</v>
      </c>
      <c r="G1339" t="s">
        <v>196</v>
      </c>
      <c r="H1339" s="342">
        <v>1</v>
      </c>
      <c r="I1339" s="294">
        <v>43312</v>
      </c>
      <c r="J1339">
        <v>23737</v>
      </c>
      <c r="K1339">
        <v>9055</v>
      </c>
      <c r="L1339" t="s">
        <v>520</v>
      </c>
      <c r="M1339" t="s">
        <v>841</v>
      </c>
      <c r="N1339" t="s">
        <v>840</v>
      </c>
      <c r="O1339" t="s">
        <v>544</v>
      </c>
      <c r="P1339" t="s">
        <v>335</v>
      </c>
      <c r="Q1339" t="s">
        <v>324</v>
      </c>
      <c r="R1339" t="s">
        <v>201</v>
      </c>
      <c r="S1339" t="s">
        <v>204</v>
      </c>
      <c r="T1339" t="s">
        <v>201</v>
      </c>
      <c r="U1339" t="s">
        <v>330</v>
      </c>
      <c r="V1339" t="s">
        <v>318</v>
      </c>
      <c r="W1339" t="s">
        <v>201</v>
      </c>
      <c r="X1339" t="s">
        <v>331</v>
      </c>
      <c r="Y1339" s="287" t="s">
        <v>164</v>
      </c>
    </row>
    <row r="1340" spans="1:25" x14ac:dyDescent="0.35">
      <c r="A1340" t="s">
        <v>192</v>
      </c>
      <c r="B1340" t="s">
        <v>193</v>
      </c>
      <c r="C1340" t="s">
        <v>756</v>
      </c>
      <c r="D1340" t="s">
        <v>840</v>
      </c>
      <c r="E1340" s="152">
        <v>0.17</v>
      </c>
      <c r="F1340" s="152">
        <v>0.17</v>
      </c>
      <c r="G1340" t="s">
        <v>196</v>
      </c>
      <c r="H1340" s="342">
        <v>1</v>
      </c>
      <c r="I1340" s="294">
        <v>43312</v>
      </c>
      <c r="J1340">
        <v>23737</v>
      </c>
      <c r="K1340">
        <v>9100</v>
      </c>
      <c r="L1340" t="s">
        <v>520</v>
      </c>
      <c r="M1340" t="s">
        <v>841</v>
      </c>
      <c r="N1340" t="s">
        <v>840</v>
      </c>
      <c r="O1340" t="s">
        <v>811</v>
      </c>
      <c r="P1340" t="s">
        <v>335</v>
      </c>
      <c r="Q1340" t="s">
        <v>324</v>
      </c>
      <c r="R1340" t="s">
        <v>201</v>
      </c>
      <c r="S1340" t="s">
        <v>204</v>
      </c>
      <c r="T1340" t="s">
        <v>201</v>
      </c>
      <c r="U1340" t="s">
        <v>330</v>
      </c>
      <c r="V1340" t="s">
        <v>318</v>
      </c>
      <c r="W1340" t="s">
        <v>201</v>
      </c>
      <c r="X1340" t="s">
        <v>331</v>
      </c>
      <c r="Y1340" s="287" t="s">
        <v>164</v>
      </c>
    </row>
    <row r="1341" spans="1:25" x14ac:dyDescent="0.35">
      <c r="A1341" t="s">
        <v>192</v>
      </c>
      <c r="B1341" t="s">
        <v>193</v>
      </c>
      <c r="C1341" t="s">
        <v>756</v>
      </c>
      <c r="D1341" t="s">
        <v>840</v>
      </c>
      <c r="E1341" s="152">
        <v>0.89</v>
      </c>
      <c r="F1341" s="152">
        <v>0.89</v>
      </c>
      <c r="G1341" t="s">
        <v>196</v>
      </c>
      <c r="H1341" s="342">
        <v>1</v>
      </c>
      <c r="I1341" s="294">
        <v>43312</v>
      </c>
      <c r="J1341">
        <v>23737</v>
      </c>
      <c r="K1341">
        <v>9160</v>
      </c>
      <c r="L1341" t="s">
        <v>520</v>
      </c>
      <c r="M1341" t="s">
        <v>841</v>
      </c>
      <c r="N1341" t="s">
        <v>840</v>
      </c>
      <c r="O1341" t="s">
        <v>522</v>
      </c>
      <c r="P1341" t="s">
        <v>335</v>
      </c>
      <c r="Q1341" t="s">
        <v>324</v>
      </c>
      <c r="R1341" t="s">
        <v>201</v>
      </c>
      <c r="S1341" t="s">
        <v>204</v>
      </c>
      <c r="T1341" t="s">
        <v>201</v>
      </c>
      <c r="U1341" t="s">
        <v>330</v>
      </c>
      <c r="V1341" t="s">
        <v>318</v>
      </c>
      <c r="W1341" t="s">
        <v>201</v>
      </c>
      <c r="X1341" t="s">
        <v>331</v>
      </c>
      <c r="Y1341" s="287" t="s">
        <v>164</v>
      </c>
    </row>
    <row r="1342" spans="1:25" x14ac:dyDescent="0.35">
      <c r="A1342" t="s">
        <v>192</v>
      </c>
      <c r="B1342" t="s">
        <v>193</v>
      </c>
      <c r="C1342" t="s">
        <v>756</v>
      </c>
      <c r="D1342" t="s">
        <v>840</v>
      </c>
      <c r="E1342" s="152">
        <v>109.32</v>
      </c>
      <c r="F1342" s="152">
        <v>109.32</v>
      </c>
      <c r="G1342" t="s">
        <v>196</v>
      </c>
      <c r="H1342" s="342">
        <v>1</v>
      </c>
      <c r="I1342" s="294">
        <v>43312</v>
      </c>
      <c r="J1342">
        <v>23737</v>
      </c>
      <c r="K1342">
        <v>9204</v>
      </c>
      <c r="L1342" t="s">
        <v>520</v>
      </c>
      <c r="M1342" t="s">
        <v>841</v>
      </c>
      <c r="N1342" t="s">
        <v>840</v>
      </c>
      <c r="O1342" t="s">
        <v>544</v>
      </c>
      <c r="P1342" t="s">
        <v>336</v>
      </c>
      <c r="Q1342" t="s">
        <v>324</v>
      </c>
      <c r="R1342" t="s">
        <v>201</v>
      </c>
      <c r="S1342" t="s">
        <v>204</v>
      </c>
      <c r="T1342" t="s">
        <v>201</v>
      </c>
      <c r="U1342" t="s">
        <v>330</v>
      </c>
      <c r="V1342" t="s">
        <v>318</v>
      </c>
      <c r="W1342" t="s">
        <v>201</v>
      </c>
      <c r="X1342" t="s">
        <v>331</v>
      </c>
      <c r="Y1342" s="287" t="s">
        <v>164</v>
      </c>
    </row>
    <row r="1343" spans="1:25" x14ac:dyDescent="0.35">
      <c r="A1343" t="s">
        <v>192</v>
      </c>
      <c r="B1343" t="s">
        <v>193</v>
      </c>
      <c r="C1343" t="s">
        <v>756</v>
      </c>
      <c r="D1343" t="s">
        <v>840</v>
      </c>
      <c r="E1343" s="152">
        <v>1.05</v>
      </c>
      <c r="F1343" s="152">
        <v>1.05</v>
      </c>
      <c r="G1343" t="s">
        <v>196</v>
      </c>
      <c r="H1343" s="342">
        <v>1</v>
      </c>
      <c r="I1343" s="294">
        <v>43312</v>
      </c>
      <c r="J1343">
        <v>23737</v>
      </c>
      <c r="K1343">
        <v>9251</v>
      </c>
      <c r="L1343" t="s">
        <v>520</v>
      </c>
      <c r="M1343" t="s">
        <v>841</v>
      </c>
      <c r="N1343" t="s">
        <v>840</v>
      </c>
      <c r="O1343" t="s">
        <v>811</v>
      </c>
      <c r="P1343" t="s">
        <v>336</v>
      </c>
      <c r="Q1343" t="s">
        <v>324</v>
      </c>
      <c r="R1343" t="s">
        <v>201</v>
      </c>
      <c r="S1343" t="s">
        <v>204</v>
      </c>
      <c r="T1343" t="s">
        <v>201</v>
      </c>
      <c r="U1343" t="s">
        <v>330</v>
      </c>
      <c r="V1343" t="s">
        <v>318</v>
      </c>
      <c r="W1343" t="s">
        <v>201</v>
      </c>
      <c r="X1343" t="s">
        <v>331</v>
      </c>
      <c r="Y1343" s="287" t="s">
        <v>164</v>
      </c>
    </row>
    <row r="1344" spans="1:25" x14ac:dyDescent="0.35">
      <c r="A1344" t="s">
        <v>192</v>
      </c>
      <c r="B1344" t="s">
        <v>193</v>
      </c>
      <c r="C1344" t="s">
        <v>756</v>
      </c>
      <c r="D1344" t="s">
        <v>840</v>
      </c>
      <c r="E1344" s="152">
        <v>5.52</v>
      </c>
      <c r="F1344" s="152">
        <v>5.52</v>
      </c>
      <c r="G1344" t="s">
        <v>196</v>
      </c>
      <c r="H1344" s="342">
        <v>1</v>
      </c>
      <c r="I1344" s="294">
        <v>43312</v>
      </c>
      <c r="J1344">
        <v>23737</v>
      </c>
      <c r="K1344">
        <v>9311</v>
      </c>
      <c r="L1344" t="s">
        <v>520</v>
      </c>
      <c r="M1344" t="s">
        <v>841</v>
      </c>
      <c r="N1344" t="s">
        <v>840</v>
      </c>
      <c r="O1344" t="s">
        <v>522</v>
      </c>
      <c r="P1344" t="s">
        <v>336</v>
      </c>
      <c r="Q1344" t="s">
        <v>324</v>
      </c>
      <c r="R1344" t="s">
        <v>201</v>
      </c>
      <c r="S1344" t="s">
        <v>204</v>
      </c>
      <c r="T1344" t="s">
        <v>201</v>
      </c>
      <c r="U1344" t="s">
        <v>330</v>
      </c>
      <c r="V1344" t="s">
        <v>318</v>
      </c>
      <c r="W1344" t="s">
        <v>201</v>
      </c>
      <c r="X1344" t="s">
        <v>331</v>
      </c>
      <c r="Y1344" s="287" t="s">
        <v>164</v>
      </c>
    </row>
    <row r="1345" spans="1:25" x14ac:dyDescent="0.35">
      <c r="A1345" t="s">
        <v>192</v>
      </c>
      <c r="B1345" t="s">
        <v>193</v>
      </c>
      <c r="C1345" t="s">
        <v>756</v>
      </c>
      <c r="D1345" t="s">
        <v>840</v>
      </c>
      <c r="E1345" s="152">
        <v>35.590000000000003</v>
      </c>
      <c r="F1345" s="152">
        <v>35.590000000000003</v>
      </c>
      <c r="G1345" t="s">
        <v>196</v>
      </c>
      <c r="H1345" s="342">
        <v>1</v>
      </c>
      <c r="I1345" s="294">
        <v>43312</v>
      </c>
      <c r="J1345">
        <v>23737</v>
      </c>
      <c r="K1345">
        <v>9353</v>
      </c>
      <c r="L1345" t="s">
        <v>520</v>
      </c>
      <c r="M1345" t="s">
        <v>841</v>
      </c>
      <c r="N1345" t="s">
        <v>840</v>
      </c>
      <c r="O1345" t="s">
        <v>544</v>
      </c>
      <c r="P1345" t="s">
        <v>337</v>
      </c>
      <c r="Q1345" t="s">
        <v>324</v>
      </c>
      <c r="R1345" t="s">
        <v>201</v>
      </c>
      <c r="S1345" t="s">
        <v>204</v>
      </c>
      <c r="T1345" t="s">
        <v>201</v>
      </c>
      <c r="U1345" t="s">
        <v>330</v>
      </c>
      <c r="V1345" t="s">
        <v>318</v>
      </c>
      <c r="W1345" t="s">
        <v>201</v>
      </c>
      <c r="X1345" t="s">
        <v>331</v>
      </c>
      <c r="Y1345" s="287" t="s">
        <v>164</v>
      </c>
    </row>
    <row r="1346" spans="1:25" x14ac:dyDescent="0.35">
      <c r="A1346" t="s">
        <v>192</v>
      </c>
      <c r="B1346" t="s">
        <v>193</v>
      </c>
      <c r="C1346" t="s">
        <v>756</v>
      </c>
      <c r="D1346" t="s">
        <v>840</v>
      </c>
      <c r="E1346" s="152">
        <v>0.34</v>
      </c>
      <c r="F1346" s="152">
        <v>0.34</v>
      </c>
      <c r="G1346" t="s">
        <v>196</v>
      </c>
      <c r="H1346" s="342">
        <v>1</v>
      </c>
      <c r="I1346" s="294">
        <v>43312</v>
      </c>
      <c r="J1346">
        <v>23737</v>
      </c>
      <c r="K1346">
        <v>9400</v>
      </c>
      <c r="L1346" t="s">
        <v>520</v>
      </c>
      <c r="M1346" t="s">
        <v>841</v>
      </c>
      <c r="N1346" t="s">
        <v>840</v>
      </c>
      <c r="O1346" t="s">
        <v>811</v>
      </c>
      <c r="P1346" t="s">
        <v>337</v>
      </c>
      <c r="Q1346" t="s">
        <v>324</v>
      </c>
      <c r="R1346" t="s">
        <v>201</v>
      </c>
      <c r="S1346" t="s">
        <v>204</v>
      </c>
      <c r="T1346" t="s">
        <v>201</v>
      </c>
      <c r="U1346" t="s">
        <v>330</v>
      </c>
      <c r="V1346" t="s">
        <v>318</v>
      </c>
      <c r="W1346" t="s">
        <v>201</v>
      </c>
      <c r="X1346" t="s">
        <v>331</v>
      </c>
      <c r="Y1346" s="287" t="s">
        <v>164</v>
      </c>
    </row>
    <row r="1347" spans="1:25" x14ac:dyDescent="0.35">
      <c r="A1347" t="s">
        <v>192</v>
      </c>
      <c r="B1347" t="s">
        <v>193</v>
      </c>
      <c r="C1347" t="s">
        <v>756</v>
      </c>
      <c r="D1347" t="s">
        <v>840</v>
      </c>
      <c r="E1347" s="152">
        <v>1.8</v>
      </c>
      <c r="F1347" s="152">
        <v>1.8</v>
      </c>
      <c r="G1347" t="s">
        <v>196</v>
      </c>
      <c r="H1347" s="342">
        <v>1</v>
      </c>
      <c r="I1347" s="294">
        <v>43312</v>
      </c>
      <c r="J1347">
        <v>23737</v>
      </c>
      <c r="K1347">
        <v>9460</v>
      </c>
      <c r="L1347" t="s">
        <v>520</v>
      </c>
      <c r="M1347" t="s">
        <v>841</v>
      </c>
      <c r="N1347" t="s">
        <v>840</v>
      </c>
      <c r="O1347" t="s">
        <v>522</v>
      </c>
      <c r="P1347" t="s">
        <v>337</v>
      </c>
      <c r="Q1347" t="s">
        <v>324</v>
      </c>
      <c r="R1347" t="s">
        <v>201</v>
      </c>
      <c r="S1347" t="s">
        <v>204</v>
      </c>
      <c r="T1347" t="s">
        <v>201</v>
      </c>
      <c r="U1347" t="s">
        <v>330</v>
      </c>
      <c r="V1347" t="s">
        <v>318</v>
      </c>
      <c r="W1347" t="s">
        <v>201</v>
      </c>
      <c r="X1347" t="s">
        <v>331</v>
      </c>
      <c r="Y1347" s="287" t="s">
        <v>164</v>
      </c>
    </row>
    <row r="1348" spans="1:25" x14ac:dyDescent="0.35">
      <c r="A1348" t="s">
        <v>192</v>
      </c>
      <c r="B1348" t="s">
        <v>193</v>
      </c>
      <c r="C1348" t="s">
        <v>756</v>
      </c>
      <c r="D1348" t="s">
        <v>840</v>
      </c>
      <c r="E1348" s="152">
        <v>61.72</v>
      </c>
      <c r="F1348" s="152">
        <v>61.72</v>
      </c>
      <c r="G1348" t="s">
        <v>196</v>
      </c>
      <c r="H1348" s="342">
        <v>1</v>
      </c>
      <c r="I1348" s="294">
        <v>43312</v>
      </c>
      <c r="J1348">
        <v>23737</v>
      </c>
      <c r="K1348">
        <v>9502</v>
      </c>
      <c r="L1348" t="s">
        <v>520</v>
      </c>
      <c r="M1348" t="s">
        <v>841</v>
      </c>
      <c r="N1348" t="s">
        <v>840</v>
      </c>
      <c r="O1348" t="s">
        <v>544</v>
      </c>
      <c r="P1348" t="s">
        <v>338</v>
      </c>
      <c r="Q1348" t="s">
        <v>324</v>
      </c>
      <c r="R1348" t="s">
        <v>201</v>
      </c>
      <c r="S1348" t="s">
        <v>204</v>
      </c>
      <c r="T1348" t="s">
        <v>201</v>
      </c>
      <c r="U1348" t="s">
        <v>330</v>
      </c>
      <c r="V1348" t="s">
        <v>318</v>
      </c>
      <c r="W1348" t="s">
        <v>201</v>
      </c>
      <c r="X1348" t="s">
        <v>331</v>
      </c>
      <c r="Y1348" s="287" t="s">
        <v>164</v>
      </c>
    </row>
    <row r="1349" spans="1:25" x14ac:dyDescent="0.35">
      <c r="A1349" t="s">
        <v>192</v>
      </c>
      <c r="B1349" t="s">
        <v>193</v>
      </c>
      <c r="C1349" t="s">
        <v>756</v>
      </c>
      <c r="D1349" t="s">
        <v>840</v>
      </c>
      <c r="E1349" s="152">
        <v>0.59</v>
      </c>
      <c r="F1349" s="152">
        <v>0.59</v>
      </c>
      <c r="G1349" t="s">
        <v>196</v>
      </c>
      <c r="H1349" s="342">
        <v>1</v>
      </c>
      <c r="I1349" s="294">
        <v>43312</v>
      </c>
      <c r="J1349">
        <v>23737</v>
      </c>
      <c r="K1349">
        <v>9549</v>
      </c>
      <c r="L1349" t="s">
        <v>520</v>
      </c>
      <c r="M1349" t="s">
        <v>841</v>
      </c>
      <c r="N1349" t="s">
        <v>840</v>
      </c>
      <c r="O1349" t="s">
        <v>811</v>
      </c>
      <c r="P1349" t="s">
        <v>338</v>
      </c>
      <c r="Q1349" t="s">
        <v>324</v>
      </c>
      <c r="R1349" t="s">
        <v>201</v>
      </c>
      <c r="S1349" t="s">
        <v>204</v>
      </c>
      <c r="T1349" t="s">
        <v>201</v>
      </c>
      <c r="U1349" t="s">
        <v>330</v>
      </c>
      <c r="V1349" t="s">
        <v>318</v>
      </c>
      <c r="W1349" t="s">
        <v>201</v>
      </c>
      <c r="X1349" t="s">
        <v>331</v>
      </c>
      <c r="Y1349" s="287" t="s">
        <v>164</v>
      </c>
    </row>
    <row r="1350" spans="1:25" x14ac:dyDescent="0.35">
      <c r="A1350" t="s">
        <v>192</v>
      </c>
      <c r="B1350" t="s">
        <v>193</v>
      </c>
      <c r="C1350" t="s">
        <v>756</v>
      </c>
      <c r="D1350" t="s">
        <v>840</v>
      </c>
      <c r="E1350" s="152">
        <v>3.12</v>
      </c>
      <c r="F1350" s="152">
        <v>3.12</v>
      </c>
      <c r="G1350" t="s">
        <v>196</v>
      </c>
      <c r="H1350" s="342">
        <v>1</v>
      </c>
      <c r="I1350" s="294">
        <v>43312</v>
      </c>
      <c r="J1350">
        <v>23737</v>
      </c>
      <c r="K1350">
        <v>9609</v>
      </c>
      <c r="L1350" t="s">
        <v>520</v>
      </c>
      <c r="M1350" t="s">
        <v>841</v>
      </c>
      <c r="N1350" t="s">
        <v>840</v>
      </c>
      <c r="O1350" t="s">
        <v>522</v>
      </c>
      <c r="P1350" t="s">
        <v>338</v>
      </c>
      <c r="Q1350" t="s">
        <v>324</v>
      </c>
      <c r="R1350" t="s">
        <v>201</v>
      </c>
      <c r="S1350" t="s">
        <v>204</v>
      </c>
      <c r="T1350" t="s">
        <v>201</v>
      </c>
      <c r="U1350" t="s">
        <v>330</v>
      </c>
      <c r="V1350" t="s">
        <v>318</v>
      </c>
      <c r="W1350" t="s">
        <v>201</v>
      </c>
      <c r="X1350" t="s">
        <v>331</v>
      </c>
      <c r="Y1350" s="287" t="s">
        <v>164</v>
      </c>
    </row>
    <row r="1351" spans="1:25" x14ac:dyDescent="0.35">
      <c r="A1351" t="s">
        <v>192</v>
      </c>
      <c r="B1351" t="s">
        <v>193</v>
      </c>
      <c r="C1351" t="s">
        <v>756</v>
      </c>
      <c r="D1351" t="s">
        <v>840</v>
      </c>
      <c r="E1351" s="152">
        <v>92.02</v>
      </c>
      <c r="F1351" s="152">
        <v>92.02</v>
      </c>
      <c r="G1351" t="s">
        <v>196</v>
      </c>
      <c r="H1351" s="342">
        <v>1</v>
      </c>
      <c r="I1351" s="294">
        <v>43312</v>
      </c>
      <c r="J1351">
        <v>23737</v>
      </c>
      <c r="K1351">
        <v>9653</v>
      </c>
      <c r="L1351" t="s">
        <v>520</v>
      </c>
      <c r="M1351" t="s">
        <v>841</v>
      </c>
      <c r="N1351" t="s">
        <v>840</v>
      </c>
      <c r="O1351" t="s">
        <v>544</v>
      </c>
      <c r="P1351" t="s">
        <v>340</v>
      </c>
      <c r="Q1351" t="s">
        <v>324</v>
      </c>
      <c r="R1351" t="s">
        <v>201</v>
      </c>
      <c r="S1351" t="s">
        <v>204</v>
      </c>
      <c r="T1351" t="s">
        <v>201</v>
      </c>
      <c r="U1351" t="s">
        <v>330</v>
      </c>
      <c r="V1351" t="s">
        <v>318</v>
      </c>
      <c r="W1351" t="s">
        <v>201</v>
      </c>
      <c r="X1351" t="s">
        <v>94</v>
      </c>
      <c r="Y1351" s="287" t="s">
        <v>164</v>
      </c>
    </row>
    <row r="1352" spans="1:25" x14ac:dyDescent="0.35">
      <c r="A1352" t="s">
        <v>192</v>
      </c>
      <c r="B1352" t="s">
        <v>193</v>
      </c>
      <c r="C1352" t="s">
        <v>756</v>
      </c>
      <c r="D1352" t="s">
        <v>840</v>
      </c>
      <c r="E1352" s="152">
        <v>0.88</v>
      </c>
      <c r="F1352" s="152">
        <v>0.88</v>
      </c>
      <c r="G1352" t="s">
        <v>196</v>
      </c>
      <c r="H1352" s="342">
        <v>1</v>
      </c>
      <c r="I1352" s="294">
        <v>43312</v>
      </c>
      <c r="J1352">
        <v>23737</v>
      </c>
      <c r="K1352">
        <v>9700</v>
      </c>
      <c r="L1352" t="s">
        <v>520</v>
      </c>
      <c r="M1352" t="s">
        <v>841</v>
      </c>
      <c r="N1352" t="s">
        <v>840</v>
      </c>
      <c r="O1352" t="s">
        <v>811</v>
      </c>
      <c r="P1352" t="s">
        <v>340</v>
      </c>
      <c r="Q1352" t="s">
        <v>324</v>
      </c>
      <c r="R1352" t="s">
        <v>201</v>
      </c>
      <c r="S1352" t="s">
        <v>204</v>
      </c>
      <c r="T1352" t="s">
        <v>201</v>
      </c>
      <c r="U1352" t="s">
        <v>330</v>
      </c>
      <c r="V1352" t="s">
        <v>318</v>
      </c>
      <c r="W1352" t="s">
        <v>201</v>
      </c>
      <c r="X1352" t="s">
        <v>94</v>
      </c>
      <c r="Y1352" s="287" t="s">
        <v>164</v>
      </c>
    </row>
    <row r="1353" spans="1:25" x14ac:dyDescent="0.35">
      <c r="A1353" t="s">
        <v>192</v>
      </c>
      <c r="B1353" t="s">
        <v>193</v>
      </c>
      <c r="C1353" t="s">
        <v>756</v>
      </c>
      <c r="D1353" t="s">
        <v>840</v>
      </c>
      <c r="E1353" s="152">
        <v>4.6500000000000004</v>
      </c>
      <c r="F1353" s="152">
        <v>4.6500000000000004</v>
      </c>
      <c r="G1353" t="s">
        <v>196</v>
      </c>
      <c r="H1353" s="342">
        <v>1</v>
      </c>
      <c r="I1353" s="294">
        <v>43312</v>
      </c>
      <c r="J1353">
        <v>23737</v>
      </c>
      <c r="K1353">
        <v>9760</v>
      </c>
      <c r="L1353" t="s">
        <v>520</v>
      </c>
      <c r="M1353" t="s">
        <v>841</v>
      </c>
      <c r="N1353" t="s">
        <v>840</v>
      </c>
      <c r="O1353" t="s">
        <v>522</v>
      </c>
      <c r="P1353" t="s">
        <v>340</v>
      </c>
      <c r="Q1353" t="s">
        <v>324</v>
      </c>
      <c r="R1353" t="s">
        <v>201</v>
      </c>
      <c r="S1353" t="s">
        <v>204</v>
      </c>
      <c r="T1353" t="s">
        <v>201</v>
      </c>
      <c r="U1353" t="s">
        <v>330</v>
      </c>
      <c r="V1353" t="s">
        <v>318</v>
      </c>
      <c r="W1353" t="s">
        <v>201</v>
      </c>
      <c r="X1353" t="s">
        <v>94</v>
      </c>
      <c r="Y1353" s="287" t="s">
        <v>164</v>
      </c>
    </row>
    <row r="1354" spans="1:25" x14ac:dyDescent="0.35">
      <c r="A1354" t="s">
        <v>192</v>
      </c>
      <c r="B1354" t="s">
        <v>193</v>
      </c>
      <c r="C1354" t="s">
        <v>756</v>
      </c>
      <c r="D1354" t="s">
        <v>840</v>
      </c>
      <c r="E1354" s="152">
        <v>6.52</v>
      </c>
      <c r="F1354" s="152">
        <v>6.52</v>
      </c>
      <c r="G1354" t="s">
        <v>196</v>
      </c>
      <c r="H1354" s="342">
        <v>1</v>
      </c>
      <c r="I1354" s="294">
        <v>43312</v>
      </c>
      <c r="J1354">
        <v>23737</v>
      </c>
      <c r="K1354">
        <v>9799</v>
      </c>
      <c r="L1354" t="s">
        <v>520</v>
      </c>
      <c r="M1354" t="s">
        <v>841</v>
      </c>
      <c r="N1354" t="s">
        <v>840</v>
      </c>
      <c r="O1354" t="s">
        <v>544</v>
      </c>
      <c r="P1354" t="s">
        <v>533</v>
      </c>
      <c r="Q1354" t="s">
        <v>324</v>
      </c>
      <c r="R1354" t="s">
        <v>201</v>
      </c>
      <c r="S1354" t="s">
        <v>204</v>
      </c>
      <c r="T1354" t="s">
        <v>201</v>
      </c>
      <c r="U1354" t="s">
        <v>330</v>
      </c>
      <c r="V1354" t="s">
        <v>318</v>
      </c>
      <c r="W1354" t="s">
        <v>201</v>
      </c>
      <c r="X1354" t="s">
        <v>94</v>
      </c>
      <c r="Y1354" s="287" t="s">
        <v>164</v>
      </c>
    </row>
    <row r="1355" spans="1:25" x14ac:dyDescent="0.35">
      <c r="A1355" t="s">
        <v>192</v>
      </c>
      <c r="B1355" t="s">
        <v>193</v>
      </c>
      <c r="C1355" t="s">
        <v>756</v>
      </c>
      <c r="D1355" t="s">
        <v>840</v>
      </c>
      <c r="E1355" s="152">
        <v>0.06</v>
      </c>
      <c r="F1355" s="152">
        <v>0.06</v>
      </c>
      <c r="G1355" t="s">
        <v>196</v>
      </c>
      <c r="H1355" s="342">
        <v>1</v>
      </c>
      <c r="I1355" s="294">
        <v>43312</v>
      </c>
      <c r="J1355">
        <v>23737</v>
      </c>
      <c r="K1355">
        <v>9844</v>
      </c>
      <c r="L1355" t="s">
        <v>520</v>
      </c>
      <c r="M1355" t="s">
        <v>841</v>
      </c>
      <c r="N1355" t="s">
        <v>840</v>
      </c>
      <c r="O1355" t="s">
        <v>811</v>
      </c>
      <c r="P1355" t="s">
        <v>533</v>
      </c>
      <c r="Q1355" t="s">
        <v>324</v>
      </c>
      <c r="R1355" t="s">
        <v>201</v>
      </c>
      <c r="S1355" t="s">
        <v>204</v>
      </c>
      <c r="T1355" t="s">
        <v>201</v>
      </c>
      <c r="U1355" t="s">
        <v>330</v>
      </c>
      <c r="V1355" t="s">
        <v>318</v>
      </c>
      <c r="W1355" t="s">
        <v>201</v>
      </c>
      <c r="X1355" t="s">
        <v>94</v>
      </c>
      <c r="Y1355" s="287" t="s">
        <v>164</v>
      </c>
    </row>
    <row r="1356" spans="1:25" x14ac:dyDescent="0.35">
      <c r="A1356" t="s">
        <v>192</v>
      </c>
      <c r="B1356" t="s">
        <v>193</v>
      </c>
      <c r="C1356" t="s">
        <v>756</v>
      </c>
      <c r="D1356" t="s">
        <v>840</v>
      </c>
      <c r="E1356" s="152">
        <v>0.33</v>
      </c>
      <c r="F1356" s="152">
        <v>0.33</v>
      </c>
      <c r="G1356" t="s">
        <v>196</v>
      </c>
      <c r="H1356" s="342">
        <v>1</v>
      </c>
      <c r="I1356" s="294">
        <v>43312</v>
      </c>
      <c r="J1356">
        <v>23737</v>
      </c>
      <c r="K1356">
        <v>9904</v>
      </c>
      <c r="L1356" t="s">
        <v>520</v>
      </c>
      <c r="M1356" t="s">
        <v>841</v>
      </c>
      <c r="N1356" t="s">
        <v>840</v>
      </c>
      <c r="O1356" t="s">
        <v>522</v>
      </c>
      <c r="P1356" t="s">
        <v>533</v>
      </c>
      <c r="Q1356" t="s">
        <v>324</v>
      </c>
      <c r="R1356" t="s">
        <v>201</v>
      </c>
      <c r="S1356" t="s">
        <v>204</v>
      </c>
      <c r="T1356" t="s">
        <v>201</v>
      </c>
      <c r="U1356" t="s">
        <v>330</v>
      </c>
      <c r="V1356" t="s">
        <v>318</v>
      </c>
      <c r="W1356" t="s">
        <v>201</v>
      </c>
      <c r="X1356" t="s">
        <v>94</v>
      </c>
      <c r="Y1356" s="287" t="s">
        <v>164</v>
      </c>
    </row>
    <row r="1357" spans="1:25" x14ac:dyDescent="0.35">
      <c r="A1357" t="s">
        <v>192</v>
      </c>
      <c r="B1357" t="s">
        <v>193</v>
      </c>
      <c r="C1357" t="s">
        <v>756</v>
      </c>
      <c r="D1357" t="s">
        <v>840</v>
      </c>
      <c r="E1357" s="152">
        <v>5.53</v>
      </c>
      <c r="F1357" s="152">
        <v>5.53</v>
      </c>
      <c r="G1357" t="s">
        <v>196</v>
      </c>
      <c r="H1357" s="342">
        <v>1</v>
      </c>
      <c r="I1357" s="294">
        <v>43312</v>
      </c>
      <c r="J1357">
        <v>23737</v>
      </c>
      <c r="K1357">
        <v>9943</v>
      </c>
      <c r="L1357" t="s">
        <v>520</v>
      </c>
      <c r="M1357" t="s">
        <v>841</v>
      </c>
      <c r="N1357" t="s">
        <v>840</v>
      </c>
      <c r="O1357" t="s">
        <v>544</v>
      </c>
      <c r="P1357" t="s">
        <v>531</v>
      </c>
      <c r="Q1357" t="s">
        <v>324</v>
      </c>
      <c r="R1357" t="s">
        <v>201</v>
      </c>
      <c r="S1357" t="s">
        <v>204</v>
      </c>
      <c r="T1357" t="s">
        <v>201</v>
      </c>
      <c r="U1357" t="s">
        <v>330</v>
      </c>
      <c r="V1357" t="s">
        <v>318</v>
      </c>
      <c r="W1357" t="s">
        <v>201</v>
      </c>
      <c r="X1357" t="s">
        <v>94</v>
      </c>
      <c r="Y1357" s="287" t="s">
        <v>164</v>
      </c>
    </row>
    <row r="1358" spans="1:25" x14ac:dyDescent="0.35">
      <c r="A1358" t="s">
        <v>192</v>
      </c>
      <c r="B1358" t="s">
        <v>193</v>
      </c>
      <c r="C1358" t="s">
        <v>756</v>
      </c>
      <c r="D1358" t="s">
        <v>840</v>
      </c>
      <c r="E1358" s="152">
        <v>0.05</v>
      </c>
      <c r="F1358" s="152">
        <v>0.05</v>
      </c>
      <c r="G1358" t="s">
        <v>196</v>
      </c>
      <c r="H1358" s="342">
        <v>1</v>
      </c>
      <c r="I1358" s="294">
        <v>43312</v>
      </c>
      <c r="J1358">
        <v>23737</v>
      </c>
      <c r="K1358">
        <v>9988</v>
      </c>
      <c r="L1358" t="s">
        <v>520</v>
      </c>
      <c r="M1358" t="s">
        <v>841</v>
      </c>
      <c r="N1358" t="s">
        <v>840</v>
      </c>
      <c r="O1358" t="s">
        <v>811</v>
      </c>
      <c r="P1358" t="s">
        <v>531</v>
      </c>
      <c r="Q1358" t="s">
        <v>324</v>
      </c>
      <c r="R1358" t="s">
        <v>201</v>
      </c>
      <c r="S1358" t="s">
        <v>204</v>
      </c>
      <c r="T1358" t="s">
        <v>201</v>
      </c>
      <c r="U1358" t="s">
        <v>330</v>
      </c>
      <c r="V1358" t="s">
        <v>318</v>
      </c>
      <c r="W1358" t="s">
        <v>201</v>
      </c>
      <c r="X1358" t="s">
        <v>94</v>
      </c>
      <c r="Y1358" s="287" t="s">
        <v>164</v>
      </c>
    </row>
    <row r="1359" spans="1:25" x14ac:dyDescent="0.35">
      <c r="A1359" t="s">
        <v>192</v>
      </c>
      <c r="B1359" t="s">
        <v>193</v>
      </c>
      <c r="C1359" t="s">
        <v>756</v>
      </c>
      <c r="D1359" t="s">
        <v>840</v>
      </c>
      <c r="E1359" s="152">
        <v>0.28000000000000003</v>
      </c>
      <c r="F1359" s="152">
        <v>0.28000000000000003</v>
      </c>
      <c r="G1359" t="s">
        <v>196</v>
      </c>
      <c r="H1359" s="342">
        <v>1</v>
      </c>
      <c r="I1359" s="294">
        <v>43312</v>
      </c>
      <c r="J1359">
        <v>23737</v>
      </c>
      <c r="K1359">
        <v>10048</v>
      </c>
      <c r="L1359" t="s">
        <v>520</v>
      </c>
      <c r="M1359" t="s">
        <v>841</v>
      </c>
      <c r="N1359" t="s">
        <v>840</v>
      </c>
      <c r="O1359" t="s">
        <v>522</v>
      </c>
      <c r="P1359" t="s">
        <v>531</v>
      </c>
      <c r="Q1359" t="s">
        <v>324</v>
      </c>
      <c r="R1359" t="s">
        <v>201</v>
      </c>
      <c r="S1359" t="s">
        <v>204</v>
      </c>
      <c r="T1359" t="s">
        <v>201</v>
      </c>
      <c r="U1359" t="s">
        <v>330</v>
      </c>
      <c r="V1359" t="s">
        <v>318</v>
      </c>
      <c r="W1359" t="s">
        <v>201</v>
      </c>
      <c r="X1359" t="s">
        <v>94</v>
      </c>
      <c r="Y1359" s="287" t="s">
        <v>164</v>
      </c>
    </row>
    <row r="1360" spans="1:25" x14ac:dyDescent="0.35">
      <c r="A1360" t="s">
        <v>192</v>
      </c>
      <c r="B1360" t="s">
        <v>193</v>
      </c>
      <c r="C1360" t="s">
        <v>756</v>
      </c>
      <c r="D1360" t="s">
        <v>840</v>
      </c>
      <c r="E1360" s="152">
        <v>131.77000000000001</v>
      </c>
      <c r="F1360" s="152">
        <v>131.77000000000001</v>
      </c>
      <c r="G1360" t="s">
        <v>196</v>
      </c>
      <c r="H1360" s="342">
        <v>1</v>
      </c>
      <c r="I1360" s="294">
        <v>43312</v>
      </c>
      <c r="J1360">
        <v>23737</v>
      </c>
      <c r="K1360">
        <v>10092</v>
      </c>
      <c r="L1360" t="s">
        <v>520</v>
      </c>
      <c r="M1360" t="s">
        <v>841</v>
      </c>
      <c r="N1360" t="s">
        <v>840</v>
      </c>
      <c r="O1360" t="s">
        <v>544</v>
      </c>
      <c r="P1360" t="s">
        <v>343</v>
      </c>
      <c r="Q1360" t="s">
        <v>324</v>
      </c>
      <c r="R1360" t="s">
        <v>201</v>
      </c>
      <c r="S1360" t="s">
        <v>204</v>
      </c>
      <c r="T1360" t="s">
        <v>201</v>
      </c>
      <c r="U1360" t="s">
        <v>330</v>
      </c>
      <c r="V1360" t="s">
        <v>318</v>
      </c>
      <c r="W1360" t="s">
        <v>201</v>
      </c>
      <c r="X1360" t="s">
        <v>342</v>
      </c>
      <c r="Y1360" s="287" t="s">
        <v>164</v>
      </c>
    </row>
    <row r="1361" spans="1:25" x14ac:dyDescent="0.35">
      <c r="A1361" t="s">
        <v>192</v>
      </c>
      <c r="B1361" t="s">
        <v>193</v>
      </c>
      <c r="C1361" t="s">
        <v>756</v>
      </c>
      <c r="D1361" t="s">
        <v>840</v>
      </c>
      <c r="E1361" s="152">
        <v>1.26</v>
      </c>
      <c r="F1361" s="152">
        <v>1.26</v>
      </c>
      <c r="G1361" t="s">
        <v>196</v>
      </c>
      <c r="H1361" s="342">
        <v>1</v>
      </c>
      <c r="I1361" s="294">
        <v>43312</v>
      </c>
      <c r="J1361">
        <v>23737</v>
      </c>
      <c r="K1361">
        <v>10139</v>
      </c>
      <c r="L1361" t="s">
        <v>520</v>
      </c>
      <c r="M1361" t="s">
        <v>841</v>
      </c>
      <c r="N1361" t="s">
        <v>840</v>
      </c>
      <c r="O1361" t="s">
        <v>811</v>
      </c>
      <c r="P1361" t="s">
        <v>343</v>
      </c>
      <c r="Q1361" t="s">
        <v>324</v>
      </c>
      <c r="R1361" t="s">
        <v>201</v>
      </c>
      <c r="S1361" t="s">
        <v>204</v>
      </c>
      <c r="T1361" t="s">
        <v>201</v>
      </c>
      <c r="U1361" t="s">
        <v>330</v>
      </c>
      <c r="V1361" t="s">
        <v>318</v>
      </c>
      <c r="W1361" t="s">
        <v>201</v>
      </c>
      <c r="X1361" t="s">
        <v>342</v>
      </c>
      <c r="Y1361" s="287" t="s">
        <v>164</v>
      </c>
    </row>
    <row r="1362" spans="1:25" x14ac:dyDescent="0.35">
      <c r="A1362" t="s">
        <v>192</v>
      </c>
      <c r="B1362" t="s">
        <v>193</v>
      </c>
      <c r="C1362" t="s">
        <v>756</v>
      </c>
      <c r="D1362" t="s">
        <v>840</v>
      </c>
      <c r="E1362" s="152">
        <v>6.65</v>
      </c>
      <c r="F1362" s="152">
        <v>6.65</v>
      </c>
      <c r="G1362" t="s">
        <v>196</v>
      </c>
      <c r="H1362" s="342">
        <v>1</v>
      </c>
      <c r="I1362" s="294">
        <v>43312</v>
      </c>
      <c r="J1362">
        <v>23737</v>
      </c>
      <c r="K1362">
        <v>10199</v>
      </c>
      <c r="L1362" t="s">
        <v>520</v>
      </c>
      <c r="M1362" t="s">
        <v>841</v>
      </c>
      <c r="N1362" t="s">
        <v>840</v>
      </c>
      <c r="O1362" t="s">
        <v>522</v>
      </c>
      <c r="P1362" t="s">
        <v>343</v>
      </c>
      <c r="Q1362" t="s">
        <v>324</v>
      </c>
      <c r="R1362" t="s">
        <v>201</v>
      </c>
      <c r="S1362" t="s">
        <v>204</v>
      </c>
      <c r="T1362" t="s">
        <v>201</v>
      </c>
      <c r="U1362" t="s">
        <v>330</v>
      </c>
      <c r="V1362" t="s">
        <v>318</v>
      </c>
      <c r="W1362" t="s">
        <v>201</v>
      </c>
      <c r="X1362" t="s">
        <v>342</v>
      </c>
      <c r="Y1362" s="287" t="s">
        <v>164</v>
      </c>
    </row>
    <row r="1363" spans="1:25" x14ac:dyDescent="0.35">
      <c r="A1363" t="s">
        <v>192</v>
      </c>
      <c r="B1363" t="s">
        <v>193</v>
      </c>
      <c r="C1363" t="s">
        <v>756</v>
      </c>
      <c r="D1363" t="s">
        <v>840</v>
      </c>
      <c r="E1363" s="152">
        <v>4.5</v>
      </c>
      <c r="F1363" s="152">
        <v>4.5</v>
      </c>
      <c r="G1363" t="s">
        <v>196</v>
      </c>
      <c r="H1363" s="342">
        <v>1</v>
      </c>
      <c r="I1363" s="294">
        <v>43312</v>
      </c>
      <c r="J1363">
        <v>23737</v>
      </c>
      <c r="K1363">
        <v>10238</v>
      </c>
      <c r="L1363" t="s">
        <v>520</v>
      </c>
      <c r="M1363" t="s">
        <v>841</v>
      </c>
      <c r="N1363" t="s">
        <v>840</v>
      </c>
      <c r="O1363" t="s">
        <v>544</v>
      </c>
      <c r="P1363" t="s">
        <v>345</v>
      </c>
      <c r="Q1363" t="s">
        <v>324</v>
      </c>
      <c r="R1363" t="s">
        <v>201</v>
      </c>
      <c r="S1363" t="s">
        <v>204</v>
      </c>
      <c r="T1363" t="s">
        <v>201</v>
      </c>
      <c r="U1363" t="s">
        <v>330</v>
      </c>
      <c r="V1363" t="s">
        <v>318</v>
      </c>
      <c r="W1363" t="s">
        <v>201</v>
      </c>
      <c r="X1363" t="s">
        <v>331</v>
      </c>
      <c r="Y1363" s="287" t="s">
        <v>164</v>
      </c>
    </row>
    <row r="1364" spans="1:25" x14ac:dyDescent="0.35">
      <c r="A1364" t="s">
        <v>192</v>
      </c>
      <c r="B1364" t="s">
        <v>193</v>
      </c>
      <c r="C1364" t="s">
        <v>756</v>
      </c>
      <c r="D1364" t="s">
        <v>840</v>
      </c>
      <c r="E1364" s="152">
        <v>0.04</v>
      </c>
      <c r="F1364" s="152">
        <v>0.04</v>
      </c>
      <c r="G1364" t="s">
        <v>196</v>
      </c>
      <c r="H1364" s="342">
        <v>1</v>
      </c>
      <c r="I1364" s="294">
        <v>43312</v>
      </c>
      <c r="J1364">
        <v>23737</v>
      </c>
      <c r="K1364">
        <v>10283</v>
      </c>
      <c r="L1364" t="s">
        <v>520</v>
      </c>
      <c r="M1364" t="s">
        <v>841</v>
      </c>
      <c r="N1364" t="s">
        <v>840</v>
      </c>
      <c r="O1364" t="s">
        <v>811</v>
      </c>
      <c r="P1364" t="s">
        <v>345</v>
      </c>
      <c r="Q1364" t="s">
        <v>324</v>
      </c>
      <c r="R1364" t="s">
        <v>201</v>
      </c>
      <c r="S1364" t="s">
        <v>204</v>
      </c>
      <c r="T1364" t="s">
        <v>201</v>
      </c>
      <c r="U1364" t="s">
        <v>330</v>
      </c>
      <c r="V1364" t="s">
        <v>318</v>
      </c>
      <c r="W1364" t="s">
        <v>201</v>
      </c>
      <c r="X1364" t="s">
        <v>331</v>
      </c>
      <c r="Y1364" s="287" t="s">
        <v>164</v>
      </c>
    </row>
    <row r="1365" spans="1:25" x14ac:dyDescent="0.35">
      <c r="A1365" t="s">
        <v>192</v>
      </c>
      <c r="B1365" t="s">
        <v>193</v>
      </c>
      <c r="C1365" t="s">
        <v>756</v>
      </c>
      <c r="D1365" t="s">
        <v>840</v>
      </c>
      <c r="E1365" s="152">
        <v>0.23</v>
      </c>
      <c r="F1365" s="152">
        <v>0.23</v>
      </c>
      <c r="G1365" t="s">
        <v>196</v>
      </c>
      <c r="H1365" s="342">
        <v>1</v>
      </c>
      <c r="I1365" s="294">
        <v>43312</v>
      </c>
      <c r="J1365">
        <v>23737</v>
      </c>
      <c r="K1365">
        <v>10343</v>
      </c>
      <c r="L1365" t="s">
        <v>520</v>
      </c>
      <c r="M1365" t="s">
        <v>841</v>
      </c>
      <c r="N1365" t="s">
        <v>840</v>
      </c>
      <c r="O1365" t="s">
        <v>522</v>
      </c>
      <c r="P1365" t="s">
        <v>345</v>
      </c>
      <c r="Q1365" t="s">
        <v>324</v>
      </c>
      <c r="R1365" t="s">
        <v>201</v>
      </c>
      <c r="S1365" t="s">
        <v>204</v>
      </c>
      <c r="T1365" t="s">
        <v>201</v>
      </c>
      <c r="U1365" t="s">
        <v>330</v>
      </c>
      <c r="V1365" t="s">
        <v>318</v>
      </c>
      <c r="W1365" t="s">
        <v>201</v>
      </c>
      <c r="X1365" t="s">
        <v>331</v>
      </c>
      <c r="Y1365" s="287" t="s">
        <v>164</v>
      </c>
    </row>
    <row r="1366" spans="1:25" x14ac:dyDescent="0.35">
      <c r="A1366" t="s">
        <v>192</v>
      </c>
      <c r="B1366" t="s">
        <v>193</v>
      </c>
      <c r="C1366" t="s">
        <v>756</v>
      </c>
      <c r="D1366" t="s">
        <v>840</v>
      </c>
      <c r="E1366" s="152">
        <v>3.96</v>
      </c>
      <c r="F1366" s="152">
        <v>3.96</v>
      </c>
      <c r="G1366" t="s">
        <v>196</v>
      </c>
      <c r="H1366" s="342">
        <v>1</v>
      </c>
      <c r="I1366" s="294">
        <v>43312</v>
      </c>
      <c r="J1366">
        <v>23737</v>
      </c>
      <c r="K1366">
        <v>10382</v>
      </c>
      <c r="L1366" t="s">
        <v>520</v>
      </c>
      <c r="M1366" t="s">
        <v>841</v>
      </c>
      <c r="N1366" t="s">
        <v>840</v>
      </c>
      <c r="O1366" t="s">
        <v>544</v>
      </c>
      <c r="P1366" t="s">
        <v>329</v>
      </c>
      <c r="Q1366" t="s">
        <v>325</v>
      </c>
      <c r="R1366" t="s">
        <v>201</v>
      </c>
      <c r="S1366" t="s">
        <v>204</v>
      </c>
      <c r="T1366" t="s">
        <v>201</v>
      </c>
      <c r="U1366" t="s">
        <v>330</v>
      </c>
      <c r="V1366" t="s">
        <v>318</v>
      </c>
      <c r="W1366" t="s">
        <v>201</v>
      </c>
      <c r="X1366" t="s">
        <v>331</v>
      </c>
      <c r="Y1366" s="287" t="s">
        <v>164</v>
      </c>
    </row>
    <row r="1367" spans="1:25" x14ac:dyDescent="0.35">
      <c r="A1367" t="s">
        <v>192</v>
      </c>
      <c r="B1367" t="s">
        <v>193</v>
      </c>
      <c r="C1367" t="s">
        <v>756</v>
      </c>
      <c r="D1367" t="s">
        <v>840</v>
      </c>
      <c r="E1367" s="152">
        <v>0.04</v>
      </c>
      <c r="F1367" s="152">
        <v>0.04</v>
      </c>
      <c r="G1367" t="s">
        <v>196</v>
      </c>
      <c r="H1367" s="342">
        <v>1</v>
      </c>
      <c r="I1367" s="294">
        <v>43312</v>
      </c>
      <c r="J1367">
        <v>23737</v>
      </c>
      <c r="K1367">
        <v>10427</v>
      </c>
      <c r="L1367" t="s">
        <v>520</v>
      </c>
      <c r="M1367" t="s">
        <v>841</v>
      </c>
      <c r="N1367" t="s">
        <v>840</v>
      </c>
      <c r="O1367" t="s">
        <v>811</v>
      </c>
      <c r="P1367" t="s">
        <v>329</v>
      </c>
      <c r="Q1367" t="s">
        <v>325</v>
      </c>
      <c r="R1367" t="s">
        <v>201</v>
      </c>
      <c r="S1367" t="s">
        <v>204</v>
      </c>
      <c r="T1367" t="s">
        <v>201</v>
      </c>
      <c r="U1367" t="s">
        <v>330</v>
      </c>
      <c r="V1367" t="s">
        <v>318</v>
      </c>
      <c r="W1367" t="s">
        <v>201</v>
      </c>
      <c r="X1367" t="s">
        <v>331</v>
      </c>
      <c r="Y1367" s="287" t="s">
        <v>164</v>
      </c>
    </row>
    <row r="1368" spans="1:25" x14ac:dyDescent="0.35">
      <c r="A1368" t="s">
        <v>192</v>
      </c>
      <c r="B1368" t="s">
        <v>193</v>
      </c>
      <c r="C1368" t="s">
        <v>756</v>
      </c>
      <c r="D1368" t="s">
        <v>840</v>
      </c>
      <c r="E1368" s="152">
        <v>0.2</v>
      </c>
      <c r="F1368" s="152">
        <v>0.2</v>
      </c>
      <c r="G1368" t="s">
        <v>196</v>
      </c>
      <c r="H1368" s="342">
        <v>1</v>
      </c>
      <c r="I1368" s="294">
        <v>43312</v>
      </c>
      <c r="J1368">
        <v>23737</v>
      </c>
      <c r="K1368">
        <v>10487</v>
      </c>
      <c r="L1368" t="s">
        <v>520</v>
      </c>
      <c r="M1368" t="s">
        <v>841</v>
      </c>
      <c r="N1368" t="s">
        <v>840</v>
      </c>
      <c r="O1368" t="s">
        <v>522</v>
      </c>
      <c r="P1368" t="s">
        <v>329</v>
      </c>
      <c r="Q1368" t="s">
        <v>325</v>
      </c>
      <c r="R1368" t="s">
        <v>201</v>
      </c>
      <c r="S1368" t="s">
        <v>204</v>
      </c>
      <c r="T1368" t="s">
        <v>201</v>
      </c>
      <c r="U1368" t="s">
        <v>330</v>
      </c>
      <c r="V1368" t="s">
        <v>318</v>
      </c>
      <c r="W1368" t="s">
        <v>201</v>
      </c>
      <c r="X1368" t="s">
        <v>331</v>
      </c>
      <c r="Y1368" s="287" t="s">
        <v>164</v>
      </c>
    </row>
    <row r="1369" spans="1:25" x14ac:dyDescent="0.35">
      <c r="A1369" t="s">
        <v>192</v>
      </c>
      <c r="B1369" t="s">
        <v>193</v>
      </c>
      <c r="C1369" t="s">
        <v>756</v>
      </c>
      <c r="D1369" t="s">
        <v>840</v>
      </c>
      <c r="E1369" s="152">
        <v>3.71</v>
      </c>
      <c r="F1369" s="152">
        <v>3.71</v>
      </c>
      <c r="G1369" t="s">
        <v>196</v>
      </c>
      <c r="H1369" s="342">
        <v>1</v>
      </c>
      <c r="I1369" s="294">
        <v>43312</v>
      </c>
      <c r="J1369">
        <v>23737</v>
      </c>
      <c r="K1369">
        <v>10526</v>
      </c>
      <c r="L1369" t="s">
        <v>520</v>
      </c>
      <c r="M1369" t="s">
        <v>841</v>
      </c>
      <c r="N1369" t="s">
        <v>840</v>
      </c>
      <c r="O1369" t="s">
        <v>544</v>
      </c>
      <c r="P1369" t="s">
        <v>332</v>
      </c>
      <c r="Q1369" t="s">
        <v>325</v>
      </c>
      <c r="R1369" t="s">
        <v>201</v>
      </c>
      <c r="S1369" t="s">
        <v>204</v>
      </c>
      <c r="T1369" t="s">
        <v>201</v>
      </c>
      <c r="U1369" t="s">
        <v>330</v>
      </c>
      <c r="V1369" t="s">
        <v>318</v>
      </c>
      <c r="W1369" t="s">
        <v>201</v>
      </c>
      <c r="X1369" t="s">
        <v>331</v>
      </c>
      <c r="Y1369" s="287" t="s">
        <v>164</v>
      </c>
    </row>
    <row r="1370" spans="1:25" x14ac:dyDescent="0.35">
      <c r="A1370" t="s">
        <v>192</v>
      </c>
      <c r="B1370" t="s">
        <v>193</v>
      </c>
      <c r="C1370" t="s">
        <v>756</v>
      </c>
      <c r="D1370" t="s">
        <v>840</v>
      </c>
      <c r="E1370" s="152">
        <v>0.04</v>
      </c>
      <c r="F1370" s="152">
        <v>0.04</v>
      </c>
      <c r="G1370" t="s">
        <v>196</v>
      </c>
      <c r="H1370" s="342">
        <v>1</v>
      </c>
      <c r="I1370" s="294">
        <v>43312</v>
      </c>
      <c r="J1370">
        <v>23737</v>
      </c>
      <c r="K1370">
        <v>10571</v>
      </c>
      <c r="L1370" t="s">
        <v>520</v>
      </c>
      <c r="M1370" t="s">
        <v>841</v>
      </c>
      <c r="N1370" t="s">
        <v>840</v>
      </c>
      <c r="O1370" t="s">
        <v>811</v>
      </c>
      <c r="P1370" t="s">
        <v>332</v>
      </c>
      <c r="Q1370" t="s">
        <v>325</v>
      </c>
      <c r="R1370" t="s">
        <v>201</v>
      </c>
      <c r="S1370" t="s">
        <v>204</v>
      </c>
      <c r="T1370" t="s">
        <v>201</v>
      </c>
      <c r="U1370" t="s">
        <v>330</v>
      </c>
      <c r="V1370" t="s">
        <v>318</v>
      </c>
      <c r="W1370" t="s">
        <v>201</v>
      </c>
      <c r="X1370" t="s">
        <v>331</v>
      </c>
      <c r="Y1370" s="287" t="s">
        <v>164</v>
      </c>
    </row>
    <row r="1371" spans="1:25" x14ac:dyDescent="0.35">
      <c r="A1371" t="s">
        <v>192</v>
      </c>
      <c r="B1371" t="s">
        <v>193</v>
      </c>
      <c r="C1371" t="s">
        <v>756</v>
      </c>
      <c r="D1371" t="s">
        <v>840</v>
      </c>
      <c r="E1371" s="152">
        <v>0.19</v>
      </c>
      <c r="F1371" s="152">
        <v>0.19</v>
      </c>
      <c r="G1371" t="s">
        <v>196</v>
      </c>
      <c r="H1371" s="342">
        <v>1</v>
      </c>
      <c r="I1371" s="294">
        <v>43312</v>
      </c>
      <c r="J1371">
        <v>23737</v>
      </c>
      <c r="K1371">
        <v>10631</v>
      </c>
      <c r="L1371" t="s">
        <v>520</v>
      </c>
      <c r="M1371" t="s">
        <v>841</v>
      </c>
      <c r="N1371" t="s">
        <v>840</v>
      </c>
      <c r="O1371" t="s">
        <v>522</v>
      </c>
      <c r="P1371" t="s">
        <v>332</v>
      </c>
      <c r="Q1371" t="s">
        <v>325</v>
      </c>
      <c r="R1371" t="s">
        <v>201</v>
      </c>
      <c r="S1371" t="s">
        <v>204</v>
      </c>
      <c r="T1371" t="s">
        <v>201</v>
      </c>
      <c r="U1371" t="s">
        <v>330</v>
      </c>
      <c r="V1371" t="s">
        <v>318</v>
      </c>
      <c r="W1371" t="s">
        <v>201</v>
      </c>
      <c r="X1371" t="s">
        <v>331</v>
      </c>
      <c r="Y1371" s="287" t="s">
        <v>164</v>
      </c>
    </row>
    <row r="1372" spans="1:25" x14ac:dyDescent="0.35">
      <c r="A1372" t="s">
        <v>192</v>
      </c>
      <c r="B1372" t="s">
        <v>193</v>
      </c>
      <c r="C1372" t="s">
        <v>756</v>
      </c>
      <c r="D1372" t="s">
        <v>840</v>
      </c>
      <c r="E1372" s="152">
        <v>11.64</v>
      </c>
      <c r="F1372" s="152">
        <v>11.64</v>
      </c>
      <c r="G1372" t="s">
        <v>196</v>
      </c>
      <c r="H1372" s="342">
        <v>1</v>
      </c>
      <c r="I1372" s="294">
        <v>43312</v>
      </c>
      <c r="J1372">
        <v>23737</v>
      </c>
      <c r="K1372">
        <v>10672</v>
      </c>
      <c r="L1372" t="s">
        <v>520</v>
      </c>
      <c r="M1372" t="s">
        <v>841</v>
      </c>
      <c r="N1372" t="s">
        <v>840</v>
      </c>
      <c r="O1372" t="s">
        <v>544</v>
      </c>
      <c r="P1372" t="s">
        <v>333</v>
      </c>
      <c r="Q1372" t="s">
        <v>325</v>
      </c>
      <c r="R1372" t="s">
        <v>201</v>
      </c>
      <c r="S1372" t="s">
        <v>204</v>
      </c>
      <c r="T1372" t="s">
        <v>201</v>
      </c>
      <c r="U1372" t="s">
        <v>330</v>
      </c>
      <c r="V1372" t="s">
        <v>318</v>
      </c>
      <c r="W1372" t="s">
        <v>201</v>
      </c>
      <c r="X1372" t="s">
        <v>331</v>
      </c>
      <c r="Y1372" s="287" t="s">
        <v>164</v>
      </c>
    </row>
    <row r="1373" spans="1:25" x14ac:dyDescent="0.35">
      <c r="A1373" t="s">
        <v>192</v>
      </c>
      <c r="B1373" t="s">
        <v>193</v>
      </c>
      <c r="C1373" t="s">
        <v>756</v>
      </c>
      <c r="D1373" t="s">
        <v>840</v>
      </c>
      <c r="E1373" s="152">
        <v>0.11</v>
      </c>
      <c r="F1373" s="152">
        <v>0.11</v>
      </c>
      <c r="G1373" t="s">
        <v>196</v>
      </c>
      <c r="H1373" s="342">
        <v>1</v>
      </c>
      <c r="I1373" s="294">
        <v>43312</v>
      </c>
      <c r="J1373">
        <v>23737</v>
      </c>
      <c r="K1373">
        <v>10717</v>
      </c>
      <c r="L1373" t="s">
        <v>520</v>
      </c>
      <c r="M1373" t="s">
        <v>841</v>
      </c>
      <c r="N1373" t="s">
        <v>840</v>
      </c>
      <c r="O1373" t="s">
        <v>811</v>
      </c>
      <c r="P1373" t="s">
        <v>333</v>
      </c>
      <c r="Q1373" t="s">
        <v>325</v>
      </c>
      <c r="R1373" t="s">
        <v>201</v>
      </c>
      <c r="S1373" t="s">
        <v>204</v>
      </c>
      <c r="T1373" t="s">
        <v>201</v>
      </c>
      <c r="U1373" t="s">
        <v>330</v>
      </c>
      <c r="V1373" t="s">
        <v>318</v>
      </c>
      <c r="W1373" t="s">
        <v>201</v>
      </c>
      <c r="X1373" t="s">
        <v>331</v>
      </c>
      <c r="Y1373" s="287" t="s">
        <v>164</v>
      </c>
    </row>
    <row r="1374" spans="1:25" x14ac:dyDescent="0.35">
      <c r="A1374" t="s">
        <v>192</v>
      </c>
      <c r="B1374" t="s">
        <v>193</v>
      </c>
      <c r="C1374" t="s">
        <v>756</v>
      </c>
      <c r="D1374" t="s">
        <v>840</v>
      </c>
      <c r="E1374" s="152">
        <v>0.59</v>
      </c>
      <c r="F1374" s="152">
        <v>0.59</v>
      </c>
      <c r="G1374" t="s">
        <v>196</v>
      </c>
      <c r="H1374" s="342">
        <v>1</v>
      </c>
      <c r="I1374" s="294">
        <v>43312</v>
      </c>
      <c r="J1374">
        <v>23737</v>
      </c>
      <c r="K1374">
        <v>10777</v>
      </c>
      <c r="L1374" t="s">
        <v>520</v>
      </c>
      <c r="M1374" t="s">
        <v>841</v>
      </c>
      <c r="N1374" t="s">
        <v>840</v>
      </c>
      <c r="O1374" t="s">
        <v>522</v>
      </c>
      <c r="P1374" t="s">
        <v>333</v>
      </c>
      <c r="Q1374" t="s">
        <v>325</v>
      </c>
      <c r="R1374" t="s">
        <v>201</v>
      </c>
      <c r="S1374" t="s">
        <v>204</v>
      </c>
      <c r="T1374" t="s">
        <v>201</v>
      </c>
      <c r="U1374" t="s">
        <v>330</v>
      </c>
      <c r="V1374" t="s">
        <v>318</v>
      </c>
      <c r="W1374" t="s">
        <v>201</v>
      </c>
      <c r="X1374" t="s">
        <v>331</v>
      </c>
      <c r="Y1374" s="287" t="s">
        <v>164</v>
      </c>
    </row>
    <row r="1375" spans="1:25" x14ac:dyDescent="0.35">
      <c r="A1375" t="s">
        <v>192</v>
      </c>
      <c r="B1375" t="s">
        <v>193</v>
      </c>
      <c r="C1375" t="s">
        <v>756</v>
      </c>
      <c r="D1375" t="s">
        <v>840</v>
      </c>
      <c r="E1375" s="152">
        <v>2.23</v>
      </c>
      <c r="F1375" s="152">
        <v>2.23</v>
      </c>
      <c r="G1375" t="s">
        <v>196</v>
      </c>
      <c r="H1375" s="342">
        <v>1</v>
      </c>
      <c r="I1375" s="294">
        <v>43312</v>
      </c>
      <c r="J1375">
        <v>23737</v>
      </c>
      <c r="K1375">
        <v>10815</v>
      </c>
      <c r="L1375" t="s">
        <v>520</v>
      </c>
      <c r="M1375" t="s">
        <v>841</v>
      </c>
      <c r="N1375" t="s">
        <v>840</v>
      </c>
      <c r="O1375" t="s">
        <v>544</v>
      </c>
      <c r="P1375" t="s">
        <v>334</v>
      </c>
      <c r="Q1375" t="s">
        <v>325</v>
      </c>
      <c r="R1375" t="s">
        <v>201</v>
      </c>
      <c r="S1375" t="s">
        <v>204</v>
      </c>
      <c r="T1375" t="s">
        <v>201</v>
      </c>
      <c r="U1375" t="s">
        <v>330</v>
      </c>
      <c r="V1375" t="s">
        <v>318</v>
      </c>
      <c r="W1375" t="s">
        <v>201</v>
      </c>
      <c r="X1375" t="s">
        <v>331</v>
      </c>
      <c r="Y1375" s="287" t="s">
        <v>164</v>
      </c>
    </row>
    <row r="1376" spans="1:25" x14ac:dyDescent="0.35">
      <c r="A1376" t="s">
        <v>192</v>
      </c>
      <c r="B1376" t="s">
        <v>193</v>
      </c>
      <c r="C1376" t="s">
        <v>756</v>
      </c>
      <c r="D1376" t="s">
        <v>840</v>
      </c>
      <c r="E1376" s="152">
        <v>0.02</v>
      </c>
      <c r="F1376" s="152">
        <v>0.02</v>
      </c>
      <c r="G1376" t="s">
        <v>196</v>
      </c>
      <c r="H1376" s="342">
        <v>1</v>
      </c>
      <c r="I1376" s="294">
        <v>43312</v>
      </c>
      <c r="J1376">
        <v>23737</v>
      </c>
      <c r="K1376">
        <v>10858</v>
      </c>
      <c r="L1376" t="s">
        <v>520</v>
      </c>
      <c r="M1376" t="s">
        <v>841</v>
      </c>
      <c r="N1376" t="s">
        <v>840</v>
      </c>
      <c r="O1376" t="s">
        <v>811</v>
      </c>
      <c r="P1376" t="s">
        <v>334</v>
      </c>
      <c r="Q1376" t="s">
        <v>325</v>
      </c>
      <c r="R1376" t="s">
        <v>201</v>
      </c>
      <c r="S1376" t="s">
        <v>204</v>
      </c>
      <c r="T1376" t="s">
        <v>201</v>
      </c>
      <c r="U1376" t="s">
        <v>330</v>
      </c>
      <c r="V1376" t="s">
        <v>318</v>
      </c>
      <c r="W1376" t="s">
        <v>201</v>
      </c>
      <c r="X1376" t="s">
        <v>331</v>
      </c>
      <c r="Y1376" s="287" t="s">
        <v>164</v>
      </c>
    </row>
    <row r="1377" spans="1:25" x14ac:dyDescent="0.35">
      <c r="A1377" t="s">
        <v>192</v>
      </c>
      <c r="B1377" t="s">
        <v>193</v>
      </c>
      <c r="C1377" t="s">
        <v>756</v>
      </c>
      <c r="D1377" t="s">
        <v>840</v>
      </c>
      <c r="E1377" s="152">
        <v>0.11</v>
      </c>
      <c r="F1377" s="152">
        <v>0.11</v>
      </c>
      <c r="G1377" t="s">
        <v>196</v>
      </c>
      <c r="H1377" s="342">
        <v>1</v>
      </c>
      <c r="I1377" s="294">
        <v>43312</v>
      </c>
      <c r="J1377">
        <v>23737</v>
      </c>
      <c r="K1377">
        <v>10915</v>
      </c>
      <c r="L1377" t="s">
        <v>520</v>
      </c>
      <c r="M1377" t="s">
        <v>841</v>
      </c>
      <c r="N1377" t="s">
        <v>840</v>
      </c>
      <c r="O1377" t="s">
        <v>522</v>
      </c>
      <c r="P1377" t="s">
        <v>334</v>
      </c>
      <c r="Q1377" t="s">
        <v>325</v>
      </c>
      <c r="R1377" t="s">
        <v>201</v>
      </c>
      <c r="S1377" t="s">
        <v>204</v>
      </c>
      <c r="T1377" t="s">
        <v>201</v>
      </c>
      <c r="U1377" t="s">
        <v>330</v>
      </c>
      <c r="V1377" t="s">
        <v>318</v>
      </c>
      <c r="W1377" t="s">
        <v>201</v>
      </c>
      <c r="X1377" t="s">
        <v>331</v>
      </c>
      <c r="Y1377" s="287" t="s">
        <v>164</v>
      </c>
    </row>
    <row r="1378" spans="1:25" x14ac:dyDescent="0.35">
      <c r="A1378" t="s">
        <v>192</v>
      </c>
      <c r="B1378" t="s">
        <v>193</v>
      </c>
      <c r="C1378" t="s">
        <v>756</v>
      </c>
      <c r="D1378" t="s">
        <v>840</v>
      </c>
      <c r="E1378" s="152">
        <v>5.76</v>
      </c>
      <c r="F1378" s="152">
        <v>5.76</v>
      </c>
      <c r="G1378" t="s">
        <v>196</v>
      </c>
      <c r="H1378" s="342">
        <v>1</v>
      </c>
      <c r="I1378" s="294">
        <v>43312</v>
      </c>
      <c r="J1378">
        <v>23737</v>
      </c>
      <c r="K1378">
        <v>10954</v>
      </c>
      <c r="L1378" t="s">
        <v>520</v>
      </c>
      <c r="M1378" t="s">
        <v>841</v>
      </c>
      <c r="N1378" t="s">
        <v>840</v>
      </c>
      <c r="O1378" t="s">
        <v>544</v>
      </c>
      <c r="P1378" t="s">
        <v>335</v>
      </c>
      <c r="Q1378" t="s">
        <v>325</v>
      </c>
      <c r="R1378" t="s">
        <v>201</v>
      </c>
      <c r="S1378" t="s">
        <v>204</v>
      </c>
      <c r="T1378" t="s">
        <v>201</v>
      </c>
      <c r="U1378" t="s">
        <v>330</v>
      </c>
      <c r="V1378" t="s">
        <v>318</v>
      </c>
      <c r="W1378" t="s">
        <v>201</v>
      </c>
      <c r="X1378" t="s">
        <v>331</v>
      </c>
      <c r="Y1378" s="287" t="s">
        <v>164</v>
      </c>
    </row>
    <row r="1379" spans="1:25" x14ac:dyDescent="0.35">
      <c r="A1379" t="s">
        <v>192</v>
      </c>
      <c r="B1379" t="s">
        <v>193</v>
      </c>
      <c r="C1379" t="s">
        <v>756</v>
      </c>
      <c r="D1379" t="s">
        <v>840</v>
      </c>
      <c r="E1379" s="152">
        <v>0.06</v>
      </c>
      <c r="F1379" s="152">
        <v>0.06</v>
      </c>
      <c r="G1379" t="s">
        <v>196</v>
      </c>
      <c r="H1379" s="342">
        <v>1</v>
      </c>
      <c r="I1379" s="294">
        <v>43312</v>
      </c>
      <c r="J1379">
        <v>23737</v>
      </c>
      <c r="K1379">
        <v>10999</v>
      </c>
      <c r="L1379" t="s">
        <v>520</v>
      </c>
      <c r="M1379" t="s">
        <v>841</v>
      </c>
      <c r="N1379" t="s">
        <v>840</v>
      </c>
      <c r="O1379" t="s">
        <v>811</v>
      </c>
      <c r="P1379" t="s">
        <v>335</v>
      </c>
      <c r="Q1379" t="s">
        <v>325</v>
      </c>
      <c r="R1379" t="s">
        <v>201</v>
      </c>
      <c r="S1379" t="s">
        <v>204</v>
      </c>
      <c r="T1379" t="s">
        <v>201</v>
      </c>
      <c r="U1379" t="s">
        <v>330</v>
      </c>
      <c r="V1379" t="s">
        <v>318</v>
      </c>
      <c r="W1379" t="s">
        <v>201</v>
      </c>
      <c r="X1379" t="s">
        <v>331</v>
      </c>
      <c r="Y1379" s="287" t="s">
        <v>164</v>
      </c>
    </row>
    <row r="1380" spans="1:25" x14ac:dyDescent="0.35">
      <c r="A1380" t="s">
        <v>192</v>
      </c>
      <c r="B1380" t="s">
        <v>193</v>
      </c>
      <c r="C1380" t="s">
        <v>756</v>
      </c>
      <c r="D1380" t="s">
        <v>840</v>
      </c>
      <c r="E1380" s="152">
        <v>0.28999999999999998</v>
      </c>
      <c r="F1380" s="152">
        <v>0.28999999999999998</v>
      </c>
      <c r="G1380" t="s">
        <v>196</v>
      </c>
      <c r="H1380" s="342">
        <v>1</v>
      </c>
      <c r="I1380" s="294">
        <v>43312</v>
      </c>
      <c r="J1380">
        <v>23737</v>
      </c>
      <c r="K1380">
        <v>11059</v>
      </c>
      <c r="L1380" t="s">
        <v>520</v>
      </c>
      <c r="M1380" t="s">
        <v>841</v>
      </c>
      <c r="N1380" t="s">
        <v>840</v>
      </c>
      <c r="O1380" t="s">
        <v>522</v>
      </c>
      <c r="P1380" t="s">
        <v>335</v>
      </c>
      <c r="Q1380" t="s">
        <v>325</v>
      </c>
      <c r="R1380" t="s">
        <v>201</v>
      </c>
      <c r="S1380" t="s">
        <v>204</v>
      </c>
      <c r="T1380" t="s">
        <v>201</v>
      </c>
      <c r="U1380" t="s">
        <v>330</v>
      </c>
      <c r="V1380" t="s">
        <v>318</v>
      </c>
      <c r="W1380" t="s">
        <v>201</v>
      </c>
      <c r="X1380" t="s">
        <v>331</v>
      </c>
      <c r="Y1380" s="287" t="s">
        <v>164</v>
      </c>
    </row>
    <row r="1381" spans="1:25" x14ac:dyDescent="0.35">
      <c r="A1381" t="s">
        <v>192</v>
      </c>
      <c r="B1381" t="s">
        <v>193</v>
      </c>
      <c r="C1381" t="s">
        <v>756</v>
      </c>
      <c r="D1381" t="s">
        <v>840</v>
      </c>
      <c r="E1381" s="152">
        <v>5.86</v>
      </c>
      <c r="F1381" s="152">
        <v>5.86</v>
      </c>
      <c r="G1381" t="s">
        <v>196</v>
      </c>
      <c r="H1381" s="342">
        <v>1</v>
      </c>
      <c r="I1381" s="294">
        <v>43312</v>
      </c>
      <c r="J1381">
        <v>23737</v>
      </c>
      <c r="K1381">
        <v>11098</v>
      </c>
      <c r="L1381" t="s">
        <v>520</v>
      </c>
      <c r="M1381" t="s">
        <v>841</v>
      </c>
      <c r="N1381" t="s">
        <v>840</v>
      </c>
      <c r="O1381" t="s">
        <v>544</v>
      </c>
      <c r="P1381" t="s">
        <v>336</v>
      </c>
      <c r="Q1381" t="s">
        <v>325</v>
      </c>
      <c r="R1381" t="s">
        <v>201</v>
      </c>
      <c r="S1381" t="s">
        <v>204</v>
      </c>
      <c r="T1381" t="s">
        <v>201</v>
      </c>
      <c r="U1381" t="s">
        <v>330</v>
      </c>
      <c r="V1381" t="s">
        <v>318</v>
      </c>
      <c r="W1381" t="s">
        <v>201</v>
      </c>
      <c r="X1381" t="s">
        <v>331</v>
      </c>
      <c r="Y1381" s="287" t="s">
        <v>164</v>
      </c>
    </row>
    <row r="1382" spans="1:25" x14ac:dyDescent="0.35">
      <c r="A1382" t="s">
        <v>192</v>
      </c>
      <c r="B1382" t="s">
        <v>193</v>
      </c>
      <c r="C1382" t="s">
        <v>756</v>
      </c>
      <c r="D1382" t="s">
        <v>840</v>
      </c>
      <c r="E1382" s="152">
        <v>0.06</v>
      </c>
      <c r="F1382" s="152">
        <v>0.06</v>
      </c>
      <c r="G1382" t="s">
        <v>196</v>
      </c>
      <c r="H1382" s="342">
        <v>1</v>
      </c>
      <c r="I1382" s="294">
        <v>43312</v>
      </c>
      <c r="J1382">
        <v>23737</v>
      </c>
      <c r="K1382">
        <v>11143</v>
      </c>
      <c r="L1382" t="s">
        <v>520</v>
      </c>
      <c r="M1382" t="s">
        <v>841</v>
      </c>
      <c r="N1382" t="s">
        <v>840</v>
      </c>
      <c r="O1382" t="s">
        <v>811</v>
      </c>
      <c r="P1382" t="s">
        <v>336</v>
      </c>
      <c r="Q1382" t="s">
        <v>325</v>
      </c>
      <c r="R1382" t="s">
        <v>201</v>
      </c>
      <c r="S1382" t="s">
        <v>204</v>
      </c>
      <c r="T1382" t="s">
        <v>201</v>
      </c>
      <c r="U1382" t="s">
        <v>330</v>
      </c>
      <c r="V1382" t="s">
        <v>318</v>
      </c>
      <c r="W1382" t="s">
        <v>201</v>
      </c>
      <c r="X1382" t="s">
        <v>331</v>
      </c>
      <c r="Y1382" s="287" t="s">
        <v>164</v>
      </c>
    </row>
    <row r="1383" spans="1:25" x14ac:dyDescent="0.35">
      <c r="A1383" t="s">
        <v>192</v>
      </c>
      <c r="B1383" t="s">
        <v>193</v>
      </c>
      <c r="C1383" t="s">
        <v>756</v>
      </c>
      <c r="D1383" t="s">
        <v>840</v>
      </c>
      <c r="E1383" s="152">
        <v>0.3</v>
      </c>
      <c r="F1383" s="152">
        <v>0.3</v>
      </c>
      <c r="G1383" t="s">
        <v>196</v>
      </c>
      <c r="H1383" s="342">
        <v>1</v>
      </c>
      <c r="I1383" s="294">
        <v>43312</v>
      </c>
      <c r="J1383">
        <v>23737</v>
      </c>
      <c r="K1383">
        <v>11203</v>
      </c>
      <c r="L1383" t="s">
        <v>520</v>
      </c>
      <c r="M1383" t="s">
        <v>841</v>
      </c>
      <c r="N1383" t="s">
        <v>840</v>
      </c>
      <c r="O1383" t="s">
        <v>522</v>
      </c>
      <c r="P1383" t="s">
        <v>336</v>
      </c>
      <c r="Q1383" t="s">
        <v>325</v>
      </c>
      <c r="R1383" t="s">
        <v>201</v>
      </c>
      <c r="S1383" t="s">
        <v>204</v>
      </c>
      <c r="T1383" t="s">
        <v>201</v>
      </c>
      <c r="U1383" t="s">
        <v>330</v>
      </c>
      <c r="V1383" t="s">
        <v>318</v>
      </c>
      <c r="W1383" t="s">
        <v>201</v>
      </c>
      <c r="X1383" t="s">
        <v>331</v>
      </c>
      <c r="Y1383" s="287" t="s">
        <v>164</v>
      </c>
    </row>
    <row r="1384" spans="1:25" x14ac:dyDescent="0.35">
      <c r="A1384" t="s">
        <v>192</v>
      </c>
      <c r="B1384" t="s">
        <v>193</v>
      </c>
      <c r="C1384" t="s">
        <v>756</v>
      </c>
      <c r="D1384" t="s">
        <v>840</v>
      </c>
      <c r="E1384" s="152">
        <v>3.71</v>
      </c>
      <c r="F1384" s="152">
        <v>3.71</v>
      </c>
      <c r="G1384" t="s">
        <v>196</v>
      </c>
      <c r="H1384" s="342">
        <v>1</v>
      </c>
      <c r="I1384" s="294">
        <v>43312</v>
      </c>
      <c r="J1384">
        <v>23737</v>
      </c>
      <c r="K1384">
        <v>11242</v>
      </c>
      <c r="L1384" t="s">
        <v>520</v>
      </c>
      <c r="M1384" t="s">
        <v>841</v>
      </c>
      <c r="N1384" t="s">
        <v>840</v>
      </c>
      <c r="O1384" t="s">
        <v>544</v>
      </c>
      <c r="P1384" t="s">
        <v>337</v>
      </c>
      <c r="Q1384" t="s">
        <v>325</v>
      </c>
      <c r="R1384" t="s">
        <v>201</v>
      </c>
      <c r="S1384" t="s">
        <v>204</v>
      </c>
      <c r="T1384" t="s">
        <v>201</v>
      </c>
      <c r="U1384" t="s">
        <v>330</v>
      </c>
      <c r="V1384" t="s">
        <v>318</v>
      </c>
      <c r="W1384" t="s">
        <v>201</v>
      </c>
      <c r="X1384" t="s">
        <v>331</v>
      </c>
      <c r="Y1384" s="287" t="s">
        <v>164</v>
      </c>
    </row>
    <row r="1385" spans="1:25" x14ac:dyDescent="0.35">
      <c r="A1385" t="s">
        <v>192</v>
      </c>
      <c r="B1385" t="s">
        <v>193</v>
      </c>
      <c r="C1385" t="s">
        <v>756</v>
      </c>
      <c r="D1385" t="s">
        <v>840</v>
      </c>
      <c r="E1385" s="152">
        <v>0.04</v>
      </c>
      <c r="F1385" s="152">
        <v>0.04</v>
      </c>
      <c r="G1385" t="s">
        <v>196</v>
      </c>
      <c r="H1385" s="342">
        <v>1</v>
      </c>
      <c r="I1385" s="294">
        <v>43312</v>
      </c>
      <c r="J1385">
        <v>23737</v>
      </c>
      <c r="K1385">
        <v>11287</v>
      </c>
      <c r="L1385" t="s">
        <v>520</v>
      </c>
      <c r="M1385" t="s">
        <v>841</v>
      </c>
      <c r="N1385" t="s">
        <v>840</v>
      </c>
      <c r="O1385" t="s">
        <v>811</v>
      </c>
      <c r="P1385" t="s">
        <v>337</v>
      </c>
      <c r="Q1385" t="s">
        <v>325</v>
      </c>
      <c r="R1385" t="s">
        <v>201</v>
      </c>
      <c r="S1385" t="s">
        <v>204</v>
      </c>
      <c r="T1385" t="s">
        <v>201</v>
      </c>
      <c r="U1385" t="s">
        <v>330</v>
      </c>
      <c r="V1385" t="s">
        <v>318</v>
      </c>
      <c r="W1385" t="s">
        <v>201</v>
      </c>
      <c r="X1385" t="s">
        <v>331</v>
      </c>
      <c r="Y1385" s="287" t="s">
        <v>164</v>
      </c>
    </row>
    <row r="1386" spans="1:25" x14ac:dyDescent="0.35">
      <c r="A1386" t="s">
        <v>192</v>
      </c>
      <c r="B1386" t="s">
        <v>193</v>
      </c>
      <c r="C1386" t="s">
        <v>756</v>
      </c>
      <c r="D1386" t="s">
        <v>840</v>
      </c>
      <c r="E1386" s="152">
        <v>0.19</v>
      </c>
      <c r="F1386" s="152">
        <v>0.19</v>
      </c>
      <c r="G1386" t="s">
        <v>196</v>
      </c>
      <c r="H1386" s="342">
        <v>1</v>
      </c>
      <c r="I1386" s="294">
        <v>43312</v>
      </c>
      <c r="J1386">
        <v>23737</v>
      </c>
      <c r="K1386">
        <v>11347</v>
      </c>
      <c r="L1386" t="s">
        <v>520</v>
      </c>
      <c r="M1386" t="s">
        <v>841</v>
      </c>
      <c r="N1386" t="s">
        <v>840</v>
      </c>
      <c r="O1386" t="s">
        <v>522</v>
      </c>
      <c r="P1386" t="s">
        <v>337</v>
      </c>
      <c r="Q1386" t="s">
        <v>325</v>
      </c>
      <c r="R1386" t="s">
        <v>201</v>
      </c>
      <c r="S1386" t="s">
        <v>204</v>
      </c>
      <c r="T1386" t="s">
        <v>201</v>
      </c>
      <c r="U1386" t="s">
        <v>330</v>
      </c>
      <c r="V1386" t="s">
        <v>318</v>
      </c>
      <c r="W1386" t="s">
        <v>201</v>
      </c>
      <c r="X1386" t="s">
        <v>331</v>
      </c>
      <c r="Y1386" s="287" t="s">
        <v>164</v>
      </c>
    </row>
    <row r="1387" spans="1:25" x14ac:dyDescent="0.35">
      <c r="A1387" t="s">
        <v>192</v>
      </c>
      <c r="B1387" t="s">
        <v>193</v>
      </c>
      <c r="C1387" t="s">
        <v>756</v>
      </c>
      <c r="D1387" t="s">
        <v>840</v>
      </c>
      <c r="E1387" s="152">
        <v>7.11</v>
      </c>
      <c r="F1387" s="152">
        <v>7.11</v>
      </c>
      <c r="G1387" t="s">
        <v>196</v>
      </c>
      <c r="H1387" s="342">
        <v>1</v>
      </c>
      <c r="I1387" s="294">
        <v>43312</v>
      </c>
      <c r="J1387">
        <v>23737</v>
      </c>
      <c r="K1387">
        <v>11387</v>
      </c>
      <c r="L1387" t="s">
        <v>520</v>
      </c>
      <c r="M1387" t="s">
        <v>841</v>
      </c>
      <c r="N1387" t="s">
        <v>840</v>
      </c>
      <c r="O1387" t="s">
        <v>544</v>
      </c>
      <c r="P1387" t="s">
        <v>338</v>
      </c>
      <c r="Q1387" t="s">
        <v>325</v>
      </c>
      <c r="R1387" t="s">
        <v>201</v>
      </c>
      <c r="S1387" t="s">
        <v>204</v>
      </c>
      <c r="T1387" t="s">
        <v>201</v>
      </c>
      <c r="U1387" t="s">
        <v>330</v>
      </c>
      <c r="V1387" t="s">
        <v>318</v>
      </c>
      <c r="W1387" t="s">
        <v>201</v>
      </c>
      <c r="X1387" t="s">
        <v>331</v>
      </c>
      <c r="Y1387" s="287" t="s">
        <v>164</v>
      </c>
    </row>
    <row r="1388" spans="1:25" x14ac:dyDescent="0.35">
      <c r="A1388" t="s">
        <v>192</v>
      </c>
      <c r="B1388" t="s">
        <v>193</v>
      </c>
      <c r="C1388" t="s">
        <v>756</v>
      </c>
      <c r="D1388" t="s">
        <v>840</v>
      </c>
      <c r="E1388" s="152">
        <v>7.0000000000000007E-2</v>
      </c>
      <c r="F1388" s="152">
        <v>7.0000000000000007E-2</v>
      </c>
      <c r="G1388" t="s">
        <v>196</v>
      </c>
      <c r="H1388" s="342">
        <v>1</v>
      </c>
      <c r="I1388" s="294">
        <v>43312</v>
      </c>
      <c r="J1388">
        <v>23737</v>
      </c>
      <c r="K1388">
        <v>11432</v>
      </c>
      <c r="L1388" t="s">
        <v>520</v>
      </c>
      <c r="M1388" t="s">
        <v>841</v>
      </c>
      <c r="N1388" t="s">
        <v>840</v>
      </c>
      <c r="O1388" t="s">
        <v>811</v>
      </c>
      <c r="P1388" t="s">
        <v>338</v>
      </c>
      <c r="Q1388" t="s">
        <v>325</v>
      </c>
      <c r="R1388" t="s">
        <v>201</v>
      </c>
      <c r="S1388" t="s">
        <v>204</v>
      </c>
      <c r="T1388" t="s">
        <v>201</v>
      </c>
      <c r="U1388" t="s">
        <v>330</v>
      </c>
      <c r="V1388" t="s">
        <v>318</v>
      </c>
      <c r="W1388" t="s">
        <v>201</v>
      </c>
      <c r="X1388" t="s">
        <v>331</v>
      </c>
      <c r="Y1388" s="287" t="s">
        <v>164</v>
      </c>
    </row>
    <row r="1389" spans="1:25" x14ac:dyDescent="0.35">
      <c r="A1389" t="s">
        <v>192</v>
      </c>
      <c r="B1389" t="s">
        <v>193</v>
      </c>
      <c r="C1389" t="s">
        <v>756</v>
      </c>
      <c r="D1389" t="s">
        <v>840</v>
      </c>
      <c r="E1389" s="152">
        <v>0.36</v>
      </c>
      <c r="F1389" s="152">
        <v>0.36</v>
      </c>
      <c r="G1389" t="s">
        <v>196</v>
      </c>
      <c r="H1389" s="342">
        <v>1</v>
      </c>
      <c r="I1389" s="294">
        <v>43312</v>
      </c>
      <c r="J1389">
        <v>23737</v>
      </c>
      <c r="K1389">
        <v>11492</v>
      </c>
      <c r="L1389" t="s">
        <v>520</v>
      </c>
      <c r="M1389" t="s">
        <v>841</v>
      </c>
      <c r="N1389" t="s">
        <v>840</v>
      </c>
      <c r="O1389" t="s">
        <v>522</v>
      </c>
      <c r="P1389" t="s">
        <v>338</v>
      </c>
      <c r="Q1389" t="s">
        <v>325</v>
      </c>
      <c r="R1389" t="s">
        <v>201</v>
      </c>
      <c r="S1389" t="s">
        <v>204</v>
      </c>
      <c r="T1389" t="s">
        <v>201</v>
      </c>
      <c r="U1389" t="s">
        <v>330</v>
      </c>
      <c r="V1389" t="s">
        <v>318</v>
      </c>
      <c r="W1389" t="s">
        <v>201</v>
      </c>
      <c r="X1389" t="s">
        <v>331</v>
      </c>
      <c r="Y1389" s="287" t="s">
        <v>164</v>
      </c>
    </row>
    <row r="1390" spans="1:25" x14ac:dyDescent="0.35">
      <c r="A1390" t="s">
        <v>192</v>
      </c>
      <c r="B1390" t="s">
        <v>193</v>
      </c>
      <c r="C1390" t="s">
        <v>756</v>
      </c>
      <c r="D1390" t="s">
        <v>840</v>
      </c>
      <c r="E1390" s="152">
        <v>4.46</v>
      </c>
      <c r="F1390" s="152">
        <v>4.46</v>
      </c>
      <c r="G1390" t="s">
        <v>196</v>
      </c>
      <c r="H1390" s="342">
        <v>1</v>
      </c>
      <c r="I1390" s="294">
        <v>43312</v>
      </c>
      <c r="J1390">
        <v>23737</v>
      </c>
      <c r="K1390">
        <v>11531</v>
      </c>
      <c r="L1390" t="s">
        <v>520</v>
      </c>
      <c r="M1390" t="s">
        <v>841</v>
      </c>
      <c r="N1390" t="s">
        <v>840</v>
      </c>
      <c r="O1390" t="s">
        <v>544</v>
      </c>
      <c r="P1390" t="s">
        <v>339</v>
      </c>
      <c r="Q1390" t="s">
        <v>325</v>
      </c>
      <c r="R1390" t="s">
        <v>201</v>
      </c>
      <c r="S1390" t="s">
        <v>204</v>
      </c>
      <c r="T1390" t="s">
        <v>201</v>
      </c>
      <c r="U1390" t="s">
        <v>330</v>
      </c>
      <c r="V1390" t="s">
        <v>318</v>
      </c>
      <c r="W1390" t="s">
        <v>201</v>
      </c>
      <c r="X1390" t="s">
        <v>331</v>
      </c>
      <c r="Y1390" s="287" t="s">
        <v>164</v>
      </c>
    </row>
    <row r="1391" spans="1:25" x14ac:dyDescent="0.35">
      <c r="A1391" t="s">
        <v>192</v>
      </c>
      <c r="B1391" t="s">
        <v>193</v>
      </c>
      <c r="C1391" t="s">
        <v>756</v>
      </c>
      <c r="D1391" t="s">
        <v>840</v>
      </c>
      <c r="E1391" s="152">
        <v>0.04</v>
      </c>
      <c r="F1391" s="152">
        <v>0.04</v>
      </c>
      <c r="G1391" t="s">
        <v>196</v>
      </c>
      <c r="H1391" s="342">
        <v>1</v>
      </c>
      <c r="I1391" s="294">
        <v>43312</v>
      </c>
      <c r="J1391">
        <v>23737</v>
      </c>
      <c r="K1391">
        <v>11576</v>
      </c>
      <c r="L1391" t="s">
        <v>520</v>
      </c>
      <c r="M1391" t="s">
        <v>841</v>
      </c>
      <c r="N1391" t="s">
        <v>840</v>
      </c>
      <c r="O1391" t="s">
        <v>811</v>
      </c>
      <c r="P1391" t="s">
        <v>339</v>
      </c>
      <c r="Q1391" t="s">
        <v>325</v>
      </c>
      <c r="R1391" t="s">
        <v>201</v>
      </c>
      <c r="S1391" t="s">
        <v>204</v>
      </c>
      <c r="T1391" t="s">
        <v>201</v>
      </c>
      <c r="U1391" t="s">
        <v>330</v>
      </c>
      <c r="V1391" t="s">
        <v>318</v>
      </c>
      <c r="W1391" t="s">
        <v>201</v>
      </c>
      <c r="X1391" t="s">
        <v>331</v>
      </c>
      <c r="Y1391" s="287" t="s">
        <v>164</v>
      </c>
    </row>
    <row r="1392" spans="1:25" x14ac:dyDescent="0.35">
      <c r="A1392" t="s">
        <v>192</v>
      </c>
      <c r="B1392" t="s">
        <v>193</v>
      </c>
      <c r="C1392" t="s">
        <v>756</v>
      </c>
      <c r="D1392" t="s">
        <v>840</v>
      </c>
      <c r="E1392" s="152">
        <v>0.23</v>
      </c>
      <c r="F1392" s="152">
        <v>0.23</v>
      </c>
      <c r="G1392" t="s">
        <v>196</v>
      </c>
      <c r="H1392" s="342">
        <v>1</v>
      </c>
      <c r="I1392" s="294">
        <v>43312</v>
      </c>
      <c r="J1392">
        <v>23737</v>
      </c>
      <c r="K1392">
        <v>11636</v>
      </c>
      <c r="L1392" t="s">
        <v>520</v>
      </c>
      <c r="M1392" t="s">
        <v>841</v>
      </c>
      <c r="N1392" t="s">
        <v>840</v>
      </c>
      <c r="O1392" t="s">
        <v>522</v>
      </c>
      <c r="P1392" t="s">
        <v>339</v>
      </c>
      <c r="Q1392" t="s">
        <v>325</v>
      </c>
      <c r="R1392" t="s">
        <v>201</v>
      </c>
      <c r="S1392" t="s">
        <v>204</v>
      </c>
      <c r="T1392" t="s">
        <v>201</v>
      </c>
      <c r="U1392" t="s">
        <v>330</v>
      </c>
      <c r="V1392" t="s">
        <v>318</v>
      </c>
      <c r="W1392" t="s">
        <v>201</v>
      </c>
      <c r="X1392" t="s">
        <v>331</v>
      </c>
      <c r="Y1392" s="287" t="s">
        <v>164</v>
      </c>
    </row>
    <row r="1393" spans="1:25" x14ac:dyDescent="0.35">
      <c r="A1393" t="s">
        <v>192</v>
      </c>
      <c r="B1393" t="s">
        <v>193</v>
      </c>
      <c r="C1393" t="s">
        <v>756</v>
      </c>
      <c r="D1393" t="s">
        <v>840</v>
      </c>
      <c r="E1393" s="152">
        <v>21.96</v>
      </c>
      <c r="F1393" s="152">
        <v>21.96</v>
      </c>
      <c r="G1393" t="s">
        <v>196</v>
      </c>
      <c r="H1393" s="342">
        <v>1</v>
      </c>
      <c r="I1393" s="294">
        <v>43312</v>
      </c>
      <c r="J1393">
        <v>23737</v>
      </c>
      <c r="K1393">
        <v>11678</v>
      </c>
      <c r="L1393" t="s">
        <v>520</v>
      </c>
      <c r="M1393" t="s">
        <v>841</v>
      </c>
      <c r="N1393" t="s">
        <v>840</v>
      </c>
      <c r="O1393" t="s">
        <v>544</v>
      </c>
      <c r="P1393" t="s">
        <v>340</v>
      </c>
      <c r="Q1393" t="s">
        <v>325</v>
      </c>
      <c r="R1393" t="s">
        <v>201</v>
      </c>
      <c r="S1393" t="s">
        <v>204</v>
      </c>
      <c r="T1393" t="s">
        <v>201</v>
      </c>
      <c r="U1393" t="s">
        <v>330</v>
      </c>
      <c r="V1393" t="s">
        <v>318</v>
      </c>
      <c r="W1393" t="s">
        <v>201</v>
      </c>
      <c r="X1393" t="s">
        <v>94</v>
      </c>
      <c r="Y1393" s="287" t="s">
        <v>164</v>
      </c>
    </row>
    <row r="1394" spans="1:25" x14ac:dyDescent="0.35">
      <c r="A1394" t="s">
        <v>192</v>
      </c>
      <c r="B1394" t="s">
        <v>193</v>
      </c>
      <c r="C1394" t="s">
        <v>756</v>
      </c>
      <c r="D1394" t="s">
        <v>840</v>
      </c>
      <c r="E1394" s="152">
        <v>0.21</v>
      </c>
      <c r="F1394" s="152">
        <v>0.21</v>
      </c>
      <c r="G1394" t="s">
        <v>196</v>
      </c>
      <c r="H1394" s="342">
        <v>1</v>
      </c>
      <c r="I1394" s="294">
        <v>43312</v>
      </c>
      <c r="J1394">
        <v>23737</v>
      </c>
      <c r="K1394">
        <v>11723</v>
      </c>
      <c r="L1394" t="s">
        <v>520</v>
      </c>
      <c r="M1394" t="s">
        <v>841</v>
      </c>
      <c r="N1394" t="s">
        <v>840</v>
      </c>
      <c r="O1394" t="s">
        <v>811</v>
      </c>
      <c r="P1394" t="s">
        <v>340</v>
      </c>
      <c r="Q1394" t="s">
        <v>325</v>
      </c>
      <c r="R1394" t="s">
        <v>201</v>
      </c>
      <c r="S1394" t="s">
        <v>204</v>
      </c>
      <c r="T1394" t="s">
        <v>201</v>
      </c>
      <c r="U1394" t="s">
        <v>330</v>
      </c>
      <c r="V1394" t="s">
        <v>318</v>
      </c>
      <c r="W1394" t="s">
        <v>201</v>
      </c>
      <c r="X1394" t="s">
        <v>94</v>
      </c>
      <c r="Y1394" s="287" t="s">
        <v>164</v>
      </c>
    </row>
    <row r="1395" spans="1:25" x14ac:dyDescent="0.35">
      <c r="A1395" t="s">
        <v>192</v>
      </c>
      <c r="B1395" t="s">
        <v>193</v>
      </c>
      <c r="C1395" t="s">
        <v>756</v>
      </c>
      <c r="D1395" t="s">
        <v>840</v>
      </c>
      <c r="E1395" s="152">
        <v>1.1100000000000001</v>
      </c>
      <c r="F1395" s="152">
        <v>1.1100000000000001</v>
      </c>
      <c r="G1395" t="s">
        <v>196</v>
      </c>
      <c r="H1395" s="342">
        <v>1</v>
      </c>
      <c r="I1395" s="294">
        <v>43312</v>
      </c>
      <c r="J1395">
        <v>23737</v>
      </c>
      <c r="K1395">
        <v>11783</v>
      </c>
      <c r="L1395" t="s">
        <v>520</v>
      </c>
      <c r="M1395" t="s">
        <v>841</v>
      </c>
      <c r="N1395" t="s">
        <v>840</v>
      </c>
      <c r="O1395" t="s">
        <v>522</v>
      </c>
      <c r="P1395" t="s">
        <v>340</v>
      </c>
      <c r="Q1395" t="s">
        <v>325</v>
      </c>
      <c r="R1395" t="s">
        <v>201</v>
      </c>
      <c r="S1395" t="s">
        <v>204</v>
      </c>
      <c r="T1395" t="s">
        <v>201</v>
      </c>
      <c r="U1395" t="s">
        <v>330</v>
      </c>
      <c r="V1395" t="s">
        <v>318</v>
      </c>
      <c r="W1395" t="s">
        <v>201</v>
      </c>
      <c r="X1395" t="s">
        <v>94</v>
      </c>
      <c r="Y1395" s="287" t="s">
        <v>164</v>
      </c>
    </row>
    <row r="1396" spans="1:25" x14ac:dyDescent="0.35">
      <c r="A1396" t="s">
        <v>192</v>
      </c>
      <c r="B1396" t="s">
        <v>193</v>
      </c>
      <c r="C1396" t="s">
        <v>756</v>
      </c>
      <c r="D1396" t="s">
        <v>840</v>
      </c>
      <c r="E1396" s="152">
        <v>5.25</v>
      </c>
      <c r="F1396" s="152">
        <v>5.25</v>
      </c>
      <c r="G1396" t="s">
        <v>196</v>
      </c>
      <c r="H1396" s="342">
        <v>1</v>
      </c>
      <c r="I1396" s="294">
        <v>43312</v>
      </c>
      <c r="J1396">
        <v>23737</v>
      </c>
      <c r="K1396">
        <v>11822</v>
      </c>
      <c r="L1396" t="s">
        <v>520</v>
      </c>
      <c r="M1396" t="s">
        <v>841</v>
      </c>
      <c r="N1396" t="s">
        <v>840</v>
      </c>
      <c r="O1396" t="s">
        <v>544</v>
      </c>
      <c r="P1396" t="s">
        <v>533</v>
      </c>
      <c r="Q1396" t="s">
        <v>325</v>
      </c>
      <c r="R1396" t="s">
        <v>201</v>
      </c>
      <c r="S1396" t="s">
        <v>204</v>
      </c>
      <c r="T1396" t="s">
        <v>201</v>
      </c>
      <c r="U1396" t="s">
        <v>330</v>
      </c>
      <c r="V1396" t="s">
        <v>318</v>
      </c>
      <c r="W1396" t="s">
        <v>201</v>
      </c>
      <c r="X1396" t="s">
        <v>94</v>
      </c>
      <c r="Y1396" s="287" t="s">
        <v>164</v>
      </c>
    </row>
    <row r="1397" spans="1:25" x14ac:dyDescent="0.35">
      <c r="A1397" t="s">
        <v>192</v>
      </c>
      <c r="B1397" t="s">
        <v>193</v>
      </c>
      <c r="C1397" t="s">
        <v>756</v>
      </c>
      <c r="D1397" t="s">
        <v>840</v>
      </c>
      <c r="E1397" s="152">
        <v>0.05</v>
      </c>
      <c r="F1397" s="152">
        <v>0.05</v>
      </c>
      <c r="G1397" t="s">
        <v>196</v>
      </c>
      <c r="H1397" s="342">
        <v>1</v>
      </c>
      <c r="I1397" s="294">
        <v>43312</v>
      </c>
      <c r="J1397">
        <v>23737</v>
      </c>
      <c r="K1397">
        <v>11867</v>
      </c>
      <c r="L1397" t="s">
        <v>520</v>
      </c>
      <c r="M1397" t="s">
        <v>841</v>
      </c>
      <c r="N1397" t="s">
        <v>840</v>
      </c>
      <c r="O1397" t="s">
        <v>811</v>
      </c>
      <c r="P1397" t="s">
        <v>533</v>
      </c>
      <c r="Q1397" t="s">
        <v>325</v>
      </c>
      <c r="R1397" t="s">
        <v>201</v>
      </c>
      <c r="S1397" t="s">
        <v>204</v>
      </c>
      <c r="T1397" t="s">
        <v>201</v>
      </c>
      <c r="U1397" t="s">
        <v>330</v>
      </c>
      <c r="V1397" t="s">
        <v>318</v>
      </c>
      <c r="W1397" t="s">
        <v>201</v>
      </c>
      <c r="X1397" t="s">
        <v>94</v>
      </c>
      <c r="Y1397" s="287" t="s">
        <v>164</v>
      </c>
    </row>
    <row r="1398" spans="1:25" x14ac:dyDescent="0.35">
      <c r="A1398" t="s">
        <v>192</v>
      </c>
      <c r="B1398" t="s">
        <v>193</v>
      </c>
      <c r="C1398" t="s">
        <v>756</v>
      </c>
      <c r="D1398" t="s">
        <v>840</v>
      </c>
      <c r="E1398" s="152">
        <v>0.27</v>
      </c>
      <c r="F1398" s="152">
        <v>0.27</v>
      </c>
      <c r="G1398" t="s">
        <v>196</v>
      </c>
      <c r="H1398" s="342">
        <v>1</v>
      </c>
      <c r="I1398" s="294">
        <v>43312</v>
      </c>
      <c r="J1398">
        <v>23737</v>
      </c>
      <c r="K1398">
        <v>11927</v>
      </c>
      <c r="L1398" t="s">
        <v>520</v>
      </c>
      <c r="M1398" t="s">
        <v>841</v>
      </c>
      <c r="N1398" t="s">
        <v>840</v>
      </c>
      <c r="O1398" t="s">
        <v>522</v>
      </c>
      <c r="P1398" t="s">
        <v>533</v>
      </c>
      <c r="Q1398" t="s">
        <v>325</v>
      </c>
      <c r="R1398" t="s">
        <v>201</v>
      </c>
      <c r="S1398" t="s">
        <v>204</v>
      </c>
      <c r="T1398" t="s">
        <v>201</v>
      </c>
      <c r="U1398" t="s">
        <v>330</v>
      </c>
      <c r="V1398" t="s">
        <v>318</v>
      </c>
      <c r="W1398" t="s">
        <v>201</v>
      </c>
      <c r="X1398" t="s">
        <v>94</v>
      </c>
      <c r="Y1398" s="287" t="s">
        <v>164</v>
      </c>
    </row>
    <row r="1399" spans="1:25" x14ac:dyDescent="0.35">
      <c r="A1399" t="s">
        <v>192</v>
      </c>
      <c r="B1399" t="s">
        <v>193</v>
      </c>
      <c r="C1399" t="s">
        <v>756</v>
      </c>
      <c r="D1399" t="s">
        <v>840</v>
      </c>
      <c r="E1399" s="152">
        <v>0.69</v>
      </c>
      <c r="F1399" s="152">
        <v>0.69</v>
      </c>
      <c r="G1399" t="s">
        <v>196</v>
      </c>
      <c r="H1399" s="342">
        <v>1</v>
      </c>
      <c r="I1399" s="294">
        <v>43312</v>
      </c>
      <c r="J1399">
        <v>23737</v>
      </c>
      <c r="K1399">
        <v>11963</v>
      </c>
      <c r="L1399" t="s">
        <v>520</v>
      </c>
      <c r="M1399" t="s">
        <v>841</v>
      </c>
      <c r="N1399" t="s">
        <v>840</v>
      </c>
      <c r="O1399" t="s">
        <v>544</v>
      </c>
      <c r="P1399" t="s">
        <v>531</v>
      </c>
      <c r="Q1399" t="s">
        <v>325</v>
      </c>
      <c r="R1399" t="s">
        <v>201</v>
      </c>
      <c r="S1399" t="s">
        <v>204</v>
      </c>
      <c r="T1399" t="s">
        <v>201</v>
      </c>
      <c r="U1399" t="s">
        <v>330</v>
      </c>
      <c r="V1399" t="s">
        <v>318</v>
      </c>
      <c r="W1399" t="s">
        <v>201</v>
      </c>
      <c r="X1399" t="s">
        <v>94</v>
      </c>
      <c r="Y1399" s="287" t="s">
        <v>164</v>
      </c>
    </row>
    <row r="1400" spans="1:25" x14ac:dyDescent="0.35">
      <c r="A1400" t="s">
        <v>192</v>
      </c>
      <c r="B1400" t="s">
        <v>193</v>
      </c>
      <c r="C1400" t="s">
        <v>756</v>
      </c>
      <c r="D1400" t="s">
        <v>840</v>
      </c>
      <c r="E1400" s="152">
        <v>0.01</v>
      </c>
      <c r="F1400" s="152">
        <v>0.01</v>
      </c>
      <c r="G1400" t="s">
        <v>196</v>
      </c>
      <c r="H1400" s="342">
        <v>1</v>
      </c>
      <c r="I1400" s="294">
        <v>43312</v>
      </c>
      <c r="J1400">
        <v>23737</v>
      </c>
      <c r="K1400">
        <v>12002</v>
      </c>
      <c r="L1400" t="s">
        <v>520</v>
      </c>
      <c r="M1400" t="s">
        <v>841</v>
      </c>
      <c r="N1400" t="s">
        <v>840</v>
      </c>
      <c r="O1400" t="s">
        <v>811</v>
      </c>
      <c r="P1400" t="s">
        <v>531</v>
      </c>
      <c r="Q1400" t="s">
        <v>325</v>
      </c>
      <c r="R1400" t="s">
        <v>201</v>
      </c>
      <c r="S1400" t="s">
        <v>204</v>
      </c>
      <c r="T1400" t="s">
        <v>201</v>
      </c>
      <c r="U1400" t="s">
        <v>330</v>
      </c>
      <c r="V1400" t="s">
        <v>318</v>
      </c>
      <c r="W1400" t="s">
        <v>201</v>
      </c>
      <c r="X1400" t="s">
        <v>94</v>
      </c>
      <c r="Y1400" s="287" t="s">
        <v>164</v>
      </c>
    </row>
    <row r="1401" spans="1:25" x14ac:dyDescent="0.35">
      <c r="A1401" t="s">
        <v>192</v>
      </c>
      <c r="B1401" t="s">
        <v>193</v>
      </c>
      <c r="C1401" t="s">
        <v>756</v>
      </c>
      <c r="D1401" t="s">
        <v>840</v>
      </c>
      <c r="E1401" s="152">
        <v>0.04</v>
      </c>
      <c r="F1401" s="152">
        <v>0.04</v>
      </c>
      <c r="G1401" t="s">
        <v>196</v>
      </c>
      <c r="H1401" s="342">
        <v>1</v>
      </c>
      <c r="I1401" s="294">
        <v>43312</v>
      </c>
      <c r="J1401">
        <v>23737</v>
      </c>
      <c r="K1401">
        <v>12056</v>
      </c>
      <c r="L1401" t="s">
        <v>520</v>
      </c>
      <c r="M1401" t="s">
        <v>841</v>
      </c>
      <c r="N1401" t="s">
        <v>840</v>
      </c>
      <c r="O1401" t="s">
        <v>522</v>
      </c>
      <c r="P1401" t="s">
        <v>531</v>
      </c>
      <c r="Q1401" t="s">
        <v>325</v>
      </c>
      <c r="R1401" t="s">
        <v>201</v>
      </c>
      <c r="S1401" t="s">
        <v>204</v>
      </c>
      <c r="T1401" t="s">
        <v>201</v>
      </c>
      <c r="U1401" t="s">
        <v>330</v>
      </c>
      <c r="V1401" t="s">
        <v>318</v>
      </c>
      <c r="W1401" t="s">
        <v>201</v>
      </c>
      <c r="X1401" t="s">
        <v>94</v>
      </c>
      <c r="Y1401" s="287" t="s">
        <v>164</v>
      </c>
    </row>
    <row r="1402" spans="1:25" x14ac:dyDescent="0.35">
      <c r="A1402" t="s">
        <v>192</v>
      </c>
      <c r="B1402" t="s">
        <v>193</v>
      </c>
      <c r="C1402" t="s">
        <v>756</v>
      </c>
      <c r="D1402" t="s">
        <v>840</v>
      </c>
      <c r="E1402" s="152">
        <v>17.66</v>
      </c>
      <c r="F1402" s="152">
        <v>17.66</v>
      </c>
      <c r="G1402" t="s">
        <v>196</v>
      </c>
      <c r="H1402" s="342">
        <v>1</v>
      </c>
      <c r="I1402" s="294">
        <v>43312</v>
      </c>
      <c r="J1402">
        <v>23737</v>
      </c>
      <c r="K1402">
        <v>12097</v>
      </c>
      <c r="L1402" t="s">
        <v>520</v>
      </c>
      <c r="M1402" t="s">
        <v>841</v>
      </c>
      <c r="N1402" t="s">
        <v>840</v>
      </c>
      <c r="O1402" t="s">
        <v>544</v>
      </c>
      <c r="P1402" t="s">
        <v>341</v>
      </c>
      <c r="Q1402" t="s">
        <v>325</v>
      </c>
      <c r="R1402" t="s">
        <v>201</v>
      </c>
      <c r="S1402" t="s">
        <v>204</v>
      </c>
      <c r="T1402" t="s">
        <v>201</v>
      </c>
      <c r="U1402" t="s">
        <v>330</v>
      </c>
      <c r="V1402" t="s">
        <v>318</v>
      </c>
      <c r="W1402" t="s">
        <v>201</v>
      </c>
      <c r="X1402" t="s">
        <v>342</v>
      </c>
      <c r="Y1402" s="287" t="s">
        <v>164</v>
      </c>
    </row>
    <row r="1403" spans="1:25" x14ac:dyDescent="0.35">
      <c r="A1403" t="s">
        <v>192</v>
      </c>
      <c r="B1403" t="s">
        <v>193</v>
      </c>
      <c r="C1403" t="s">
        <v>756</v>
      </c>
      <c r="D1403" t="s">
        <v>840</v>
      </c>
      <c r="E1403" s="152">
        <v>0.17</v>
      </c>
      <c r="F1403" s="152">
        <v>0.17</v>
      </c>
      <c r="G1403" t="s">
        <v>196</v>
      </c>
      <c r="H1403" s="342">
        <v>1</v>
      </c>
      <c r="I1403" s="294">
        <v>43312</v>
      </c>
      <c r="J1403">
        <v>23737</v>
      </c>
      <c r="K1403">
        <v>12142</v>
      </c>
      <c r="L1403" t="s">
        <v>520</v>
      </c>
      <c r="M1403" t="s">
        <v>841</v>
      </c>
      <c r="N1403" t="s">
        <v>840</v>
      </c>
      <c r="O1403" t="s">
        <v>811</v>
      </c>
      <c r="P1403" t="s">
        <v>341</v>
      </c>
      <c r="Q1403" t="s">
        <v>325</v>
      </c>
      <c r="R1403" t="s">
        <v>201</v>
      </c>
      <c r="S1403" t="s">
        <v>204</v>
      </c>
      <c r="T1403" t="s">
        <v>201</v>
      </c>
      <c r="U1403" t="s">
        <v>330</v>
      </c>
      <c r="V1403" t="s">
        <v>318</v>
      </c>
      <c r="W1403" t="s">
        <v>201</v>
      </c>
      <c r="X1403" t="s">
        <v>342</v>
      </c>
      <c r="Y1403" s="287" t="s">
        <v>164</v>
      </c>
    </row>
    <row r="1404" spans="1:25" x14ac:dyDescent="0.35">
      <c r="A1404" t="s">
        <v>192</v>
      </c>
      <c r="B1404" t="s">
        <v>193</v>
      </c>
      <c r="C1404" t="s">
        <v>756</v>
      </c>
      <c r="D1404" t="s">
        <v>840</v>
      </c>
      <c r="E1404" s="152">
        <v>0.89</v>
      </c>
      <c r="F1404" s="152">
        <v>0.89</v>
      </c>
      <c r="G1404" t="s">
        <v>196</v>
      </c>
      <c r="H1404" s="342">
        <v>1</v>
      </c>
      <c r="I1404" s="294">
        <v>43312</v>
      </c>
      <c r="J1404">
        <v>23737</v>
      </c>
      <c r="K1404">
        <v>12202</v>
      </c>
      <c r="L1404" t="s">
        <v>520</v>
      </c>
      <c r="M1404" t="s">
        <v>841</v>
      </c>
      <c r="N1404" t="s">
        <v>840</v>
      </c>
      <c r="O1404" t="s">
        <v>522</v>
      </c>
      <c r="P1404" t="s">
        <v>341</v>
      </c>
      <c r="Q1404" t="s">
        <v>325</v>
      </c>
      <c r="R1404" t="s">
        <v>201</v>
      </c>
      <c r="S1404" t="s">
        <v>204</v>
      </c>
      <c r="T1404" t="s">
        <v>201</v>
      </c>
      <c r="U1404" t="s">
        <v>330</v>
      </c>
      <c r="V1404" t="s">
        <v>318</v>
      </c>
      <c r="W1404" t="s">
        <v>201</v>
      </c>
      <c r="X1404" t="s">
        <v>342</v>
      </c>
      <c r="Y1404" s="287" t="s">
        <v>164</v>
      </c>
    </row>
    <row r="1405" spans="1:25" x14ac:dyDescent="0.35">
      <c r="A1405" t="s">
        <v>192</v>
      </c>
      <c r="B1405" t="s">
        <v>193</v>
      </c>
      <c r="C1405" t="s">
        <v>756</v>
      </c>
      <c r="D1405" t="s">
        <v>840</v>
      </c>
      <c r="E1405" s="152">
        <v>1.49</v>
      </c>
      <c r="F1405" s="152">
        <v>1.49</v>
      </c>
      <c r="G1405" t="s">
        <v>196</v>
      </c>
      <c r="H1405" s="342">
        <v>1</v>
      </c>
      <c r="I1405" s="294">
        <v>43312</v>
      </c>
      <c r="J1405">
        <v>23737</v>
      </c>
      <c r="K1405">
        <v>12240</v>
      </c>
      <c r="L1405" t="s">
        <v>520</v>
      </c>
      <c r="M1405" t="s">
        <v>841</v>
      </c>
      <c r="N1405" t="s">
        <v>840</v>
      </c>
      <c r="O1405" t="s">
        <v>544</v>
      </c>
      <c r="P1405" t="s">
        <v>343</v>
      </c>
      <c r="Q1405" t="s">
        <v>325</v>
      </c>
      <c r="R1405" t="s">
        <v>201</v>
      </c>
      <c r="S1405" t="s">
        <v>204</v>
      </c>
      <c r="T1405" t="s">
        <v>201</v>
      </c>
      <c r="U1405" t="s">
        <v>330</v>
      </c>
      <c r="V1405" t="s">
        <v>318</v>
      </c>
      <c r="W1405" t="s">
        <v>201</v>
      </c>
      <c r="X1405" t="s">
        <v>342</v>
      </c>
      <c r="Y1405" s="287" t="s">
        <v>164</v>
      </c>
    </row>
    <row r="1406" spans="1:25" x14ac:dyDescent="0.35">
      <c r="A1406" t="s">
        <v>192</v>
      </c>
      <c r="B1406" t="s">
        <v>193</v>
      </c>
      <c r="C1406" t="s">
        <v>756</v>
      </c>
      <c r="D1406" t="s">
        <v>840</v>
      </c>
      <c r="E1406" s="152">
        <v>0.01</v>
      </c>
      <c r="F1406" s="152">
        <v>0.01</v>
      </c>
      <c r="G1406" t="s">
        <v>196</v>
      </c>
      <c r="H1406" s="342">
        <v>1</v>
      </c>
      <c r="I1406" s="294">
        <v>43312</v>
      </c>
      <c r="J1406">
        <v>23737</v>
      </c>
      <c r="K1406">
        <v>12282</v>
      </c>
      <c r="L1406" t="s">
        <v>520</v>
      </c>
      <c r="M1406" t="s">
        <v>841</v>
      </c>
      <c r="N1406" t="s">
        <v>840</v>
      </c>
      <c r="O1406" t="s">
        <v>811</v>
      </c>
      <c r="P1406" t="s">
        <v>343</v>
      </c>
      <c r="Q1406" t="s">
        <v>325</v>
      </c>
      <c r="R1406" t="s">
        <v>201</v>
      </c>
      <c r="S1406" t="s">
        <v>204</v>
      </c>
      <c r="T1406" t="s">
        <v>201</v>
      </c>
      <c r="U1406" t="s">
        <v>330</v>
      </c>
      <c r="V1406" t="s">
        <v>318</v>
      </c>
      <c r="W1406" t="s">
        <v>201</v>
      </c>
      <c r="X1406" t="s">
        <v>342</v>
      </c>
      <c r="Y1406" s="287" t="s">
        <v>164</v>
      </c>
    </row>
    <row r="1407" spans="1:25" x14ac:dyDescent="0.35">
      <c r="A1407" t="s">
        <v>192</v>
      </c>
      <c r="B1407" t="s">
        <v>193</v>
      </c>
      <c r="C1407" t="s">
        <v>756</v>
      </c>
      <c r="D1407" t="s">
        <v>840</v>
      </c>
      <c r="E1407" s="152">
        <v>0.08</v>
      </c>
      <c r="F1407" s="152">
        <v>0.08</v>
      </c>
      <c r="G1407" t="s">
        <v>196</v>
      </c>
      <c r="H1407" s="342">
        <v>1</v>
      </c>
      <c r="I1407" s="294">
        <v>43312</v>
      </c>
      <c r="J1407">
        <v>23737</v>
      </c>
      <c r="K1407">
        <v>12338</v>
      </c>
      <c r="L1407" t="s">
        <v>520</v>
      </c>
      <c r="M1407" t="s">
        <v>841</v>
      </c>
      <c r="N1407" t="s">
        <v>840</v>
      </c>
      <c r="O1407" t="s">
        <v>522</v>
      </c>
      <c r="P1407" t="s">
        <v>343</v>
      </c>
      <c r="Q1407" t="s">
        <v>325</v>
      </c>
      <c r="R1407" t="s">
        <v>201</v>
      </c>
      <c r="S1407" t="s">
        <v>204</v>
      </c>
      <c r="T1407" t="s">
        <v>201</v>
      </c>
      <c r="U1407" t="s">
        <v>330</v>
      </c>
      <c r="V1407" t="s">
        <v>318</v>
      </c>
      <c r="W1407" t="s">
        <v>201</v>
      </c>
      <c r="X1407" t="s">
        <v>342</v>
      </c>
      <c r="Y1407" s="287" t="s">
        <v>164</v>
      </c>
    </row>
    <row r="1408" spans="1:25" x14ac:dyDescent="0.35">
      <c r="A1408" t="s">
        <v>192</v>
      </c>
      <c r="B1408" t="s">
        <v>193</v>
      </c>
      <c r="C1408" t="s">
        <v>756</v>
      </c>
      <c r="D1408" t="s">
        <v>840</v>
      </c>
      <c r="E1408" s="152">
        <v>3.98</v>
      </c>
      <c r="F1408" s="152">
        <v>3.98</v>
      </c>
      <c r="G1408" t="s">
        <v>196</v>
      </c>
      <c r="H1408" s="342">
        <v>1</v>
      </c>
      <c r="I1408" s="294">
        <v>43312</v>
      </c>
      <c r="J1408">
        <v>23737</v>
      </c>
      <c r="K1408">
        <v>12377</v>
      </c>
      <c r="L1408" t="s">
        <v>520</v>
      </c>
      <c r="M1408" t="s">
        <v>841</v>
      </c>
      <c r="N1408" t="s">
        <v>840</v>
      </c>
      <c r="O1408" t="s">
        <v>544</v>
      </c>
      <c r="P1408" t="s">
        <v>346</v>
      </c>
      <c r="Q1408" t="s">
        <v>325</v>
      </c>
      <c r="R1408" t="s">
        <v>201</v>
      </c>
      <c r="S1408" t="s">
        <v>204</v>
      </c>
      <c r="T1408" t="s">
        <v>201</v>
      </c>
      <c r="U1408" t="s">
        <v>330</v>
      </c>
      <c r="V1408" t="s">
        <v>318</v>
      </c>
      <c r="W1408" t="s">
        <v>201</v>
      </c>
      <c r="X1408" t="s">
        <v>331</v>
      </c>
      <c r="Y1408" s="287" t="s">
        <v>164</v>
      </c>
    </row>
    <row r="1409" spans="1:25" x14ac:dyDescent="0.35">
      <c r="A1409" t="s">
        <v>192</v>
      </c>
      <c r="B1409" t="s">
        <v>193</v>
      </c>
      <c r="C1409" t="s">
        <v>756</v>
      </c>
      <c r="D1409" t="s">
        <v>840</v>
      </c>
      <c r="E1409" s="152">
        <v>0.04</v>
      </c>
      <c r="F1409" s="152">
        <v>0.04</v>
      </c>
      <c r="G1409" t="s">
        <v>196</v>
      </c>
      <c r="H1409" s="342">
        <v>1</v>
      </c>
      <c r="I1409" s="294">
        <v>43312</v>
      </c>
      <c r="J1409">
        <v>23737</v>
      </c>
      <c r="K1409">
        <v>12422</v>
      </c>
      <c r="L1409" t="s">
        <v>520</v>
      </c>
      <c r="M1409" t="s">
        <v>841</v>
      </c>
      <c r="N1409" t="s">
        <v>840</v>
      </c>
      <c r="O1409" t="s">
        <v>811</v>
      </c>
      <c r="P1409" t="s">
        <v>346</v>
      </c>
      <c r="Q1409" t="s">
        <v>325</v>
      </c>
      <c r="R1409" t="s">
        <v>201</v>
      </c>
      <c r="S1409" t="s">
        <v>204</v>
      </c>
      <c r="T1409" t="s">
        <v>201</v>
      </c>
      <c r="U1409" t="s">
        <v>330</v>
      </c>
      <c r="V1409" t="s">
        <v>318</v>
      </c>
      <c r="W1409" t="s">
        <v>201</v>
      </c>
      <c r="X1409" t="s">
        <v>331</v>
      </c>
      <c r="Y1409" s="287" t="s">
        <v>164</v>
      </c>
    </row>
    <row r="1410" spans="1:25" x14ac:dyDescent="0.35">
      <c r="A1410" t="s">
        <v>192</v>
      </c>
      <c r="B1410" t="s">
        <v>193</v>
      </c>
      <c r="C1410" t="s">
        <v>756</v>
      </c>
      <c r="D1410" t="s">
        <v>840</v>
      </c>
      <c r="E1410" s="152">
        <v>0.2</v>
      </c>
      <c r="F1410" s="152">
        <v>0.2</v>
      </c>
      <c r="G1410" t="s">
        <v>196</v>
      </c>
      <c r="H1410" s="342">
        <v>1</v>
      </c>
      <c r="I1410" s="294">
        <v>43312</v>
      </c>
      <c r="J1410">
        <v>23737</v>
      </c>
      <c r="K1410">
        <v>12482</v>
      </c>
      <c r="L1410" t="s">
        <v>520</v>
      </c>
      <c r="M1410" t="s">
        <v>841</v>
      </c>
      <c r="N1410" t="s">
        <v>840</v>
      </c>
      <c r="O1410" t="s">
        <v>522</v>
      </c>
      <c r="P1410" t="s">
        <v>346</v>
      </c>
      <c r="Q1410" t="s">
        <v>325</v>
      </c>
      <c r="R1410" t="s">
        <v>201</v>
      </c>
      <c r="S1410" t="s">
        <v>204</v>
      </c>
      <c r="T1410" t="s">
        <v>201</v>
      </c>
      <c r="U1410" t="s">
        <v>330</v>
      </c>
      <c r="V1410" t="s">
        <v>318</v>
      </c>
      <c r="W1410" t="s">
        <v>201</v>
      </c>
      <c r="X1410" t="s">
        <v>331</v>
      </c>
      <c r="Y1410" s="287" t="s">
        <v>164</v>
      </c>
    </row>
    <row r="1411" spans="1:25" x14ac:dyDescent="0.35">
      <c r="A1411" t="s">
        <v>192</v>
      </c>
      <c r="B1411" t="s">
        <v>193</v>
      </c>
      <c r="C1411" t="s">
        <v>756</v>
      </c>
      <c r="D1411" t="s">
        <v>840</v>
      </c>
      <c r="E1411" s="152">
        <v>6.19</v>
      </c>
      <c r="F1411" s="152">
        <v>6.19</v>
      </c>
      <c r="G1411" t="s">
        <v>196</v>
      </c>
      <c r="H1411" s="342">
        <v>1</v>
      </c>
      <c r="I1411" s="294">
        <v>43312</v>
      </c>
      <c r="J1411">
        <v>23737</v>
      </c>
      <c r="K1411">
        <v>12521</v>
      </c>
      <c r="L1411" t="s">
        <v>520</v>
      </c>
      <c r="M1411" t="s">
        <v>841</v>
      </c>
      <c r="N1411" t="s">
        <v>840</v>
      </c>
      <c r="O1411" t="s">
        <v>544</v>
      </c>
      <c r="P1411" t="s">
        <v>345</v>
      </c>
      <c r="Q1411" t="s">
        <v>325</v>
      </c>
      <c r="R1411" t="s">
        <v>201</v>
      </c>
      <c r="S1411" t="s">
        <v>204</v>
      </c>
      <c r="T1411" t="s">
        <v>201</v>
      </c>
      <c r="U1411" t="s">
        <v>330</v>
      </c>
      <c r="V1411" t="s">
        <v>318</v>
      </c>
      <c r="W1411" t="s">
        <v>201</v>
      </c>
      <c r="X1411" t="s">
        <v>331</v>
      </c>
      <c r="Y1411" s="287" t="s">
        <v>164</v>
      </c>
    </row>
    <row r="1412" spans="1:25" x14ac:dyDescent="0.35">
      <c r="A1412" t="s">
        <v>192</v>
      </c>
      <c r="B1412" t="s">
        <v>193</v>
      </c>
      <c r="C1412" t="s">
        <v>756</v>
      </c>
      <c r="D1412" t="s">
        <v>840</v>
      </c>
      <c r="E1412" s="152">
        <v>0.06</v>
      </c>
      <c r="F1412" s="152">
        <v>0.06</v>
      </c>
      <c r="G1412" t="s">
        <v>196</v>
      </c>
      <c r="H1412" s="342">
        <v>1</v>
      </c>
      <c r="I1412" s="294">
        <v>43312</v>
      </c>
      <c r="J1412">
        <v>23737</v>
      </c>
      <c r="K1412">
        <v>12566</v>
      </c>
      <c r="L1412" t="s">
        <v>520</v>
      </c>
      <c r="M1412" t="s">
        <v>841</v>
      </c>
      <c r="N1412" t="s">
        <v>840</v>
      </c>
      <c r="O1412" t="s">
        <v>811</v>
      </c>
      <c r="P1412" t="s">
        <v>345</v>
      </c>
      <c r="Q1412" t="s">
        <v>325</v>
      </c>
      <c r="R1412" t="s">
        <v>201</v>
      </c>
      <c r="S1412" t="s">
        <v>204</v>
      </c>
      <c r="T1412" t="s">
        <v>201</v>
      </c>
      <c r="U1412" t="s">
        <v>330</v>
      </c>
      <c r="V1412" t="s">
        <v>318</v>
      </c>
      <c r="W1412" t="s">
        <v>201</v>
      </c>
      <c r="X1412" t="s">
        <v>331</v>
      </c>
      <c r="Y1412" s="287" t="s">
        <v>164</v>
      </c>
    </row>
    <row r="1413" spans="1:25" x14ac:dyDescent="0.35">
      <c r="A1413" t="s">
        <v>192</v>
      </c>
      <c r="B1413" t="s">
        <v>193</v>
      </c>
      <c r="C1413" t="s">
        <v>756</v>
      </c>
      <c r="D1413" t="s">
        <v>840</v>
      </c>
      <c r="E1413" s="152">
        <v>0.31</v>
      </c>
      <c r="F1413" s="152">
        <v>0.31</v>
      </c>
      <c r="G1413" t="s">
        <v>196</v>
      </c>
      <c r="H1413" s="342">
        <v>1</v>
      </c>
      <c r="I1413" s="294">
        <v>43312</v>
      </c>
      <c r="J1413">
        <v>23737</v>
      </c>
      <c r="K1413">
        <v>12626</v>
      </c>
      <c r="L1413" t="s">
        <v>520</v>
      </c>
      <c r="M1413" t="s">
        <v>841</v>
      </c>
      <c r="N1413" t="s">
        <v>840</v>
      </c>
      <c r="O1413" t="s">
        <v>522</v>
      </c>
      <c r="P1413" t="s">
        <v>345</v>
      </c>
      <c r="Q1413" t="s">
        <v>325</v>
      </c>
      <c r="R1413" t="s">
        <v>201</v>
      </c>
      <c r="S1413" t="s">
        <v>204</v>
      </c>
      <c r="T1413" t="s">
        <v>201</v>
      </c>
      <c r="U1413" t="s">
        <v>330</v>
      </c>
      <c r="V1413" t="s">
        <v>318</v>
      </c>
      <c r="W1413" t="s">
        <v>201</v>
      </c>
      <c r="X1413" t="s">
        <v>331</v>
      </c>
      <c r="Y1413" s="287" t="s">
        <v>164</v>
      </c>
    </row>
    <row r="1414" spans="1:25" x14ac:dyDescent="0.35">
      <c r="A1414" t="s">
        <v>192</v>
      </c>
      <c r="B1414" t="s">
        <v>193</v>
      </c>
      <c r="C1414" t="s">
        <v>756</v>
      </c>
      <c r="D1414" t="s">
        <v>840</v>
      </c>
      <c r="E1414" s="152">
        <v>-1.59</v>
      </c>
      <c r="F1414" s="152">
        <v>-1.59</v>
      </c>
      <c r="G1414" t="s">
        <v>196</v>
      </c>
      <c r="H1414" s="342">
        <v>1</v>
      </c>
      <c r="I1414" s="294">
        <v>43312</v>
      </c>
      <c r="J1414">
        <v>23737</v>
      </c>
      <c r="K1414">
        <v>12664</v>
      </c>
      <c r="L1414" t="s">
        <v>520</v>
      </c>
      <c r="M1414" t="s">
        <v>841</v>
      </c>
      <c r="N1414" t="s">
        <v>840</v>
      </c>
      <c r="O1414" t="s">
        <v>544</v>
      </c>
      <c r="P1414" t="s">
        <v>336</v>
      </c>
      <c r="Q1414" t="s">
        <v>350</v>
      </c>
      <c r="R1414" t="s">
        <v>201</v>
      </c>
      <c r="S1414" t="s">
        <v>204</v>
      </c>
      <c r="T1414" t="s">
        <v>201</v>
      </c>
      <c r="U1414" t="s">
        <v>330</v>
      </c>
      <c r="V1414" t="s">
        <v>318</v>
      </c>
      <c r="W1414" t="s">
        <v>201</v>
      </c>
      <c r="X1414" t="s">
        <v>331</v>
      </c>
      <c r="Y1414" s="287" t="s">
        <v>164</v>
      </c>
    </row>
    <row r="1415" spans="1:25" x14ac:dyDescent="0.35">
      <c r="A1415" t="s">
        <v>192</v>
      </c>
      <c r="B1415" t="s">
        <v>193</v>
      </c>
      <c r="C1415" t="s">
        <v>756</v>
      </c>
      <c r="D1415" t="s">
        <v>840</v>
      </c>
      <c r="E1415" s="152">
        <v>-0.02</v>
      </c>
      <c r="F1415" s="152">
        <v>-0.02</v>
      </c>
      <c r="G1415" t="s">
        <v>196</v>
      </c>
      <c r="H1415" s="342">
        <v>1</v>
      </c>
      <c r="I1415" s="294">
        <v>43312</v>
      </c>
      <c r="J1415">
        <v>23737</v>
      </c>
      <c r="K1415">
        <v>12706</v>
      </c>
      <c r="L1415" t="s">
        <v>520</v>
      </c>
      <c r="M1415" t="s">
        <v>841</v>
      </c>
      <c r="N1415" t="s">
        <v>840</v>
      </c>
      <c r="O1415" t="s">
        <v>811</v>
      </c>
      <c r="P1415" t="s">
        <v>336</v>
      </c>
      <c r="Q1415" t="s">
        <v>350</v>
      </c>
      <c r="R1415" t="s">
        <v>201</v>
      </c>
      <c r="S1415" t="s">
        <v>204</v>
      </c>
      <c r="T1415" t="s">
        <v>201</v>
      </c>
      <c r="U1415" t="s">
        <v>330</v>
      </c>
      <c r="V1415" t="s">
        <v>318</v>
      </c>
      <c r="W1415" t="s">
        <v>201</v>
      </c>
      <c r="X1415" t="s">
        <v>331</v>
      </c>
      <c r="Y1415" s="287" t="s">
        <v>164</v>
      </c>
    </row>
    <row r="1416" spans="1:25" x14ac:dyDescent="0.35">
      <c r="A1416" t="s">
        <v>192</v>
      </c>
      <c r="B1416" t="s">
        <v>193</v>
      </c>
      <c r="C1416" t="s">
        <v>756</v>
      </c>
      <c r="D1416" t="s">
        <v>840</v>
      </c>
      <c r="E1416" s="152">
        <v>-0.08</v>
      </c>
      <c r="F1416" s="152">
        <v>-0.08</v>
      </c>
      <c r="G1416" t="s">
        <v>196</v>
      </c>
      <c r="H1416" s="342">
        <v>1</v>
      </c>
      <c r="I1416" s="294">
        <v>43312</v>
      </c>
      <c r="J1416">
        <v>23737</v>
      </c>
      <c r="K1416">
        <v>12763</v>
      </c>
      <c r="L1416" t="s">
        <v>520</v>
      </c>
      <c r="M1416" t="s">
        <v>841</v>
      </c>
      <c r="N1416" t="s">
        <v>840</v>
      </c>
      <c r="O1416" t="s">
        <v>522</v>
      </c>
      <c r="P1416" t="s">
        <v>336</v>
      </c>
      <c r="Q1416" t="s">
        <v>350</v>
      </c>
      <c r="R1416" t="s">
        <v>201</v>
      </c>
      <c r="S1416" t="s">
        <v>204</v>
      </c>
      <c r="T1416" t="s">
        <v>201</v>
      </c>
      <c r="U1416" t="s">
        <v>330</v>
      </c>
      <c r="V1416" t="s">
        <v>318</v>
      </c>
      <c r="W1416" t="s">
        <v>201</v>
      </c>
      <c r="X1416" t="s">
        <v>331</v>
      </c>
      <c r="Y1416" s="287" t="s">
        <v>164</v>
      </c>
    </row>
    <row r="1417" spans="1:25" x14ac:dyDescent="0.35">
      <c r="A1417" t="s">
        <v>192</v>
      </c>
      <c r="B1417" t="s">
        <v>193</v>
      </c>
      <c r="C1417" t="s">
        <v>756</v>
      </c>
      <c r="D1417" t="s">
        <v>840</v>
      </c>
      <c r="E1417" s="152">
        <v>0.67</v>
      </c>
      <c r="F1417" s="152">
        <v>0.67</v>
      </c>
      <c r="G1417" t="s">
        <v>196</v>
      </c>
      <c r="H1417" s="342">
        <v>1</v>
      </c>
      <c r="I1417" s="294">
        <v>43312</v>
      </c>
      <c r="J1417">
        <v>23737</v>
      </c>
      <c r="K1417">
        <v>12799</v>
      </c>
      <c r="L1417" t="s">
        <v>520</v>
      </c>
      <c r="M1417" t="s">
        <v>841</v>
      </c>
      <c r="N1417" t="s">
        <v>840</v>
      </c>
      <c r="O1417" t="s">
        <v>544</v>
      </c>
      <c r="P1417" t="s">
        <v>329</v>
      </c>
      <c r="Q1417" t="s">
        <v>351</v>
      </c>
      <c r="R1417" t="s">
        <v>201</v>
      </c>
      <c r="S1417" t="s">
        <v>204</v>
      </c>
      <c r="T1417" t="s">
        <v>201</v>
      </c>
      <c r="U1417" t="s">
        <v>330</v>
      </c>
      <c r="V1417" t="s">
        <v>318</v>
      </c>
      <c r="W1417" t="s">
        <v>201</v>
      </c>
      <c r="X1417" t="s">
        <v>331</v>
      </c>
      <c r="Y1417" s="287" t="s">
        <v>164</v>
      </c>
    </row>
    <row r="1418" spans="1:25" x14ac:dyDescent="0.35">
      <c r="A1418" t="s">
        <v>192</v>
      </c>
      <c r="B1418" t="s">
        <v>193</v>
      </c>
      <c r="C1418" t="s">
        <v>756</v>
      </c>
      <c r="D1418" t="s">
        <v>840</v>
      </c>
      <c r="E1418" s="152">
        <v>0.01</v>
      </c>
      <c r="F1418" s="152">
        <v>0.01</v>
      </c>
      <c r="G1418" t="s">
        <v>196</v>
      </c>
      <c r="H1418" s="342">
        <v>1</v>
      </c>
      <c r="I1418" s="294">
        <v>43312</v>
      </c>
      <c r="J1418">
        <v>23737</v>
      </c>
      <c r="K1418">
        <v>12838</v>
      </c>
      <c r="L1418" t="s">
        <v>520</v>
      </c>
      <c r="M1418" t="s">
        <v>841</v>
      </c>
      <c r="N1418" t="s">
        <v>840</v>
      </c>
      <c r="O1418" t="s">
        <v>811</v>
      </c>
      <c r="P1418" t="s">
        <v>329</v>
      </c>
      <c r="Q1418" t="s">
        <v>351</v>
      </c>
      <c r="R1418" t="s">
        <v>201</v>
      </c>
      <c r="S1418" t="s">
        <v>204</v>
      </c>
      <c r="T1418" t="s">
        <v>201</v>
      </c>
      <c r="U1418" t="s">
        <v>330</v>
      </c>
      <c r="V1418" t="s">
        <v>318</v>
      </c>
      <c r="W1418" t="s">
        <v>201</v>
      </c>
      <c r="X1418" t="s">
        <v>331</v>
      </c>
      <c r="Y1418" s="287" t="s">
        <v>164</v>
      </c>
    </row>
    <row r="1419" spans="1:25" x14ac:dyDescent="0.35">
      <c r="A1419" t="s">
        <v>192</v>
      </c>
      <c r="B1419" t="s">
        <v>193</v>
      </c>
      <c r="C1419" t="s">
        <v>756</v>
      </c>
      <c r="D1419" t="s">
        <v>840</v>
      </c>
      <c r="E1419" s="152">
        <v>0.03</v>
      </c>
      <c r="F1419" s="152">
        <v>0.03</v>
      </c>
      <c r="G1419" t="s">
        <v>196</v>
      </c>
      <c r="H1419" s="342">
        <v>1</v>
      </c>
      <c r="I1419" s="294">
        <v>43312</v>
      </c>
      <c r="J1419">
        <v>23737</v>
      </c>
      <c r="K1419">
        <v>12892</v>
      </c>
      <c r="L1419" t="s">
        <v>520</v>
      </c>
      <c r="M1419" t="s">
        <v>841</v>
      </c>
      <c r="N1419" t="s">
        <v>840</v>
      </c>
      <c r="O1419" t="s">
        <v>522</v>
      </c>
      <c r="P1419" t="s">
        <v>329</v>
      </c>
      <c r="Q1419" t="s">
        <v>351</v>
      </c>
      <c r="R1419" t="s">
        <v>201</v>
      </c>
      <c r="S1419" t="s">
        <v>204</v>
      </c>
      <c r="T1419" t="s">
        <v>201</v>
      </c>
      <c r="U1419" t="s">
        <v>330</v>
      </c>
      <c r="V1419" t="s">
        <v>318</v>
      </c>
      <c r="W1419" t="s">
        <v>201</v>
      </c>
      <c r="X1419" t="s">
        <v>331</v>
      </c>
      <c r="Y1419" s="287" t="s">
        <v>164</v>
      </c>
    </row>
    <row r="1420" spans="1:25" x14ac:dyDescent="0.35">
      <c r="A1420" t="s">
        <v>192</v>
      </c>
      <c r="B1420" t="s">
        <v>193</v>
      </c>
      <c r="C1420" t="s">
        <v>756</v>
      </c>
      <c r="D1420" t="s">
        <v>840</v>
      </c>
      <c r="E1420" s="152">
        <v>1.0900000000000001</v>
      </c>
      <c r="F1420" s="152">
        <v>1.0900000000000001</v>
      </c>
      <c r="G1420" t="s">
        <v>196</v>
      </c>
      <c r="H1420" s="342">
        <v>1</v>
      </c>
      <c r="I1420" s="294">
        <v>43312</v>
      </c>
      <c r="J1420">
        <v>23737</v>
      </c>
      <c r="K1420">
        <v>12929</v>
      </c>
      <c r="L1420" t="s">
        <v>520</v>
      </c>
      <c r="M1420" t="s">
        <v>841</v>
      </c>
      <c r="N1420" t="s">
        <v>840</v>
      </c>
      <c r="O1420" t="s">
        <v>544</v>
      </c>
      <c r="P1420" t="s">
        <v>332</v>
      </c>
      <c r="Q1420" t="s">
        <v>351</v>
      </c>
      <c r="R1420" t="s">
        <v>201</v>
      </c>
      <c r="S1420" t="s">
        <v>204</v>
      </c>
      <c r="T1420" t="s">
        <v>201</v>
      </c>
      <c r="U1420" t="s">
        <v>330</v>
      </c>
      <c r="V1420" t="s">
        <v>318</v>
      </c>
      <c r="W1420" t="s">
        <v>201</v>
      </c>
      <c r="X1420" t="s">
        <v>331</v>
      </c>
      <c r="Y1420" s="287" t="s">
        <v>164</v>
      </c>
    </row>
    <row r="1421" spans="1:25" x14ac:dyDescent="0.35">
      <c r="A1421" t="s">
        <v>192</v>
      </c>
      <c r="B1421" t="s">
        <v>193</v>
      </c>
      <c r="C1421" t="s">
        <v>756</v>
      </c>
      <c r="D1421" t="s">
        <v>840</v>
      </c>
      <c r="E1421" s="152">
        <v>0.01</v>
      </c>
      <c r="F1421" s="152">
        <v>0.01</v>
      </c>
      <c r="G1421" t="s">
        <v>196</v>
      </c>
      <c r="H1421" s="342">
        <v>1</v>
      </c>
      <c r="I1421" s="294">
        <v>43312</v>
      </c>
      <c r="J1421">
        <v>23737</v>
      </c>
      <c r="K1421">
        <v>12971</v>
      </c>
      <c r="L1421" t="s">
        <v>520</v>
      </c>
      <c r="M1421" t="s">
        <v>841</v>
      </c>
      <c r="N1421" t="s">
        <v>840</v>
      </c>
      <c r="O1421" t="s">
        <v>811</v>
      </c>
      <c r="P1421" t="s">
        <v>332</v>
      </c>
      <c r="Q1421" t="s">
        <v>351</v>
      </c>
      <c r="R1421" t="s">
        <v>201</v>
      </c>
      <c r="S1421" t="s">
        <v>204</v>
      </c>
      <c r="T1421" t="s">
        <v>201</v>
      </c>
      <c r="U1421" t="s">
        <v>330</v>
      </c>
      <c r="V1421" t="s">
        <v>318</v>
      </c>
      <c r="W1421" t="s">
        <v>201</v>
      </c>
      <c r="X1421" t="s">
        <v>331</v>
      </c>
      <c r="Y1421" s="287" t="s">
        <v>164</v>
      </c>
    </row>
    <row r="1422" spans="1:25" x14ac:dyDescent="0.35">
      <c r="A1422" t="s">
        <v>192</v>
      </c>
      <c r="B1422" t="s">
        <v>193</v>
      </c>
      <c r="C1422" t="s">
        <v>756</v>
      </c>
      <c r="D1422" t="s">
        <v>840</v>
      </c>
      <c r="E1422" s="152">
        <v>0.06</v>
      </c>
      <c r="F1422" s="152">
        <v>0.06</v>
      </c>
      <c r="G1422" t="s">
        <v>196</v>
      </c>
      <c r="H1422" s="342">
        <v>1</v>
      </c>
      <c r="I1422" s="294">
        <v>43312</v>
      </c>
      <c r="J1422">
        <v>23737</v>
      </c>
      <c r="K1422">
        <v>13025</v>
      </c>
      <c r="L1422" t="s">
        <v>520</v>
      </c>
      <c r="M1422" t="s">
        <v>841</v>
      </c>
      <c r="N1422" t="s">
        <v>840</v>
      </c>
      <c r="O1422" t="s">
        <v>522</v>
      </c>
      <c r="P1422" t="s">
        <v>332</v>
      </c>
      <c r="Q1422" t="s">
        <v>351</v>
      </c>
      <c r="R1422" t="s">
        <v>201</v>
      </c>
      <c r="S1422" t="s">
        <v>204</v>
      </c>
      <c r="T1422" t="s">
        <v>201</v>
      </c>
      <c r="U1422" t="s">
        <v>330</v>
      </c>
      <c r="V1422" t="s">
        <v>318</v>
      </c>
      <c r="W1422" t="s">
        <v>201</v>
      </c>
      <c r="X1422" t="s">
        <v>331</v>
      </c>
      <c r="Y1422" s="287" t="s">
        <v>164</v>
      </c>
    </row>
    <row r="1423" spans="1:25" x14ac:dyDescent="0.35">
      <c r="A1423" t="s">
        <v>192</v>
      </c>
      <c r="B1423" t="s">
        <v>193</v>
      </c>
      <c r="C1423" t="s">
        <v>756</v>
      </c>
      <c r="D1423" t="s">
        <v>840</v>
      </c>
      <c r="E1423" s="152">
        <v>3.49</v>
      </c>
      <c r="F1423" s="152">
        <v>3.49</v>
      </c>
      <c r="G1423" t="s">
        <v>196</v>
      </c>
      <c r="H1423" s="342">
        <v>1</v>
      </c>
      <c r="I1423" s="294">
        <v>43312</v>
      </c>
      <c r="J1423">
        <v>23737</v>
      </c>
      <c r="K1423">
        <v>13064</v>
      </c>
      <c r="L1423" t="s">
        <v>520</v>
      </c>
      <c r="M1423" t="s">
        <v>841</v>
      </c>
      <c r="N1423" t="s">
        <v>840</v>
      </c>
      <c r="O1423" t="s">
        <v>544</v>
      </c>
      <c r="P1423" t="s">
        <v>333</v>
      </c>
      <c r="Q1423" t="s">
        <v>351</v>
      </c>
      <c r="R1423" t="s">
        <v>201</v>
      </c>
      <c r="S1423" t="s">
        <v>204</v>
      </c>
      <c r="T1423" t="s">
        <v>201</v>
      </c>
      <c r="U1423" t="s">
        <v>330</v>
      </c>
      <c r="V1423" t="s">
        <v>318</v>
      </c>
      <c r="W1423" t="s">
        <v>201</v>
      </c>
      <c r="X1423" t="s">
        <v>331</v>
      </c>
      <c r="Y1423" s="287" t="s">
        <v>164</v>
      </c>
    </row>
    <row r="1424" spans="1:25" x14ac:dyDescent="0.35">
      <c r="A1424" t="s">
        <v>192</v>
      </c>
      <c r="B1424" t="s">
        <v>193</v>
      </c>
      <c r="C1424" t="s">
        <v>756</v>
      </c>
      <c r="D1424" t="s">
        <v>840</v>
      </c>
      <c r="E1424" s="152">
        <v>0.03</v>
      </c>
      <c r="F1424" s="152">
        <v>0.03</v>
      </c>
      <c r="G1424" t="s">
        <v>196</v>
      </c>
      <c r="H1424" s="342">
        <v>1</v>
      </c>
      <c r="I1424" s="294">
        <v>43312</v>
      </c>
      <c r="J1424">
        <v>23737</v>
      </c>
      <c r="K1424">
        <v>13108</v>
      </c>
      <c r="L1424" t="s">
        <v>520</v>
      </c>
      <c r="M1424" t="s">
        <v>841</v>
      </c>
      <c r="N1424" t="s">
        <v>840</v>
      </c>
      <c r="O1424" t="s">
        <v>811</v>
      </c>
      <c r="P1424" t="s">
        <v>333</v>
      </c>
      <c r="Q1424" t="s">
        <v>351</v>
      </c>
      <c r="R1424" t="s">
        <v>201</v>
      </c>
      <c r="S1424" t="s">
        <v>204</v>
      </c>
      <c r="T1424" t="s">
        <v>201</v>
      </c>
      <c r="U1424" t="s">
        <v>330</v>
      </c>
      <c r="V1424" t="s">
        <v>318</v>
      </c>
      <c r="W1424" t="s">
        <v>201</v>
      </c>
      <c r="X1424" t="s">
        <v>331</v>
      </c>
      <c r="Y1424" s="287" t="s">
        <v>164</v>
      </c>
    </row>
    <row r="1425" spans="1:25" x14ac:dyDescent="0.35">
      <c r="A1425" t="s">
        <v>192</v>
      </c>
      <c r="B1425" t="s">
        <v>193</v>
      </c>
      <c r="C1425" t="s">
        <v>756</v>
      </c>
      <c r="D1425" t="s">
        <v>840</v>
      </c>
      <c r="E1425" s="152">
        <v>0.18</v>
      </c>
      <c r="F1425" s="152">
        <v>0.18</v>
      </c>
      <c r="G1425" t="s">
        <v>196</v>
      </c>
      <c r="H1425" s="342">
        <v>1</v>
      </c>
      <c r="I1425" s="294">
        <v>43312</v>
      </c>
      <c r="J1425">
        <v>23737</v>
      </c>
      <c r="K1425">
        <v>13167</v>
      </c>
      <c r="L1425" t="s">
        <v>520</v>
      </c>
      <c r="M1425" t="s">
        <v>841</v>
      </c>
      <c r="N1425" t="s">
        <v>840</v>
      </c>
      <c r="O1425" t="s">
        <v>522</v>
      </c>
      <c r="P1425" t="s">
        <v>333</v>
      </c>
      <c r="Q1425" t="s">
        <v>351</v>
      </c>
      <c r="R1425" t="s">
        <v>201</v>
      </c>
      <c r="S1425" t="s">
        <v>204</v>
      </c>
      <c r="T1425" t="s">
        <v>201</v>
      </c>
      <c r="U1425" t="s">
        <v>330</v>
      </c>
      <c r="V1425" t="s">
        <v>318</v>
      </c>
      <c r="W1425" t="s">
        <v>201</v>
      </c>
      <c r="X1425" t="s">
        <v>331</v>
      </c>
      <c r="Y1425" s="287" t="s">
        <v>164</v>
      </c>
    </row>
    <row r="1426" spans="1:25" x14ac:dyDescent="0.35">
      <c r="A1426" t="s">
        <v>192</v>
      </c>
      <c r="B1426" t="s">
        <v>193</v>
      </c>
      <c r="C1426" t="s">
        <v>756</v>
      </c>
      <c r="D1426" t="s">
        <v>840</v>
      </c>
      <c r="E1426" s="152">
        <v>1.51</v>
      </c>
      <c r="F1426" s="152">
        <v>1.51</v>
      </c>
      <c r="G1426" t="s">
        <v>196</v>
      </c>
      <c r="H1426" s="342">
        <v>1</v>
      </c>
      <c r="I1426" s="294">
        <v>43312</v>
      </c>
      <c r="J1426">
        <v>23737</v>
      </c>
      <c r="K1426">
        <v>13205</v>
      </c>
      <c r="L1426" t="s">
        <v>520</v>
      </c>
      <c r="M1426" t="s">
        <v>841</v>
      </c>
      <c r="N1426" t="s">
        <v>840</v>
      </c>
      <c r="O1426" t="s">
        <v>544</v>
      </c>
      <c r="P1426" t="s">
        <v>334</v>
      </c>
      <c r="Q1426" t="s">
        <v>351</v>
      </c>
      <c r="R1426" t="s">
        <v>201</v>
      </c>
      <c r="S1426" t="s">
        <v>204</v>
      </c>
      <c r="T1426" t="s">
        <v>201</v>
      </c>
      <c r="U1426" t="s">
        <v>330</v>
      </c>
      <c r="V1426" t="s">
        <v>318</v>
      </c>
      <c r="W1426" t="s">
        <v>201</v>
      </c>
      <c r="X1426" t="s">
        <v>331</v>
      </c>
      <c r="Y1426" s="287" t="s">
        <v>164</v>
      </c>
    </row>
    <row r="1427" spans="1:25" x14ac:dyDescent="0.35">
      <c r="A1427" t="s">
        <v>192</v>
      </c>
      <c r="B1427" t="s">
        <v>193</v>
      </c>
      <c r="C1427" t="s">
        <v>756</v>
      </c>
      <c r="D1427" t="s">
        <v>840</v>
      </c>
      <c r="E1427" s="152">
        <v>0.01</v>
      </c>
      <c r="F1427" s="152">
        <v>0.01</v>
      </c>
      <c r="G1427" t="s">
        <v>196</v>
      </c>
      <c r="H1427" s="342">
        <v>1</v>
      </c>
      <c r="I1427" s="294">
        <v>43312</v>
      </c>
      <c r="J1427">
        <v>23737</v>
      </c>
      <c r="K1427">
        <v>13247</v>
      </c>
      <c r="L1427" t="s">
        <v>520</v>
      </c>
      <c r="M1427" t="s">
        <v>841</v>
      </c>
      <c r="N1427" t="s">
        <v>840</v>
      </c>
      <c r="O1427" t="s">
        <v>811</v>
      </c>
      <c r="P1427" t="s">
        <v>334</v>
      </c>
      <c r="Q1427" t="s">
        <v>351</v>
      </c>
      <c r="R1427" t="s">
        <v>201</v>
      </c>
      <c r="S1427" t="s">
        <v>204</v>
      </c>
      <c r="T1427" t="s">
        <v>201</v>
      </c>
      <c r="U1427" t="s">
        <v>330</v>
      </c>
      <c r="V1427" t="s">
        <v>318</v>
      </c>
      <c r="W1427" t="s">
        <v>201</v>
      </c>
      <c r="X1427" t="s">
        <v>331</v>
      </c>
      <c r="Y1427" s="287" t="s">
        <v>164</v>
      </c>
    </row>
    <row r="1428" spans="1:25" x14ac:dyDescent="0.35">
      <c r="A1428" t="s">
        <v>192</v>
      </c>
      <c r="B1428" t="s">
        <v>193</v>
      </c>
      <c r="C1428" t="s">
        <v>756</v>
      </c>
      <c r="D1428" t="s">
        <v>840</v>
      </c>
      <c r="E1428" s="152">
        <v>0.08</v>
      </c>
      <c r="F1428" s="152">
        <v>0.08</v>
      </c>
      <c r="G1428" t="s">
        <v>196</v>
      </c>
      <c r="H1428" s="342">
        <v>1</v>
      </c>
      <c r="I1428" s="294">
        <v>43312</v>
      </c>
      <c r="J1428">
        <v>23737</v>
      </c>
      <c r="K1428">
        <v>13303</v>
      </c>
      <c r="L1428" t="s">
        <v>520</v>
      </c>
      <c r="M1428" t="s">
        <v>841</v>
      </c>
      <c r="N1428" t="s">
        <v>840</v>
      </c>
      <c r="O1428" t="s">
        <v>522</v>
      </c>
      <c r="P1428" t="s">
        <v>334</v>
      </c>
      <c r="Q1428" t="s">
        <v>351</v>
      </c>
      <c r="R1428" t="s">
        <v>201</v>
      </c>
      <c r="S1428" t="s">
        <v>204</v>
      </c>
      <c r="T1428" t="s">
        <v>201</v>
      </c>
      <c r="U1428" t="s">
        <v>330</v>
      </c>
      <c r="V1428" t="s">
        <v>318</v>
      </c>
      <c r="W1428" t="s">
        <v>201</v>
      </c>
      <c r="X1428" t="s">
        <v>331</v>
      </c>
      <c r="Y1428" s="287" t="s">
        <v>164</v>
      </c>
    </row>
    <row r="1429" spans="1:25" x14ac:dyDescent="0.35">
      <c r="A1429" t="s">
        <v>192</v>
      </c>
      <c r="B1429" t="s">
        <v>193</v>
      </c>
      <c r="C1429" t="s">
        <v>756</v>
      </c>
      <c r="D1429" t="s">
        <v>840</v>
      </c>
      <c r="E1429" s="152">
        <v>1.72</v>
      </c>
      <c r="F1429" s="152">
        <v>1.72</v>
      </c>
      <c r="G1429" t="s">
        <v>196</v>
      </c>
      <c r="H1429" s="342">
        <v>1</v>
      </c>
      <c r="I1429" s="294">
        <v>43312</v>
      </c>
      <c r="J1429">
        <v>23737</v>
      </c>
      <c r="K1429">
        <v>13341</v>
      </c>
      <c r="L1429" t="s">
        <v>520</v>
      </c>
      <c r="M1429" t="s">
        <v>841</v>
      </c>
      <c r="N1429" t="s">
        <v>840</v>
      </c>
      <c r="O1429" t="s">
        <v>544</v>
      </c>
      <c r="P1429" t="s">
        <v>335</v>
      </c>
      <c r="Q1429" t="s">
        <v>351</v>
      </c>
      <c r="R1429" t="s">
        <v>201</v>
      </c>
      <c r="S1429" t="s">
        <v>204</v>
      </c>
      <c r="T1429" t="s">
        <v>201</v>
      </c>
      <c r="U1429" t="s">
        <v>330</v>
      </c>
      <c r="V1429" t="s">
        <v>318</v>
      </c>
      <c r="W1429" t="s">
        <v>201</v>
      </c>
      <c r="X1429" t="s">
        <v>331</v>
      </c>
      <c r="Y1429" s="287" t="s">
        <v>164</v>
      </c>
    </row>
    <row r="1430" spans="1:25" x14ac:dyDescent="0.35">
      <c r="A1430" t="s">
        <v>192</v>
      </c>
      <c r="B1430" t="s">
        <v>193</v>
      </c>
      <c r="C1430" t="s">
        <v>756</v>
      </c>
      <c r="D1430" t="s">
        <v>840</v>
      </c>
      <c r="E1430" s="152">
        <v>0.02</v>
      </c>
      <c r="F1430" s="152">
        <v>0.02</v>
      </c>
      <c r="G1430" t="s">
        <v>196</v>
      </c>
      <c r="H1430" s="342">
        <v>1</v>
      </c>
      <c r="I1430" s="294">
        <v>43312</v>
      </c>
      <c r="J1430">
        <v>23737</v>
      </c>
      <c r="K1430">
        <v>13383</v>
      </c>
      <c r="L1430" t="s">
        <v>520</v>
      </c>
      <c r="M1430" t="s">
        <v>841</v>
      </c>
      <c r="N1430" t="s">
        <v>840</v>
      </c>
      <c r="O1430" t="s">
        <v>811</v>
      </c>
      <c r="P1430" t="s">
        <v>335</v>
      </c>
      <c r="Q1430" t="s">
        <v>351</v>
      </c>
      <c r="R1430" t="s">
        <v>201</v>
      </c>
      <c r="S1430" t="s">
        <v>204</v>
      </c>
      <c r="T1430" t="s">
        <v>201</v>
      </c>
      <c r="U1430" t="s">
        <v>330</v>
      </c>
      <c r="V1430" t="s">
        <v>318</v>
      </c>
      <c r="W1430" t="s">
        <v>201</v>
      </c>
      <c r="X1430" t="s">
        <v>331</v>
      </c>
      <c r="Y1430" s="287" t="s">
        <v>164</v>
      </c>
    </row>
    <row r="1431" spans="1:25" x14ac:dyDescent="0.35">
      <c r="A1431" t="s">
        <v>192</v>
      </c>
      <c r="B1431" t="s">
        <v>193</v>
      </c>
      <c r="C1431" t="s">
        <v>756</v>
      </c>
      <c r="D1431" t="s">
        <v>840</v>
      </c>
      <c r="E1431" s="152">
        <v>0.09</v>
      </c>
      <c r="F1431" s="152">
        <v>0.09</v>
      </c>
      <c r="G1431" t="s">
        <v>196</v>
      </c>
      <c r="H1431" s="342">
        <v>1</v>
      </c>
      <c r="I1431" s="294">
        <v>43312</v>
      </c>
      <c r="J1431">
        <v>23737</v>
      </c>
      <c r="K1431">
        <v>13440</v>
      </c>
      <c r="L1431" t="s">
        <v>520</v>
      </c>
      <c r="M1431" t="s">
        <v>841</v>
      </c>
      <c r="N1431" t="s">
        <v>840</v>
      </c>
      <c r="O1431" t="s">
        <v>522</v>
      </c>
      <c r="P1431" t="s">
        <v>335</v>
      </c>
      <c r="Q1431" t="s">
        <v>351</v>
      </c>
      <c r="R1431" t="s">
        <v>201</v>
      </c>
      <c r="S1431" t="s">
        <v>204</v>
      </c>
      <c r="T1431" t="s">
        <v>201</v>
      </c>
      <c r="U1431" t="s">
        <v>330</v>
      </c>
      <c r="V1431" t="s">
        <v>318</v>
      </c>
      <c r="W1431" t="s">
        <v>201</v>
      </c>
      <c r="X1431" t="s">
        <v>331</v>
      </c>
      <c r="Y1431" s="287" t="s">
        <v>164</v>
      </c>
    </row>
    <row r="1432" spans="1:25" x14ac:dyDescent="0.35">
      <c r="A1432" t="s">
        <v>192</v>
      </c>
      <c r="B1432" t="s">
        <v>193</v>
      </c>
      <c r="C1432" t="s">
        <v>756</v>
      </c>
      <c r="D1432" t="s">
        <v>840</v>
      </c>
      <c r="E1432" s="152">
        <v>3.6</v>
      </c>
      <c r="F1432" s="152">
        <v>3.6</v>
      </c>
      <c r="G1432" t="s">
        <v>196</v>
      </c>
      <c r="H1432" s="342">
        <v>1</v>
      </c>
      <c r="I1432" s="294">
        <v>43312</v>
      </c>
      <c r="J1432">
        <v>23737</v>
      </c>
      <c r="K1432">
        <v>13479</v>
      </c>
      <c r="L1432" t="s">
        <v>520</v>
      </c>
      <c r="M1432" t="s">
        <v>841</v>
      </c>
      <c r="N1432" t="s">
        <v>840</v>
      </c>
      <c r="O1432" t="s">
        <v>544</v>
      </c>
      <c r="P1432" t="s">
        <v>336</v>
      </c>
      <c r="Q1432" t="s">
        <v>351</v>
      </c>
      <c r="R1432" t="s">
        <v>201</v>
      </c>
      <c r="S1432" t="s">
        <v>204</v>
      </c>
      <c r="T1432" t="s">
        <v>201</v>
      </c>
      <c r="U1432" t="s">
        <v>330</v>
      </c>
      <c r="V1432" t="s">
        <v>318</v>
      </c>
      <c r="W1432" t="s">
        <v>201</v>
      </c>
      <c r="X1432" t="s">
        <v>331</v>
      </c>
      <c r="Y1432" s="287" t="s">
        <v>164</v>
      </c>
    </row>
    <row r="1433" spans="1:25" x14ac:dyDescent="0.35">
      <c r="A1433" t="s">
        <v>192</v>
      </c>
      <c r="B1433" t="s">
        <v>193</v>
      </c>
      <c r="C1433" t="s">
        <v>756</v>
      </c>
      <c r="D1433" t="s">
        <v>840</v>
      </c>
      <c r="E1433" s="152">
        <v>0.03</v>
      </c>
      <c r="F1433" s="152">
        <v>0.03</v>
      </c>
      <c r="G1433" t="s">
        <v>196</v>
      </c>
      <c r="H1433" s="342">
        <v>1</v>
      </c>
      <c r="I1433" s="294">
        <v>43312</v>
      </c>
      <c r="J1433">
        <v>23737</v>
      </c>
      <c r="K1433">
        <v>13523</v>
      </c>
      <c r="L1433" t="s">
        <v>520</v>
      </c>
      <c r="M1433" t="s">
        <v>841</v>
      </c>
      <c r="N1433" t="s">
        <v>840</v>
      </c>
      <c r="O1433" t="s">
        <v>811</v>
      </c>
      <c r="P1433" t="s">
        <v>336</v>
      </c>
      <c r="Q1433" t="s">
        <v>351</v>
      </c>
      <c r="R1433" t="s">
        <v>201</v>
      </c>
      <c r="S1433" t="s">
        <v>204</v>
      </c>
      <c r="T1433" t="s">
        <v>201</v>
      </c>
      <c r="U1433" t="s">
        <v>330</v>
      </c>
      <c r="V1433" t="s">
        <v>318</v>
      </c>
      <c r="W1433" t="s">
        <v>201</v>
      </c>
      <c r="X1433" t="s">
        <v>331</v>
      </c>
      <c r="Y1433" s="287" t="s">
        <v>164</v>
      </c>
    </row>
    <row r="1434" spans="1:25" x14ac:dyDescent="0.35">
      <c r="A1434" t="s">
        <v>192</v>
      </c>
      <c r="B1434" t="s">
        <v>193</v>
      </c>
      <c r="C1434" t="s">
        <v>756</v>
      </c>
      <c r="D1434" t="s">
        <v>840</v>
      </c>
      <c r="E1434" s="152">
        <v>0.18</v>
      </c>
      <c r="F1434" s="152">
        <v>0.18</v>
      </c>
      <c r="G1434" t="s">
        <v>196</v>
      </c>
      <c r="H1434" s="342">
        <v>1</v>
      </c>
      <c r="I1434" s="294">
        <v>43312</v>
      </c>
      <c r="J1434">
        <v>23737</v>
      </c>
      <c r="K1434">
        <v>13582</v>
      </c>
      <c r="L1434" t="s">
        <v>520</v>
      </c>
      <c r="M1434" t="s">
        <v>841</v>
      </c>
      <c r="N1434" t="s">
        <v>840</v>
      </c>
      <c r="O1434" t="s">
        <v>522</v>
      </c>
      <c r="P1434" t="s">
        <v>336</v>
      </c>
      <c r="Q1434" t="s">
        <v>351</v>
      </c>
      <c r="R1434" t="s">
        <v>201</v>
      </c>
      <c r="S1434" t="s">
        <v>204</v>
      </c>
      <c r="T1434" t="s">
        <v>201</v>
      </c>
      <c r="U1434" t="s">
        <v>330</v>
      </c>
      <c r="V1434" t="s">
        <v>318</v>
      </c>
      <c r="W1434" t="s">
        <v>201</v>
      </c>
      <c r="X1434" t="s">
        <v>331</v>
      </c>
      <c r="Y1434" s="287" t="s">
        <v>164</v>
      </c>
    </row>
    <row r="1435" spans="1:25" x14ac:dyDescent="0.35">
      <c r="A1435" t="s">
        <v>192</v>
      </c>
      <c r="B1435" t="s">
        <v>193</v>
      </c>
      <c r="C1435" t="s">
        <v>756</v>
      </c>
      <c r="D1435" t="s">
        <v>840</v>
      </c>
      <c r="E1435" s="152">
        <v>1.01</v>
      </c>
      <c r="F1435" s="152">
        <v>1.01</v>
      </c>
      <c r="G1435" t="s">
        <v>196</v>
      </c>
      <c r="H1435" s="342">
        <v>1</v>
      </c>
      <c r="I1435" s="294">
        <v>43312</v>
      </c>
      <c r="J1435">
        <v>23737</v>
      </c>
      <c r="K1435">
        <v>13619</v>
      </c>
      <c r="L1435" t="s">
        <v>520</v>
      </c>
      <c r="M1435" t="s">
        <v>841</v>
      </c>
      <c r="N1435" t="s">
        <v>840</v>
      </c>
      <c r="O1435" t="s">
        <v>544</v>
      </c>
      <c r="P1435" t="s">
        <v>337</v>
      </c>
      <c r="Q1435" t="s">
        <v>351</v>
      </c>
      <c r="R1435" t="s">
        <v>201</v>
      </c>
      <c r="S1435" t="s">
        <v>204</v>
      </c>
      <c r="T1435" t="s">
        <v>201</v>
      </c>
      <c r="U1435" t="s">
        <v>330</v>
      </c>
      <c r="V1435" t="s">
        <v>318</v>
      </c>
      <c r="W1435" t="s">
        <v>201</v>
      </c>
      <c r="X1435" t="s">
        <v>331</v>
      </c>
      <c r="Y1435" s="287" t="s">
        <v>164</v>
      </c>
    </row>
    <row r="1436" spans="1:25" x14ac:dyDescent="0.35">
      <c r="A1436" t="s">
        <v>192</v>
      </c>
      <c r="B1436" t="s">
        <v>193</v>
      </c>
      <c r="C1436" t="s">
        <v>756</v>
      </c>
      <c r="D1436" t="s">
        <v>840</v>
      </c>
      <c r="E1436" s="152">
        <v>0.01</v>
      </c>
      <c r="F1436" s="152">
        <v>0.01</v>
      </c>
      <c r="G1436" t="s">
        <v>196</v>
      </c>
      <c r="H1436" s="342">
        <v>1</v>
      </c>
      <c r="I1436" s="294">
        <v>43312</v>
      </c>
      <c r="J1436">
        <v>23737</v>
      </c>
      <c r="K1436">
        <v>13661</v>
      </c>
      <c r="L1436" t="s">
        <v>520</v>
      </c>
      <c r="M1436" t="s">
        <v>841</v>
      </c>
      <c r="N1436" t="s">
        <v>840</v>
      </c>
      <c r="O1436" t="s">
        <v>811</v>
      </c>
      <c r="P1436" t="s">
        <v>337</v>
      </c>
      <c r="Q1436" t="s">
        <v>351</v>
      </c>
      <c r="R1436" t="s">
        <v>201</v>
      </c>
      <c r="S1436" t="s">
        <v>204</v>
      </c>
      <c r="T1436" t="s">
        <v>201</v>
      </c>
      <c r="U1436" t="s">
        <v>330</v>
      </c>
      <c r="V1436" t="s">
        <v>318</v>
      </c>
      <c r="W1436" t="s">
        <v>201</v>
      </c>
      <c r="X1436" t="s">
        <v>331</v>
      </c>
      <c r="Y1436" s="287" t="s">
        <v>164</v>
      </c>
    </row>
    <row r="1437" spans="1:25" x14ac:dyDescent="0.35">
      <c r="A1437" t="s">
        <v>192</v>
      </c>
      <c r="B1437" t="s">
        <v>193</v>
      </c>
      <c r="C1437" t="s">
        <v>756</v>
      </c>
      <c r="D1437" t="s">
        <v>840</v>
      </c>
      <c r="E1437" s="152">
        <v>0.05</v>
      </c>
      <c r="F1437" s="152">
        <v>0.05</v>
      </c>
      <c r="G1437" t="s">
        <v>196</v>
      </c>
      <c r="H1437" s="342">
        <v>1</v>
      </c>
      <c r="I1437" s="294">
        <v>43312</v>
      </c>
      <c r="J1437">
        <v>23737</v>
      </c>
      <c r="K1437">
        <v>13715</v>
      </c>
      <c r="L1437" t="s">
        <v>520</v>
      </c>
      <c r="M1437" t="s">
        <v>841</v>
      </c>
      <c r="N1437" t="s">
        <v>840</v>
      </c>
      <c r="O1437" t="s">
        <v>522</v>
      </c>
      <c r="P1437" t="s">
        <v>337</v>
      </c>
      <c r="Q1437" t="s">
        <v>351</v>
      </c>
      <c r="R1437" t="s">
        <v>201</v>
      </c>
      <c r="S1437" t="s">
        <v>204</v>
      </c>
      <c r="T1437" t="s">
        <v>201</v>
      </c>
      <c r="U1437" t="s">
        <v>330</v>
      </c>
      <c r="V1437" t="s">
        <v>318</v>
      </c>
      <c r="W1437" t="s">
        <v>201</v>
      </c>
      <c r="X1437" t="s">
        <v>331</v>
      </c>
      <c r="Y1437" s="287" t="s">
        <v>164</v>
      </c>
    </row>
    <row r="1438" spans="1:25" x14ac:dyDescent="0.35">
      <c r="A1438" t="s">
        <v>192</v>
      </c>
      <c r="B1438" t="s">
        <v>193</v>
      </c>
      <c r="C1438" t="s">
        <v>756</v>
      </c>
      <c r="D1438" t="s">
        <v>840</v>
      </c>
      <c r="E1438" s="152">
        <v>6.05</v>
      </c>
      <c r="F1438" s="152">
        <v>6.05</v>
      </c>
      <c r="G1438" t="s">
        <v>196</v>
      </c>
      <c r="H1438" s="342">
        <v>1</v>
      </c>
      <c r="I1438" s="294">
        <v>43312</v>
      </c>
      <c r="J1438">
        <v>23737</v>
      </c>
      <c r="K1438">
        <v>13754</v>
      </c>
      <c r="L1438" t="s">
        <v>520</v>
      </c>
      <c r="M1438" t="s">
        <v>841</v>
      </c>
      <c r="N1438" t="s">
        <v>840</v>
      </c>
      <c r="O1438" t="s">
        <v>544</v>
      </c>
      <c r="P1438" t="s">
        <v>338</v>
      </c>
      <c r="Q1438" t="s">
        <v>351</v>
      </c>
      <c r="R1438" t="s">
        <v>201</v>
      </c>
      <c r="S1438" t="s">
        <v>204</v>
      </c>
      <c r="T1438" t="s">
        <v>201</v>
      </c>
      <c r="U1438" t="s">
        <v>330</v>
      </c>
      <c r="V1438" t="s">
        <v>318</v>
      </c>
      <c r="W1438" t="s">
        <v>201</v>
      </c>
      <c r="X1438" t="s">
        <v>331</v>
      </c>
      <c r="Y1438" s="287" t="s">
        <v>164</v>
      </c>
    </row>
    <row r="1439" spans="1:25" x14ac:dyDescent="0.35">
      <c r="A1439" t="s">
        <v>192</v>
      </c>
      <c r="B1439" t="s">
        <v>193</v>
      </c>
      <c r="C1439" t="s">
        <v>756</v>
      </c>
      <c r="D1439" t="s">
        <v>840</v>
      </c>
      <c r="E1439" s="152">
        <v>0.06</v>
      </c>
      <c r="F1439" s="152">
        <v>0.06</v>
      </c>
      <c r="G1439" t="s">
        <v>196</v>
      </c>
      <c r="H1439" s="342">
        <v>1</v>
      </c>
      <c r="I1439" s="294">
        <v>43312</v>
      </c>
      <c r="J1439">
        <v>23737</v>
      </c>
      <c r="K1439">
        <v>13799</v>
      </c>
      <c r="L1439" t="s">
        <v>520</v>
      </c>
      <c r="M1439" t="s">
        <v>841</v>
      </c>
      <c r="N1439" t="s">
        <v>840</v>
      </c>
      <c r="O1439" t="s">
        <v>811</v>
      </c>
      <c r="P1439" t="s">
        <v>338</v>
      </c>
      <c r="Q1439" t="s">
        <v>351</v>
      </c>
      <c r="R1439" t="s">
        <v>201</v>
      </c>
      <c r="S1439" t="s">
        <v>204</v>
      </c>
      <c r="T1439" t="s">
        <v>201</v>
      </c>
      <c r="U1439" t="s">
        <v>330</v>
      </c>
      <c r="V1439" t="s">
        <v>318</v>
      </c>
      <c r="W1439" t="s">
        <v>201</v>
      </c>
      <c r="X1439" t="s">
        <v>331</v>
      </c>
      <c r="Y1439" s="287" t="s">
        <v>164</v>
      </c>
    </row>
    <row r="1440" spans="1:25" x14ac:dyDescent="0.35">
      <c r="A1440" t="s">
        <v>192</v>
      </c>
      <c r="B1440" t="s">
        <v>193</v>
      </c>
      <c r="C1440" t="s">
        <v>756</v>
      </c>
      <c r="D1440" t="s">
        <v>840</v>
      </c>
      <c r="E1440" s="152">
        <v>0.31</v>
      </c>
      <c r="F1440" s="152">
        <v>0.31</v>
      </c>
      <c r="G1440" t="s">
        <v>196</v>
      </c>
      <c r="H1440" s="342">
        <v>1</v>
      </c>
      <c r="I1440" s="294">
        <v>43312</v>
      </c>
      <c r="J1440">
        <v>23737</v>
      </c>
      <c r="K1440">
        <v>13859</v>
      </c>
      <c r="L1440" t="s">
        <v>520</v>
      </c>
      <c r="M1440" t="s">
        <v>841</v>
      </c>
      <c r="N1440" t="s">
        <v>840</v>
      </c>
      <c r="O1440" t="s">
        <v>522</v>
      </c>
      <c r="P1440" t="s">
        <v>338</v>
      </c>
      <c r="Q1440" t="s">
        <v>351</v>
      </c>
      <c r="R1440" t="s">
        <v>201</v>
      </c>
      <c r="S1440" t="s">
        <v>204</v>
      </c>
      <c r="T1440" t="s">
        <v>201</v>
      </c>
      <c r="U1440" t="s">
        <v>330</v>
      </c>
      <c r="V1440" t="s">
        <v>318</v>
      </c>
      <c r="W1440" t="s">
        <v>201</v>
      </c>
      <c r="X1440" t="s">
        <v>331</v>
      </c>
      <c r="Y1440" s="287" t="s">
        <v>164</v>
      </c>
    </row>
    <row r="1441" spans="1:25" x14ac:dyDescent="0.35">
      <c r="A1441" t="s">
        <v>192</v>
      </c>
      <c r="B1441" t="s">
        <v>193</v>
      </c>
      <c r="C1441" t="s">
        <v>756</v>
      </c>
      <c r="D1441" t="s">
        <v>840</v>
      </c>
      <c r="E1441" s="152">
        <v>2.6</v>
      </c>
      <c r="F1441" s="152">
        <v>2.6</v>
      </c>
      <c r="G1441" t="s">
        <v>196</v>
      </c>
      <c r="H1441" s="342">
        <v>1</v>
      </c>
      <c r="I1441" s="294">
        <v>43312</v>
      </c>
      <c r="J1441">
        <v>23737</v>
      </c>
      <c r="K1441">
        <v>13897</v>
      </c>
      <c r="L1441" t="s">
        <v>520</v>
      </c>
      <c r="M1441" t="s">
        <v>841</v>
      </c>
      <c r="N1441" t="s">
        <v>840</v>
      </c>
      <c r="O1441" t="s">
        <v>544</v>
      </c>
      <c r="P1441" t="s">
        <v>339</v>
      </c>
      <c r="Q1441" t="s">
        <v>351</v>
      </c>
      <c r="R1441" t="s">
        <v>201</v>
      </c>
      <c r="S1441" t="s">
        <v>204</v>
      </c>
      <c r="T1441" t="s">
        <v>201</v>
      </c>
      <c r="U1441" t="s">
        <v>330</v>
      </c>
      <c r="V1441" t="s">
        <v>318</v>
      </c>
      <c r="W1441" t="s">
        <v>201</v>
      </c>
      <c r="X1441" t="s">
        <v>331</v>
      </c>
      <c r="Y1441" s="287" t="s">
        <v>164</v>
      </c>
    </row>
    <row r="1442" spans="1:25" x14ac:dyDescent="0.35">
      <c r="A1442" t="s">
        <v>192</v>
      </c>
      <c r="B1442" t="s">
        <v>193</v>
      </c>
      <c r="C1442" t="s">
        <v>756</v>
      </c>
      <c r="D1442" t="s">
        <v>840</v>
      </c>
      <c r="E1442" s="152">
        <v>0.02</v>
      </c>
      <c r="F1442" s="152">
        <v>0.02</v>
      </c>
      <c r="G1442" t="s">
        <v>196</v>
      </c>
      <c r="H1442" s="342">
        <v>1</v>
      </c>
      <c r="I1442" s="294">
        <v>43312</v>
      </c>
      <c r="J1442">
        <v>23737</v>
      </c>
      <c r="K1442">
        <v>13940</v>
      </c>
      <c r="L1442" t="s">
        <v>520</v>
      </c>
      <c r="M1442" t="s">
        <v>841</v>
      </c>
      <c r="N1442" t="s">
        <v>840</v>
      </c>
      <c r="O1442" t="s">
        <v>811</v>
      </c>
      <c r="P1442" t="s">
        <v>339</v>
      </c>
      <c r="Q1442" t="s">
        <v>351</v>
      </c>
      <c r="R1442" t="s">
        <v>201</v>
      </c>
      <c r="S1442" t="s">
        <v>204</v>
      </c>
      <c r="T1442" t="s">
        <v>201</v>
      </c>
      <c r="U1442" t="s">
        <v>330</v>
      </c>
      <c r="V1442" t="s">
        <v>318</v>
      </c>
      <c r="W1442" t="s">
        <v>201</v>
      </c>
      <c r="X1442" t="s">
        <v>331</v>
      </c>
      <c r="Y1442" s="287" t="s">
        <v>164</v>
      </c>
    </row>
    <row r="1443" spans="1:25" x14ac:dyDescent="0.35">
      <c r="A1443" t="s">
        <v>192</v>
      </c>
      <c r="B1443" t="s">
        <v>193</v>
      </c>
      <c r="C1443" t="s">
        <v>756</v>
      </c>
      <c r="D1443" t="s">
        <v>840</v>
      </c>
      <c r="E1443" s="152">
        <v>0.13</v>
      </c>
      <c r="F1443" s="152">
        <v>0.13</v>
      </c>
      <c r="G1443" t="s">
        <v>196</v>
      </c>
      <c r="H1443" s="342">
        <v>1</v>
      </c>
      <c r="I1443" s="294">
        <v>43312</v>
      </c>
      <c r="J1443">
        <v>23737</v>
      </c>
      <c r="K1443">
        <v>13998</v>
      </c>
      <c r="L1443" t="s">
        <v>520</v>
      </c>
      <c r="M1443" t="s">
        <v>841</v>
      </c>
      <c r="N1443" t="s">
        <v>840</v>
      </c>
      <c r="O1443" t="s">
        <v>522</v>
      </c>
      <c r="P1443" t="s">
        <v>339</v>
      </c>
      <c r="Q1443" t="s">
        <v>351</v>
      </c>
      <c r="R1443" t="s">
        <v>201</v>
      </c>
      <c r="S1443" t="s">
        <v>204</v>
      </c>
      <c r="T1443" t="s">
        <v>201</v>
      </c>
      <c r="U1443" t="s">
        <v>330</v>
      </c>
      <c r="V1443" t="s">
        <v>318</v>
      </c>
      <c r="W1443" t="s">
        <v>201</v>
      </c>
      <c r="X1443" t="s">
        <v>331</v>
      </c>
      <c r="Y1443" s="287" t="s">
        <v>164</v>
      </c>
    </row>
    <row r="1444" spans="1:25" x14ac:dyDescent="0.35">
      <c r="A1444" t="s">
        <v>192</v>
      </c>
      <c r="B1444" t="s">
        <v>193</v>
      </c>
      <c r="C1444" t="s">
        <v>756</v>
      </c>
      <c r="D1444" t="s">
        <v>840</v>
      </c>
      <c r="E1444" s="152">
        <v>0.84</v>
      </c>
      <c r="F1444" s="152">
        <v>0.84</v>
      </c>
      <c r="G1444" t="s">
        <v>196</v>
      </c>
      <c r="H1444" s="342">
        <v>1</v>
      </c>
      <c r="I1444" s="294">
        <v>43312</v>
      </c>
      <c r="J1444">
        <v>23737</v>
      </c>
      <c r="K1444">
        <v>14034</v>
      </c>
      <c r="L1444" t="s">
        <v>520</v>
      </c>
      <c r="M1444" t="s">
        <v>841</v>
      </c>
      <c r="N1444" t="s">
        <v>840</v>
      </c>
      <c r="O1444" t="s">
        <v>544</v>
      </c>
      <c r="P1444" t="s">
        <v>340</v>
      </c>
      <c r="Q1444" t="s">
        <v>351</v>
      </c>
      <c r="R1444" t="s">
        <v>201</v>
      </c>
      <c r="S1444" t="s">
        <v>204</v>
      </c>
      <c r="T1444" t="s">
        <v>201</v>
      </c>
      <c r="U1444" t="s">
        <v>330</v>
      </c>
      <c r="V1444" t="s">
        <v>318</v>
      </c>
      <c r="W1444" t="s">
        <v>201</v>
      </c>
      <c r="X1444" t="s">
        <v>94</v>
      </c>
      <c r="Y1444" s="287" t="s">
        <v>164</v>
      </c>
    </row>
    <row r="1445" spans="1:25" x14ac:dyDescent="0.35">
      <c r="A1445" t="s">
        <v>192</v>
      </c>
      <c r="B1445" t="s">
        <v>193</v>
      </c>
      <c r="C1445" t="s">
        <v>756</v>
      </c>
      <c r="D1445" t="s">
        <v>840</v>
      </c>
      <c r="E1445" s="152">
        <v>0.01</v>
      </c>
      <c r="F1445" s="152">
        <v>0.01</v>
      </c>
      <c r="G1445" t="s">
        <v>196</v>
      </c>
      <c r="H1445" s="342">
        <v>1</v>
      </c>
      <c r="I1445" s="294">
        <v>43312</v>
      </c>
      <c r="J1445">
        <v>23737</v>
      </c>
      <c r="K1445">
        <v>14074</v>
      </c>
      <c r="L1445" t="s">
        <v>520</v>
      </c>
      <c r="M1445" t="s">
        <v>841</v>
      </c>
      <c r="N1445" t="s">
        <v>840</v>
      </c>
      <c r="O1445" t="s">
        <v>811</v>
      </c>
      <c r="P1445" t="s">
        <v>340</v>
      </c>
      <c r="Q1445" t="s">
        <v>351</v>
      </c>
      <c r="R1445" t="s">
        <v>201</v>
      </c>
      <c r="S1445" t="s">
        <v>204</v>
      </c>
      <c r="T1445" t="s">
        <v>201</v>
      </c>
      <c r="U1445" t="s">
        <v>330</v>
      </c>
      <c r="V1445" t="s">
        <v>318</v>
      </c>
      <c r="W1445" t="s">
        <v>201</v>
      </c>
      <c r="X1445" t="s">
        <v>94</v>
      </c>
      <c r="Y1445" s="287" t="s">
        <v>164</v>
      </c>
    </row>
    <row r="1446" spans="1:25" x14ac:dyDescent="0.35">
      <c r="A1446" t="s">
        <v>192</v>
      </c>
      <c r="B1446" t="s">
        <v>193</v>
      </c>
      <c r="C1446" t="s">
        <v>756</v>
      </c>
      <c r="D1446" t="s">
        <v>840</v>
      </c>
      <c r="E1446" s="152">
        <v>0.04</v>
      </c>
      <c r="F1446" s="152">
        <v>0.04</v>
      </c>
      <c r="G1446" t="s">
        <v>196</v>
      </c>
      <c r="H1446" s="342">
        <v>1</v>
      </c>
      <c r="I1446" s="294">
        <v>43312</v>
      </c>
      <c r="J1446">
        <v>23737</v>
      </c>
      <c r="K1446">
        <v>14128</v>
      </c>
      <c r="L1446" t="s">
        <v>520</v>
      </c>
      <c r="M1446" t="s">
        <v>841</v>
      </c>
      <c r="N1446" t="s">
        <v>840</v>
      </c>
      <c r="O1446" t="s">
        <v>522</v>
      </c>
      <c r="P1446" t="s">
        <v>340</v>
      </c>
      <c r="Q1446" t="s">
        <v>351</v>
      </c>
      <c r="R1446" t="s">
        <v>201</v>
      </c>
      <c r="S1446" t="s">
        <v>204</v>
      </c>
      <c r="T1446" t="s">
        <v>201</v>
      </c>
      <c r="U1446" t="s">
        <v>330</v>
      </c>
      <c r="V1446" t="s">
        <v>318</v>
      </c>
      <c r="W1446" t="s">
        <v>201</v>
      </c>
      <c r="X1446" t="s">
        <v>94</v>
      </c>
      <c r="Y1446" s="287" t="s">
        <v>164</v>
      </c>
    </row>
    <row r="1447" spans="1:25" x14ac:dyDescent="0.35">
      <c r="A1447" t="s">
        <v>192</v>
      </c>
      <c r="B1447" t="s">
        <v>193</v>
      </c>
      <c r="C1447" t="s">
        <v>756</v>
      </c>
      <c r="D1447" t="s">
        <v>840</v>
      </c>
      <c r="E1447" s="152">
        <v>4.5999999999999996</v>
      </c>
      <c r="F1447" s="152">
        <v>4.5999999999999996</v>
      </c>
      <c r="G1447" t="s">
        <v>196</v>
      </c>
      <c r="H1447" s="342">
        <v>1</v>
      </c>
      <c r="I1447" s="294">
        <v>43312</v>
      </c>
      <c r="J1447">
        <v>23737</v>
      </c>
      <c r="K1447">
        <v>14167</v>
      </c>
      <c r="L1447" t="s">
        <v>520</v>
      </c>
      <c r="M1447" t="s">
        <v>841</v>
      </c>
      <c r="N1447" t="s">
        <v>840</v>
      </c>
      <c r="O1447" t="s">
        <v>544</v>
      </c>
      <c r="P1447" t="s">
        <v>533</v>
      </c>
      <c r="Q1447" t="s">
        <v>351</v>
      </c>
      <c r="R1447" t="s">
        <v>201</v>
      </c>
      <c r="S1447" t="s">
        <v>204</v>
      </c>
      <c r="T1447" t="s">
        <v>201</v>
      </c>
      <c r="U1447" t="s">
        <v>330</v>
      </c>
      <c r="V1447" t="s">
        <v>318</v>
      </c>
      <c r="W1447" t="s">
        <v>201</v>
      </c>
      <c r="X1447" t="s">
        <v>94</v>
      </c>
      <c r="Y1447" s="287" t="s">
        <v>164</v>
      </c>
    </row>
    <row r="1448" spans="1:25" x14ac:dyDescent="0.35">
      <c r="A1448" t="s">
        <v>192</v>
      </c>
      <c r="B1448" t="s">
        <v>193</v>
      </c>
      <c r="C1448" t="s">
        <v>756</v>
      </c>
      <c r="D1448" t="s">
        <v>840</v>
      </c>
      <c r="E1448" s="152">
        <v>0.04</v>
      </c>
      <c r="F1448" s="152">
        <v>0.04</v>
      </c>
      <c r="G1448" t="s">
        <v>196</v>
      </c>
      <c r="H1448" s="342">
        <v>1</v>
      </c>
      <c r="I1448" s="294">
        <v>43312</v>
      </c>
      <c r="J1448">
        <v>23737</v>
      </c>
      <c r="K1448">
        <v>14212</v>
      </c>
      <c r="L1448" t="s">
        <v>520</v>
      </c>
      <c r="M1448" t="s">
        <v>841</v>
      </c>
      <c r="N1448" t="s">
        <v>840</v>
      </c>
      <c r="O1448" t="s">
        <v>811</v>
      </c>
      <c r="P1448" t="s">
        <v>533</v>
      </c>
      <c r="Q1448" t="s">
        <v>351</v>
      </c>
      <c r="R1448" t="s">
        <v>201</v>
      </c>
      <c r="S1448" t="s">
        <v>204</v>
      </c>
      <c r="T1448" t="s">
        <v>201</v>
      </c>
      <c r="U1448" t="s">
        <v>330</v>
      </c>
      <c r="V1448" t="s">
        <v>318</v>
      </c>
      <c r="W1448" t="s">
        <v>201</v>
      </c>
      <c r="X1448" t="s">
        <v>94</v>
      </c>
      <c r="Y1448" s="287" t="s">
        <v>164</v>
      </c>
    </row>
    <row r="1449" spans="1:25" x14ac:dyDescent="0.35">
      <c r="A1449" t="s">
        <v>192</v>
      </c>
      <c r="B1449" t="s">
        <v>193</v>
      </c>
      <c r="C1449" t="s">
        <v>756</v>
      </c>
      <c r="D1449" t="s">
        <v>840</v>
      </c>
      <c r="E1449" s="152">
        <v>0.23</v>
      </c>
      <c r="F1449" s="152">
        <v>0.23</v>
      </c>
      <c r="G1449" t="s">
        <v>196</v>
      </c>
      <c r="H1449" s="342">
        <v>1</v>
      </c>
      <c r="I1449" s="294">
        <v>43312</v>
      </c>
      <c r="J1449">
        <v>23737</v>
      </c>
      <c r="K1449">
        <v>14272</v>
      </c>
      <c r="L1449" t="s">
        <v>520</v>
      </c>
      <c r="M1449" t="s">
        <v>841</v>
      </c>
      <c r="N1449" t="s">
        <v>840</v>
      </c>
      <c r="O1449" t="s">
        <v>522</v>
      </c>
      <c r="P1449" t="s">
        <v>533</v>
      </c>
      <c r="Q1449" t="s">
        <v>351</v>
      </c>
      <c r="R1449" t="s">
        <v>201</v>
      </c>
      <c r="S1449" t="s">
        <v>204</v>
      </c>
      <c r="T1449" t="s">
        <v>201</v>
      </c>
      <c r="U1449" t="s">
        <v>330</v>
      </c>
      <c r="V1449" t="s">
        <v>318</v>
      </c>
      <c r="W1449" t="s">
        <v>201</v>
      </c>
      <c r="X1449" t="s">
        <v>94</v>
      </c>
      <c r="Y1449" s="287" t="s">
        <v>164</v>
      </c>
    </row>
    <row r="1450" spans="1:25" x14ac:dyDescent="0.35">
      <c r="A1450" t="s">
        <v>192</v>
      </c>
      <c r="B1450" t="s">
        <v>193</v>
      </c>
      <c r="C1450" t="s">
        <v>756</v>
      </c>
      <c r="D1450" t="s">
        <v>840</v>
      </c>
      <c r="E1450" s="152">
        <v>1.27</v>
      </c>
      <c r="F1450" s="152">
        <v>1.27</v>
      </c>
      <c r="G1450" t="s">
        <v>196</v>
      </c>
      <c r="H1450" s="342">
        <v>1</v>
      </c>
      <c r="I1450" s="294">
        <v>43312</v>
      </c>
      <c r="J1450">
        <v>23737</v>
      </c>
      <c r="K1450">
        <v>14310</v>
      </c>
      <c r="L1450" t="s">
        <v>520</v>
      </c>
      <c r="M1450" t="s">
        <v>841</v>
      </c>
      <c r="N1450" t="s">
        <v>840</v>
      </c>
      <c r="O1450" t="s">
        <v>544</v>
      </c>
      <c r="P1450" t="s">
        <v>341</v>
      </c>
      <c r="Q1450" t="s">
        <v>351</v>
      </c>
      <c r="R1450" t="s">
        <v>201</v>
      </c>
      <c r="S1450" t="s">
        <v>204</v>
      </c>
      <c r="T1450" t="s">
        <v>201</v>
      </c>
      <c r="U1450" t="s">
        <v>330</v>
      </c>
      <c r="V1450" t="s">
        <v>318</v>
      </c>
      <c r="W1450" t="s">
        <v>201</v>
      </c>
      <c r="X1450" t="s">
        <v>342</v>
      </c>
      <c r="Y1450" s="287" t="s">
        <v>164</v>
      </c>
    </row>
    <row r="1451" spans="1:25" x14ac:dyDescent="0.35">
      <c r="A1451" t="s">
        <v>192</v>
      </c>
      <c r="B1451" t="s">
        <v>193</v>
      </c>
      <c r="C1451" t="s">
        <v>756</v>
      </c>
      <c r="D1451" t="s">
        <v>840</v>
      </c>
      <c r="E1451" s="152">
        <v>0.01</v>
      </c>
      <c r="F1451" s="152">
        <v>0.01</v>
      </c>
      <c r="G1451" t="s">
        <v>196</v>
      </c>
      <c r="H1451" s="342">
        <v>1</v>
      </c>
      <c r="I1451" s="294">
        <v>43312</v>
      </c>
      <c r="J1451">
        <v>23737</v>
      </c>
      <c r="K1451">
        <v>14352</v>
      </c>
      <c r="L1451" t="s">
        <v>520</v>
      </c>
      <c r="M1451" t="s">
        <v>841</v>
      </c>
      <c r="N1451" t="s">
        <v>840</v>
      </c>
      <c r="O1451" t="s">
        <v>811</v>
      </c>
      <c r="P1451" t="s">
        <v>341</v>
      </c>
      <c r="Q1451" t="s">
        <v>351</v>
      </c>
      <c r="R1451" t="s">
        <v>201</v>
      </c>
      <c r="S1451" t="s">
        <v>204</v>
      </c>
      <c r="T1451" t="s">
        <v>201</v>
      </c>
      <c r="U1451" t="s">
        <v>330</v>
      </c>
      <c r="V1451" t="s">
        <v>318</v>
      </c>
      <c r="W1451" t="s">
        <v>201</v>
      </c>
      <c r="X1451" t="s">
        <v>342</v>
      </c>
      <c r="Y1451" s="287" t="s">
        <v>164</v>
      </c>
    </row>
    <row r="1452" spans="1:25" x14ac:dyDescent="0.35">
      <c r="A1452" t="s">
        <v>192</v>
      </c>
      <c r="B1452" t="s">
        <v>193</v>
      </c>
      <c r="C1452" t="s">
        <v>756</v>
      </c>
      <c r="D1452" t="s">
        <v>840</v>
      </c>
      <c r="E1452" s="152">
        <v>0.06</v>
      </c>
      <c r="F1452" s="152">
        <v>0.06</v>
      </c>
      <c r="G1452" t="s">
        <v>196</v>
      </c>
      <c r="H1452" s="342">
        <v>1</v>
      </c>
      <c r="I1452" s="294">
        <v>43312</v>
      </c>
      <c r="J1452">
        <v>23737</v>
      </c>
      <c r="K1452">
        <v>14407</v>
      </c>
      <c r="L1452" t="s">
        <v>520</v>
      </c>
      <c r="M1452" t="s">
        <v>841</v>
      </c>
      <c r="N1452" t="s">
        <v>840</v>
      </c>
      <c r="O1452" t="s">
        <v>522</v>
      </c>
      <c r="P1452" t="s">
        <v>341</v>
      </c>
      <c r="Q1452" t="s">
        <v>351</v>
      </c>
      <c r="R1452" t="s">
        <v>201</v>
      </c>
      <c r="S1452" t="s">
        <v>204</v>
      </c>
      <c r="T1452" t="s">
        <v>201</v>
      </c>
      <c r="U1452" t="s">
        <v>330</v>
      </c>
      <c r="V1452" t="s">
        <v>318</v>
      </c>
      <c r="W1452" t="s">
        <v>201</v>
      </c>
      <c r="X1452" t="s">
        <v>342</v>
      </c>
      <c r="Y1452" s="287" t="s">
        <v>164</v>
      </c>
    </row>
    <row r="1453" spans="1:25" x14ac:dyDescent="0.35">
      <c r="A1453" t="s">
        <v>192</v>
      </c>
      <c r="B1453" t="s">
        <v>193</v>
      </c>
      <c r="C1453" t="s">
        <v>756</v>
      </c>
      <c r="D1453" t="s">
        <v>840</v>
      </c>
      <c r="E1453" s="152">
        <v>1.51</v>
      </c>
      <c r="F1453" s="152">
        <v>1.51</v>
      </c>
      <c r="G1453" t="s">
        <v>196</v>
      </c>
      <c r="H1453" s="342">
        <v>1</v>
      </c>
      <c r="I1453" s="294">
        <v>43312</v>
      </c>
      <c r="J1453">
        <v>23737</v>
      </c>
      <c r="K1453">
        <v>14445</v>
      </c>
      <c r="L1453" t="s">
        <v>520</v>
      </c>
      <c r="M1453" t="s">
        <v>841</v>
      </c>
      <c r="N1453" t="s">
        <v>840</v>
      </c>
      <c r="O1453" t="s">
        <v>544</v>
      </c>
      <c r="P1453" t="s">
        <v>343</v>
      </c>
      <c r="Q1453" t="s">
        <v>351</v>
      </c>
      <c r="R1453" t="s">
        <v>201</v>
      </c>
      <c r="S1453" t="s">
        <v>204</v>
      </c>
      <c r="T1453" t="s">
        <v>201</v>
      </c>
      <c r="U1453" t="s">
        <v>330</v>
      </c>
      <c r="V1453" t="s">
        <v>318</v>
      </c>
      <c r="W1453" t="s">
        <v>201</v>
      </c>
      <c r="X1453" t="s">
        <v>342</v>
      </c>
      <c r="Y1453" s="287" t="s">
        <v>164</v>
      </c>
    </row>
    <row r="1454" spans="1:25" x14ac:dyDescent="0.35">
      <c r="A1454" t="s">
        <v>192</v>
      </c>
      <c r="B1454" t="s">
        <v>193</v>
      </c>
      <c r="C1454" t="s">
        <v>756</v>
      </c>
      <c r="D1454" t="s">
        <v>840</v>
      </c>
      <c r="E1454" s="152">
        <v>0.01</v>
      </c>
      <c r="F1454" s="152">
        <v>0.01</v>
      </c>
      <c r="G1454" t="s">
        <v>196</v>
      </c>
      <c r="H1454" s="342">
        <v>1</v>
      </c>
      <c r="I1454" s="294">
        <v>43312</v>
      </c>
      <c r="J1454">
        <v>23737</v>
      </c>
      <c r="K1454">
        <v>14487</v>
      </c>
      <c r="L1454" t="s">
        <v>520</v>
      </c>
      <c r="M1454" t="s">
        <v>841</v>
      </c>
      <c r="N1454" t="s">
        <v>840</v>
      </c>
      <c r="O1454" t="s">
        <v>811</v>
      </c>
      <c r="P1454" t="s">
        <v>343</v>
      </c>
      <c r="Q1454" t="s">
        <v>351</v>
      </c>
      <c r="R1454" t="s">
        <v>201</v>
      </c>
      <c r="S1454" t="s">
        <v>204</v>
      </c>
      <c r="T1454" t="s">
        <v>201</v>
      </c>
      <c r="U1454" t="s">
        <v>330</v>
      </c>
      <c r="V1454" t="s">
        <v>318</v>
      </c>
      <c r="W1454" t="s">
        <v>201</v>
      </c>
      <c r="X1454" t="s">
        <v>342</v>
      </c>
      <c r="Y1454" s="287" t="s">
        <v>164</v>
      </c>
    </row>
    <row r="1455" spans="1:25" x14ac:dyDescent="0.35">
      <c r="A1455" t="s">
        <v>192</v>
      </c>
      <c r="B1455" t="s">
        <v>193</v>
      </c>
      <c r="C1455" t="s">
        <v>756</v>
      </c>
      <c r="D1455" t="s">
        <v>840</v>
      </c>
      <c r="E1455" s="152">
        <v>0.08</v>
      </c>
      <c r="F1455" s="152">
        <v>0.08</v>
      </c>
      <c r="G1455" t="s">
        <v>196</v>
      </c>
      <c r="H1455" s="342">
        <v>1</v>
      </c>
      <c r="I1455" s="294">
        <v>43312</v>
      </c>
      <c r="J1455">
        <v>23737</v>
      </c>
      <c r="K1455">
        <v>14543</v>
      </c>
      <c r="L1455" t="s">
        <v>520</v>
      </c>
      <c r="M1455" t="s">
        <v>841</v>
      </c>
      <c r="N1455" t="s">
        <v>840</v>
      </c>
      <c r="O1455" t="s">
        <v>522</v>
      </c>
      <c r="P1455" t="s">
        <v>343</v>
      </c>
      <c r="Q1455" t="s">
        <v>351</v>
      </c>
      <c r="R1455" t="s">
        <v>201</v>
      </c>
      <c r="S1455" t="s">
        <v>204</v>
      </c>
      <c r="T1455" t="s">
        <v>201</v>
      </c>
      <c r="U1455" t="s">
        <v>330</v>
      </c>
      <c r="V1455" t="s">
        <v>318</v>
      </c>
      <c r="W1455" t="s">
        <v>201</v>
      </c>
      <c r="X1455" t="s">
        <v>342</v>
      </c>
      <c r="Y1455" s="287" t="s">
        <v>164</v>
      </c>
    </row>
    <row r="1456" spans="1:25" x14ac:dyDescent="0.35">
      <c r="A1456" t="s">
        <v>192</v>
      </c>
      <c r="B1456" t="s">
        <v>193</v>
      </c>
      <c r="C1456" t="s">
        <v>756</v>
      </c>
      <c r="D1456" t="s">
        <v>840</v>
      </c>
      <c r="E1456" s="152">
        <v>0.75</v>
      </c>
      <c r="F1456" s="152">
        <v>0.75</v>
      </c>
      <c r="G1456" t="s">
        <v>196</v>
      </c>
      <c r="H1456" s="342">
        <v>1</v>
      </c>
      <c r="I1456" s="294">
        <v>43312</v>
      </c>
      <c r="J1456">
        <v>23737</v>
      </c>
      <c r="K1456">
        <v>14579</v>
      </c>
      <c r="L1456" t="s">
        <v>520</v>
      </c>
      <c r="M1456" t="s">
        <v>841</v>
      </c>
      <c r="N1456" t="s">
        <v>840</v>
      </c>
      <c r="O1456" t="s">
        <v>544</v>
      </c>
      <c r="P1456" t="s">
        <v>346</v>
      </c>
      <c r="Q1456" t="s">
        <v>351</v>
      </c>
      <c r="R1456" t="s">
        <v>201</v>
      </c>
      <c r="S1456" t="s">
        <v>204</v>
      </c>
      <c r="T1456" t="s">
        <v>201</v>
      </c>
      <c r="U1456" t="s">
        <v>330</v>
      </c>
      <c r="V1456" t="s">
        <v>318</v>
      </c>
      <c r="W1456" t="s">
        <v>201</v>
      </c>
      <c r="X1456" t="s">
        <v>331</v>
      </c>
      <c r="Y1456" s="287" t="s">
        <v>164</v>
      </c>
    </row>
    <row r="1457" spans="1:25" x14ac:dyDescent="0.35">
      <c r="A1457" t="s">
        <v>192</v>
      </c>
      <c r="B1457" t="s">
        <v>193</v>
      </c>
      <c r="C1457" t="s">
        <v>756</v>
      </c>
      <c r="D1457" t="s">
        <v>840</v>
      </c>
      <c r="E1457" s="152">
        <v>0.01</v>
      </c>
      <c r="F1457" s="152">
        <v>0.01</v>
      </c>
      <c r="G1457" t="s">
        <v>196</v>
      </c>
      <c r="H1457" s="342">
        <v>1</v>
      </c>
      <c r="I1457" s="294">
        <v>43312</v>
      </c>
      <c r="J1457">
        <v>23737</v>
      </c>
      <c r="K1457">
        <v>14618</v>
      </c>
      <c r="L1457" t="s">
        <v>520</v>
      </c>
      <c r="M1457" t="s">
        <v>841</v>
      </c>
      <c r="N1457" t="s">
        <v>840</v>
      </c>
      <c r="O1457" t="s">
        <v>811</v>
      </c>
      <c r="P1457" t="s">
        <v>346</v>
      </c>
      <c r="Q1457" t="s">
        <v>351</v>
      </c>
      <c r="R1457" t="s">
        <v>201</v>
      </c>
      <c r="S1457" t="s">
        <v>204</v>
      </c>
      <c r="T1457" t="s">
        <v>201</v>
      </c>
      <c r="U1457" t="s">
        <v>330</v>
      </c>
      <c r="V1457" t="s">
        <v>318</v>
      </c>
      <c r="W1457" t="s">
        <v>201</v>
      </c>
      <c r="X1457" t="s">
        <v>331</v>
      </c>
      <c r="Y1457" s="287" t="s">
        <v>164</v>
      </c>
    </row>
    <row r="1458" spans="1:25" x14ac:dyDescent="0.35">
      <c r="A1458" t="s">
        <v>192</v>
      </c>
      <c r="B1458" t="s">
        <v>193</v>
      </c>
      <c r="C1458" t="s">
        <v>756</v>
      </c>
      <c r="D1458" t="s">
        <v>840</v>
      </c>
      <c r="E1458" s="152">
        <v>0.04</v>
      </c>
      <c r="F1458" s="152">
        <v>0.04</v>
      </c>
      <c r="G1458" t="s">
        <v>196</v>
      </c>
      <c r="H1458" s="342">
        <v>1</v>
      </c>
      <c r="I1458" s="294">
        <v>43312</v>
      </c>
      <c r="J1458">
        <v>23737</v>
      </c>
      <c r="K1458">
        <v>14672</v>
      </c>
      <c r="L1458" t="s">
        <v>520</v>
      </c>
      <c r="M1458" t="s">
        <v>841</v>
      </c>
      <c r="N1458" t="s">
        <v>840</v>
      </c>
      <c r="O1458" t="s">
        <v>522</v>
      </c>
      <c r="P1458" t="s">
        <v>346</v>
      </c>
      <c r="Q1458" t="s">
        <v>351</v>
      </c>
      <c r="R1458" t="s">
        <v>201</v>
      </c>
      <c r="S1458" t="s">
        <v>204</v>
      </c>
      <c r="T1458" t="s">
        <v>201</v>
      </c>
      <c r="U1458" t="s">
        <v>330</v>
      </c>
      <c r="V1458" t="s">
        <v>318</v>
      </c>
      <c r="W1458" t="s">
        <v>201</v>
      </c>
      <c r="X1458" t="s">
        <v>331</v>
      </c>
      <c r="Y1458" s="287" t="s">
        <v>164</v>
      </c>
    </row>
    <row r="1459" spans="1:25" x14ac:dyDescent="0.35">
      <c r="A1459" t="s">
        <v>192</v>
      </c>
      <c r="B1459" t="s">
        <v>193</v>
      </c>
      <c r="C1459" t="s">
        <v>756</v>
      </c>
      <c r="D1459" t="s">
        <v>840</v>
      </c>
      <c r="E1459" s="152">
        <v>0.34</v>
      </c>
      <c r="F1459" s="152">
        <v>0.34</v>
      </c>
      <c r="G1459" t="s">
        <v>196</v>
      </c>
      <c r="H1459" s="342">
        <v>1</v>
      </c>
      <c r="I1459" s="294">
        <v>43312</v>
      </c>
      <c r="J1459">
        <v>23737</v>
      </c>
      <c r="K1459">
        <v>14706</v>
      </c>
      <c r="L1459" t="s">
        <v>520</v>
      </c>
      <c r="M1459" t="s">
        <v>841</v>
      </c>
      <c r="N1459" t="s">
        <v>840</v>
      </c>
      <c r="O1459" t="s">
        <v>544</v>
      </c>
      <c r="P1459" t="s">
        <v>345</v>
      </c>
      <c r="Q1459" t="s">
        <v>351</v>
      </c>
      <c r="R1459" t="s">
        <v>201</v>
      </c>
      <c r="S1459" t="s">
        <v>204</v>
      </c>
      <c r="T1459" t="s">
        <v>201</v>
      </c>
      <c r="U1459" t="s">
        <v>330</v>
      </c>
      <c r="V1459" t="s">
        <v>318</v>
      </c>
      <c r="W1459" t="s">
        <v>201</v>
      </c>
      <c r="X1459" t="s">
        <v>331</v>
      </c>
      <c r="Y1459" s="287" t="s">
        <v>164</v>
      </c>
    </row>
    <row r="1460" spans="1:25" x14ac:dyDescent="0.35">
      <c r="A1460" t="s">
        <v>192</v>
      </c>
      <c r="B1460" t="s">
        <v>193</v>
      </c>
      <c r="C1460" t="s">
        <v>756</v>
      </c>
      <c r="D1460" t="s">
        <v>840</v>
      </c>
      <c r="E1460" s="152">
        <v>0.02</v>
      </c>
      <c r="F1460" s="152">
        <v>0.02</v>
      </c>
      <c r="G1460" t="s">
        <v>196</v>
      </c>
      <c r="H1460" s="342">
        <v>1</v>
      </c>
      <c r="I1460" s="294">
        <v>43312</v>
      </c>
      <c r="J1460">
        <v>23737</v>
      </c>
      <c r="K1460">
        <v>14794</v>
      </c>
      <c r="L1460" t="s">
        <v>520</v>
      </c>
      <c r="M1460" t="s">
        <v>841</v>
      </c>
      <c r="N1460" t="s">
        <v>840</v>
      </c>
      <c r="O1460" t="s">
        <v>522</v>
      </c>
      <c r="P1460" t="s">
        <v>345</v>
      </c>
      <c r="Q1460" t="s">
        <v>351</v>
      </c>
      <c r="R1460" t="s">
        <v>201</v>
      </c>
      <c r="S1460" t="s">
        <v>204</v>
      </c>
      <c r="T1460" t="s">
        <v>201</v>
      </c>
      <c r="U1460" t="s">
        <v>330</v>
      </c>
      <c r="V1460" t="s">
        <v>318</v>
      </c>
      <c r="W1460" t="s">
        <v>201</v>
      </c>
      <c r="X1460" t="s">
        <v>331</v>
      </c>
      <c r="Y1460" s="287" t="s">
        <v>164</v>
      </c>
    </row>
    <row r="1461" spans="1:25" x14ac:dyDescent="0.35">
      <c r="A1461" t="s">
        <v>192</v>
      </c>
      <c r="B1461" t="s">
        <v>193</v>
      </c>
      <c r="C1461" t="s">
        <v>756</v>
      </c>
      <c r="D1461" t="s">
        <v>840</v>
      </c>
      <c r="E1461" s="152">
        <v>0.5</v>
      </c>
      <c r="F1461" s="152">
        <v>0.5</v>
      </c>
      <c r="G1461" t="s">
        <v>196</v>
      </c>
      <c r="H1461" s="342">
        <v>1</v>
      </c>
      <c r="I1461" s="294">
        <v>43312</v>
      </c>
      <c r="J1461">
        <v>23737</v>
      </c>
      <c r="K1461">
        <v>14829</v>
      </c>
      <c r="L1461" t="s">
        <v>520</v>
      </c>
      <c r="M1461" t="s">
        <v>841</v>
      </c>
      <c r="N1461" t="s">
        <v>840</v>
      </c>
      <c r="O1461" t="s">
        <v>544</v>
      </c>
      <c r="P1461" t="s">
        <v>329</v>
      </c>
      <c r="Q1461" t="s">
        <v>352</v>
      </c>
      <c r="R1461" t="s">
        <v>201</v>
      </c>
      <c r="S1461" t="s">
        <v>204</v>
      </c>
      <c r="T1461" t="s">
        <v>201</v>
      </c>
      <c r="U1461" t="s">
        <v>330</v>
      </c>
      <c r="V1461" t="s">
        <v>318</v>
      </c>
      <c r="W1461" t="s">
        <v>201</v>
      </c>
      <c r="X1461" t="s">
        <v>331</v>
      </c>
      <c r="Y1461" s="287" t="s">
        <v>164</v>
      </c>
    </row>
    <row r="1462" spans="1:25" x14ac:dyDescent="0.35">
      <c r="A1462" t="s">
        <v>192</v>
      </c>
      <c r="B1462" t="s">
        <v>193</v>
      </c>
      <c r="C1462" t="s">
        <v>756</v>
      </c>
      <c r="D1462" t="s">
        <v>840</v>
      </c>
      <c r="E1462" s="152">
        <v>0.03</v>
      </c>
      <c r="F1462" s="152">
        <v>0.03</v>
      </c>
      <c r="G1462" t="s">
        <v>196</v>
      </c>
      <c r="H1462" s="342">
        <v>1</v>
      </c>
      <c r="I1462" s="294">
        <v>43312</v>
      </c>
      <c r="J1462">
        <v>23737</v>
      </c>
      <c r="K1462">
        <v>14920</v>
      </c>
      <c r="L1462" t="s">
        <v>520</v>
      </c>
      <c r="M1462" t="s">
        <v>841</v>
      </c>
      <c r="N1462" t="s">
        <v>840</v>
      </c>
      <c r="O1462" t="s">
        <v>522</v>
      </c>
      <c r="P1462" t="s">
        <v>329</v>
      </c>
      <c r="Q1462" t="s">
        <v>352</v>
      </c>
      <c r="R1462" t="s">
        <v>201</v>
      </c>
      <c r="S1462" t="s">
        <v>204</v>
      </c>
      <c r="T1462" t="s">
        <v>201</v>
      </c>
      <c r="U1462" t="s">
        <v>330</v>
      </c>
      <c r="V1462" t="s">
        <v>318</v>
      </c>
      <c r="W1462" t="s">
        <v>201</v>
      </c>
      <c r="X1462" t="s">
        <v>331</v>
      </c>
      <c r="Y1462" s="287" t="s">
        <v>164</v>
      </c>
    </row>
    <row r="1463" spans="1:25" x14ac:dyDescent="0.35">
      <c r="A1463" t="s">
        <v>192</v>
      </c>
      <c r="B1463" t="s">
        <v>193</v>
      </c>
      <c r="C1463" t="s">
        <v>756</v>
      </c>
      <c r="D1463" t="s">
        <v>840</v>
      </c>
      <c r="E1463" s="152">
        <v>37.15</v>
      </c>
      <c r="F1463" s="152">
        <v>37.15</v>
      </c>
      <c r="G1463" t="s">
        <v>196</v>
      </c>
      <c r="H1463" s="342">
        <v>1</v>
      </c>
      <c r="I1463" s="294">
        <v>43312</v>
      </c>
      <c r="J1463">
        <v>23737</v>
      </c>
      <c r="K1463">
        <v>14962</v>
      </c>
      <c r="L1463" t="s">
        <v>520</v>
      </c>
      <c r="M1463" t="s">
        <v>841</v>
      </c>
      <c r="N1463" t="s">
        <v>840</v>
      </c>
      <c r="O1463" t="s">
        <v>544</v>
      </c>
      <c r="P1463" t="s">
        <v>332</v>
      </c>
      <c r="Q1463" t="s">
        <v>352</v>
      </c>
      <c r="R1463" t="s">
        <v>201</v>
      </c>
      <c r="S1463" t="s">
        <v>204</v>
      </c>
      <c r="T1463" t="s">
        <v>201</v>
      </c>
      <c r="U1463" t="s">
        <v>330</v>
      </c>
      <c r="V1463" t="s">
        <v>318</v>
      </c>
      <c r="W1463" t="s">
        <v>201</v>
      </c>
      <c r="X1463" t="s">
        <v>331</v>
      </c>
      <c r="Y1463" s="287" t="s">
        <v>164</v>
      </c>
    </row>
    <row r="1464" spans="1:25" x14ac:dyDescent="0.35">
      <c r="A1464" t="s">
        <v>192</v>
      </c>
      <c r="B1464" t="s">
        <v>193</v>
      </c>
      <c r="C1464" t="s">
        <v>756</v>
      </c>
      <c r="D1464" t="s">
        <v>840</v>
      </c>
      <c r="E1464" s="152">
        <v>0.36</v>
      </c>
      <c r="F1464" s="152">
        <v>0.36</v>
      </c>
      <c r="G1464" t="s">
        <v>196</v>
      </c>
      <c r="H1464" s="342">
        <v>1</v>
      </c>
      <c r="I1464" s="294">
        <v>43312</v>
      </c>
      <c r="J1464">
        <v>23737</v>
      </c>
      <c r="K1464">
        <v>15009</v>
      </c>
      <c r="L1464" t="s">
        <v>520</v>
      </c>
      <c r="M1464" t="s">
        <v>841</v>
      </c>
      <c r="N1464" t="s">
        <v>840</v>
      </c>
      <c r="O1464" t="s">
        <v>811</v>
      </c>
      <c r="P1464" t="s">
        <v>332</v>
      </c>
      <c r="Q1464" t="s">
        <v>352</v>
      </c>
      <c r="R1464" t="s">
        <v>201</v>
      </c>
      <c r="S1464" t="s">
        <v>204</v>
      </c>
      <c r="T1464" t="s">
        <v>201</v>
      </c>
      <c r="U1464" t="s">
        <v>330</v>
      </c>
      <c r="V1464" t="s">
        <v>318</v>
      </c>
      <c r="W1464" t="s">
        <v>201</v>
      </c>
      <c r="X1464" t="s">
        <v>331</v>
      </c>
      <c r="Y1464" s="287" t="s">
        <v>164</v>
      </c>
    </row>
    <row r="1465" spans="1:25" x14ac:dyDescent="0.35">
      <c r="A1465" t="s">
        <v>192</v>
      </c>
      <c r="B1465" t="s">
        <v>193</v>
      </c>
      <c r="C1465" t="s">
        <v>756</v>
      </c>
      <c r="D1465" t="s">
        <v>840</v>
      </c>
      <c r="E1465" s="152">
        <v>1.88</v>
      </c>
      <c r="F1465" s="152">
        <v>1.88</v>
      </c>
      <c r="G1465" t="s">
        <v>196</v>
      </c>
      <c r="H1465" s="342">
        <v>1</v>
      </c>
      <c r="I1465" s="294">
        <v>43312</v>
      </c>
      <c r="J1465">
        <v>23737</v>
      </c>
      <c r="K1465">
        <v>15069</v>
      </c>
      <c r="L1465" t="s">
        <v>520</v>
      </c>
      <c r="M1465" t="s">
        <v>841</v>
      </c>
      <c r="N1465" t="s">
        <v>840</v>
      </c>
      <c r="O1465" t="s">
        <v>522</v>
      </c>
      <c r="P1465" t="s">
        <v>332</v>
      </c>
      <c r="Q1465" t="s">
        <v>352</v>
      </c>
      <c r="R1465" t="s">
        <v>201</v>
      </c>
      <c r="S1465" t="s">
        <v>204</v>
      </c>
      <c r="T1465" t="s">
        <v>201</v>
      </c>
      <c r="U1465" t="s">
        <v>330</v>
      </c>
      <c r="V1465" t="s">
        <v>318</v>
      </c>
      <c r="W1465" t="s">
        <v>201</v>
      </c>
      <c r="X1465" t="s">
        <v>331</v>
      </c>
      <c r="Y1465" s="287" t="s">
        <v>164</v>
      </c>
    </row>
    <row r="1466" spans="1:25" x14ac:dyDescent="0.35">
      <c r="A1466" t="s">
        <v>192</v>
      </c>
      <c r="B1466" t="s">
        <v>193</v>
      </c>
      <c r="C1466" t="s">
        <v>756</v>
      </c>
      <c r="D1466" t="s">
        <v>840</v>
      </c>
      <c r="E1466" s="152">
        <v>10.58</v>
      </c>
      <c r="F1466" s="152">
        <v>10.58</v>
      </c>
      <c r="G1466" t="s">
        <v>196</v>
      </c>
      <c r="H1466" s="342">
        <v>1</v>
      </c>
      <c r="I1466" s="294">
        <v>43312</v>
      </c>
      <c r="J1466">
        <v>23737</v>
      </c>
      <c r="K1466">
        <v>15110</v>
      </c>
      <c r="L1466" t="s">
        <v>520</v>
      </c>
      <c r="M1466" t="s">
        <v>841</v>
      </c>
      <c r="N1466" t="s">
        <v>840</v>
      </c>
      <c r="O1466" t="s">
        <v>544</v>
      </c>
      <c r="P1466" t="s">
        <v>333</v>
      </c>
      <c r="Q1466" t="s">
        <v>352</v>
      </c>
      <c r="R1466" t="s">
        <v>201</v>
      </c>
      <c r="S1466" t="s">
        <v>204</v>
      </c>
      <c r="T1466" t="s">
        <v>201</v>
      </c>
      <c r="U1466" t="s">
        <v>330</v>
      </c>
      <c r="V1466" t="s">
        <v>318</v>
      </c>
      <c r="W1466" t="s">
        <v>201</v>
      </c>
      <c r="X1466" t="s">
        <v>331</v>
      </c>
      <c r="Y1466" s="287" t="s">
        <v>164</v>
      </c>
    </row>
    <row r="1467" spans="1:25" x14ac:dyDescent="0.35">
      <c r="A1467" t="s">
        <v>192</v>
      </c>
      <c r="B1467" t="s">
        <v>193</v>
      </c>
      <c r="C1467" t="s">
        <v>756</v>
      </c>
      <c r="D1467" t="s">
        <v>840</v>
      </c>
      <c r="E1467" s="152">
        <v>0.1</v>
      </c>
      <c r="F1467" s="152">
        <v>0.1</v>
      </c>
      <c r="G1467" t="s">
        <v>196</v>
      </c>
      <c r="H1467" s="342">
        <v>1</v>
      </c>
      <c r="I1467" s="294">
        <v>43312</v>
      </c>
      <c r="J1467">
        <v>23737</v>
      </c>
      <c r="K1467">
        <v>15155</v>
      </c>
      <c r="L1467" t="s">
        <v>520</v>
      </c>
      <c r="M1467" t="s">
        <v>841</v>
      </c>
      <c r="N1467" t="s">
        <v>840</v>
      </c>
      <c r="O1467" t="s">
        <v>811</v>
      </c>
      <c r="P1467" t="s">
        <v>333</v>
      </c>
      <c r="Q1467" t="s">
        <v>352</v>
      </c>
      <c r="R1467" t="s">
        <v>201</v>
      </c>
      <c r="S1467" t="s">
        <v>204</v>
      </c>
      <c r="T1467" t="s">
        <v>201</v>
      </c>
      <c r="U1467" t="s">
        <v>330</v>
      </c>
      <c r="V1467" t="s">
        <v>318</v>
      </c>
      <c r="W1467" t="s">
        <v>201</v>
      </c>
      <c r="X1467" t="s">
        <v>331</v>
      </c>
      <c r="Y1467" s="287" t="s">
        <v>164</v>
      </c>
    </row>
    <row r="1468" spans="1:25" x14ac:dyDescent="0.35">
      <c r="A1468" t="s">
        <v>192</v>
      </c>
      <c r="B1468" t="s">
        <v>193</v>
      </c>
      <c r="C1468" t="s">
        <v>756</v>
      </c>
      <c r="D1468" t="s">
        <v>840</v>
      </c>
      <c r="E1468" s="152">
        <v>0.53</v>
      </c>
      <c r="F1468" s="152">
        <v>0.53</v>
      </c>
      <c r="G1468" t="s">
        <v>196</v>
      </c>
      <c r="H1468" s="342">
        <v>1</v>
      </c>
      <c r="I1468" s="294">
        <v>43312</v>
      </c>
      <c r="J1468">
        <v>23737</v>
      </c>
      <c r="K1468">
        <v>15215</v>
      </c>
      <c r="L1468" t="s">
        <v>520</v>
      </c>
      <c r="M1468" t="s">
        <v>841</v>
      </c>
      <c r="N1468" t="s">
        <v>840</v>
      </c>
      <c r="O1468" t="s">
        <v>522</v>
      </c>
      <c r="P1468" t="s">
        <v>333</v>
      </c>
      <c r="Q1468" t="s">
        <v>352</v>
      </c>
      <c r="R1468" t="s">
        <v>201</v>
      </c>
      <c r="S1468" t="s">
        <v>204</v>
      </c>
      <c r="T1468" t="s">
        <v>201</v>
      </c>
      <c r="U1468" t="s">
        <v>330</v>
      </c>
      <c r="V1468" t="s">
        <v>318</v>
      </c>
      <c r="W1468" t="s">
        <v>201</v>
      </c>
      <c r="X1468" t="s">
        <v>331</v>
      </c>
      <c r="Y1468" s="287" t="s">
        <v>164</v>
      </c>
    </row>
    <row r="1469" spans="1:25" x14ac:dyDescent="0.35">
      <c r="A1469" t="s">
        <v>192</v>
      </c>
      <c r="B1469" t="s">
        <v>193</v>
      </c>
      <c r="C1469" t="s">
        <v>756</v>
      </c>
      <c r="D1469" t="s">
        <v>840</v>
      </c>
      <c r="E1469" s="152">
        <v>5.75</v>
      </c>
      <c r="F1469" s="152">
        <v>5.75</v>
      </c>
      <c r="G1469" t="s">
        <v>196</v>
      </c>
      <c r="H1469" s="342">
        <v>1</v>
      </c>
      <c r="I1469" s="294">
        <v>43312</v>
      </c>
      <c r="J1469">
        <v>23737</v>
      </c>
      <c r="K1469">
        <v>15254</v>
      </c>
      <c r="L1469" t="s">
        <v>520</v>
      </c>
      <c r="M1469" t="s">
        <v>841</v>
      </c>
      <c r="N1469" t="s">
        <v>840</v>
      </c>
      <c r="O1469" t="s">
        <v>544</v>
      </c>
      <c r="P1469" t="s">
        <v>340</v>
      </c>
      <c r="Q1469" t="s">
        <v>352</v>
      </c>
      <c r="R1469" t="s">
        <v>201</v>
      </c>
      <c r="S1469" t="s">
        <v>204</v>
      </c>
      <c r="T1469" t="s">
        <v>201</v>
      </c>
      <c r="U1469" t="s">
        <v>330</v>
      </c>
      <c r="V1469" t="s">
        <v>318</v>
      </c>
      <c r="W1469" t="s">
        <v>201</v>
      </c>
      <c r="X1469" t="s">
        <v>94</v>
      </c>
      <c r="Y1469" s="287" t="s">
        <v>164</v>
      </c>
    </row>
    <row r="1470" spans="1:25" x14ac:dyDescent="0.35">
      <c r="A1470" t="s">
        <v>192</v>
      </c>
      <c r="B1470" t="s">
        <v>193</v>
      </c>
      <c r="C1470" t="s">
        <v>756</v>
      </c>
      <c r="D1470" t="s">
        <v>840</v>
      </c>
      <c r="E1470" s="152">
        <v>0.05</v>
      </c>
      <c r="F1470" s="152">
        <v>0.05</v>
      </c>
      <c r="G1470" t="s">
        <v>196</v>
      </c>
      <c r="H1470" s="342">
        <v>1</v>
      </c>
      <c r="I1470" s="294">
        <v>43312</v>
      </c>
      <c r="J1470">
        <v>23737</v>
      </c>
      <c r="K1470">
        <v>15299</v>
      </c>
      <c r="L1470" t="s">
        <v>520</v>
      </c>
      <c r="M1470" t="s">
        <v>841</v>
      </c>
      <c r="N1470" t="s">
        <v>840</v>
      </c>
      <c r="O1470" t="s">
        <v>811</v>
      </c>
      <c r="P1470" t="s">
        <v>340</v>
      </c>
      <c r="Q1470" t="s">
        <v>352</v>
      </c>
      <c r="R1470" t="s">
        <v>201</v>
      </c>
      <c r="S1470" t="s">
        <v>204</v>
      </c>
      <c r="T1470" t="s">
        <v>201</v>
      </c>
      <c r="U1470" t="s">
        <v>330</v>
      </c>
      <c r="V1470" t="s">
        <v>318</v>
      </c>
      <c r="W1470" t="s">
        <v>201</v>
      </c>
      <c r="X1470" t="s">
        <v>94</v>
      </c>
      <c r="Y1470" s="287" t="s">
        <v>164</v>
      </c>
    </row>
    <row r="1471" spans="1:25" x14ac:dyDescent="0.35">
      <c r="A1471" t="s">
        <v>192</v>
      </c>
      <c r="B1471" t="s">
        <v>193</v>
      </c>
      <c r="C1471" t="s">
        <v>756</v>
      </c>
      <c r="D1471" t="s">
        <v>840</v>
      </c>
      <c r="E1471" s="152">
        <v>0.28999999999999998</v>
      </c>
      <c r="F1471" s="152">
        <v>0.28999999999999998</v>
      </c>
      <c r="G1471" t="s">
        <v>196</v>
      </c>
      <c r="H1471" s="342">
        <v>1</v>
      </c>
      <c r="I1471" s="294">
        <v>43312</v>
      </c>
      <c r="J1471">
        <v>23737</v>
      </c>
      <c r="K1471">
        <v>15359</v>
      </c>
      <c r="L1471" t="s">
        <v>520</v>
      </c>
      <c r="M1471" t="s">
        <v>841</v>
      </c>
      <c r="N1471" t="s">
        <v>840</v>
      </c>
      <c r="O1471" t="s">
        <v>522</v>
      </c>
      <c r="P1471" t="s">
        <v>340</v>
      </c>
      <c r="Q1471" t="s">
        <v>352</v>
      </c>
      <c r="R1471" t="s">
        <v>201</v>
      </c>
      <c r="S1471" t="s">
        <v>204</v>
      </c>
      <c r="T1471" t="s">
        <v>201</v>
      </c>
      <c r="U1471" t="s">
        <v>330</v>
      </c>
      <c r="V1471" t="s">
        <v>318</v>
      </c>
      <c r="W1471" t="s">
        <v>201</v>
      </c>
      <c r="X1471" t="s">
        <v>94</v>
      </c>
      <c r="Y1471" s="287" t="s">
        <v>164</v>
      </c>
    </row>
    <row r="1472" spans="1:25" x14ac:dyDescent="0.35">
      <c r="A1472" t="s">
        <v>192</v>
      </c>
      <c r="B1472" t="s">
        <v>193</v>
      </c>
      <c r="C1472" t="s">
        <v>756</v>
      </c>
      <c r="D1472" t="s">
        <v>840</v>
      </c>
      <c r="E1472" s="152">
        <v>5.75</v>
      </c>
      <c r="F1472" s="152">
        <v>5.75</v>
      </c>
      <c r="G1472" t="s">
        <v>196</v>
      </c>
      <c r="H1472" s="342">
        <v>1</v>
      </c>
      <c r="I1472" s="294">
        <v>43312</v>
      </c>
      <c r="J1472">
        <v>23737</v>
      </c>
      <c r="K1472">
        <v>15398</v>
      </c>
      <c r="L1472" t="s">
        <v>520</v>
      </c>
      <c r="M1472" t="s">
        <v>841</v>
      </c>
      <c r="N1472" t="s">
        <v>840</v>
      </c>
      <c r="O1472" t="s">
        <v>544</v>
      </c>
      <c r="P1472" t="s">
        <v>345</v>
      </c>
      <c r="Q1472" t="s">
        <v>352</v>
      </c>
      <c r="R1472" t="s">
        <v>201</v>
      </c>
      <c r="S1472" t="s">
        <v>204</v>
      </c>
      <c r="T1472" t="s">
        <v>201</v>
      </c>
      <c r="U1472" t="s">
        <v>330</v>
      </c>
      <c r="V1472" t="s">
        <v>318</v>
      </c>
      <c r="W1472" t="s">
        <v>201</v>
      </c>
      <c r="X1472" t="s">
        <v>331</v>
      </c>
      <c r="Y1472" s="287" t="s">
        <v>164</v>
      </c>
    </row>
    <row r="1473" spans="1:25" x14ac:dyDescent="0.35">
      <c r="A1473" t="s">
        <v>192</v>
      </c>
      <c r="B1473" t="s">
        <v>193</v>
      </c>
      <c r="C1473" t="s">
        <v>756</v>
      </c>
      <c r="D1473" t="s">
        <v>840</v>
      </c>
      <c r="E1473" s="152">
        <v>0.05</v>
      </c>
      <c r="F1473" s="152">
        <v>0.05</v>
      </c>
      <c r="G1473" t="s">
        <v>196</v>
      </c>
      <c r="H1473" s="342">
        <v>1</v>
      </c>
      <c r="I1473" s="294">
        <v>43312</v>
      </c>
      <c r="J1473">
        <v>23737</v>
      </c>
      <c r="K1473">
        <v>15443</v>
      </c>
      <c r="L1473" t="s">
        <v>520</v>
      </c>
      <c r="M1473" t="s">
        <v>841</v>
      </c>
      <c r="N1473" t="s">
        <v>840</v>
      </c>
      <c r="O1473" t="s">
        <v>811</v>
      </c>
      <c r="P1473" t="s">
        <v>345</v>
      </c>
      <c r="Q1473" t="s">
        <v>352</v>
      </c>
      <c r="R1473" t="s">
        <v>201</v>
      </c>
      <c r="S1473" t="s">
        <v>204</v>
      </c>
      <c r="T1473" t="s">
        <v>201</v>
      </c>
      <c r="U1473" t="s">
        <v>330</v>
      </c>
      <c r="V1473" t="s">
        <v>318</v>
      </c>
      <c r="W1473" t="s">
        <v>201</v>
      </c>
      <c r="X1473" t="s">
        <v>331</v>
      </c>
      <c r="Y1473" s="287" t="s">
        <v>164</v>
      </c>
    </row>
    <row r="1474" spans="1:25" x14ac:dyDescent="0.35">
      <c r="A1474" t="s">
        <v>192</v>
      </c>
      <c r="B1474" t="s">
        <v>193</v>
      </c>
      <c r="C1474" t="s">
        <v>756</v>
      </c>
      <c r="D1474" t="s">
        <v>840</v>
      </c>
      <c r="E1474" s="152">
        <v>0.28999999999999998</v>
      </c>
      <c r="F1474" s="152">
        <v>0.28999999999999998</v>
      </c>
      <c r="G1474" t="s">
        <v>196</v>
      </c>
      <c r="H1474" s="342">
        <v>1</v>
      </c>
      <c r="I1474" s="294">
        <v>43312</v>
      </c>
      <c r="J1474">
        <v>23737</v>
      </c>
      <c r="K1474">
        <v>15503</v>
      </c>
      <c r="L1474" t="s">
        <v>520</v>
      </c>
      <c r="M1474" t="s">
        <v>841</v>
      </c>
      <c r="N1474" t="s">
        <v>840</v>
      </c>
      <c r="O1474" t="s">
        <v>522</v>
      </c>
      <c r="P1474" t="s">
        <v>345</v>
      </c>
      <c r="Q1474" t="s">
        <v>352</v>
      </c>
      <c r="R1474" t="s">
        <v>201</v>
      </c>
      <c r="S1474" t="s">
        <v>204</v>
      </c>
      <c r="T1474" t="s">
        <v>201</v>
      </c>
      <c r="U1474" t="s">
        <v>330</v>
      </c>
      <c r="V1474" t="s">
        <v>318</v>
      </c>
      <c r="W1474" t="s">
        <v>201</v>
      </c>
      <c r="X1474" t="s">
        <v>331</v>
      </c>
      <c r="Y1474" s="287" t="s">
        <v>164</v>
      </c>
    </row>
    <row r="1475" spans="1:25" x14ac:dyDescent="0.35">
      <c r="A1475" t="s">
        <v>192</v>
      </c>
      <c r="B1475" t="s">
        <v>193</v>
      </c>
      <c r="C1475" t="s">
        <v>756</v>
      </c>
      <c r="D1475" t="s">
        <v>840</v>
      </c>
      <c r="E1475" s="152">
        <v>37.47</v>
      </c>
      <c r="F1475" s="152">
        <v>37.47</v>
      </c>
      <c r="G1475" t="s">
        <v>196</v>
      </c>
      <c r="H1475" s="342">
        <v>1</v>
      </c>
      <c r="I1475" s="294">
        <v>43312</v>
      </c>
      <c r="J1475">
        <v>23737</v>
      </c>
      <c r="K1475">
        <v>15545</v>
      </c>
      <c r="L1475" t="s">
        <v>520</v>
      </c>
      <c r="M1475" t="s">
        <v>841</v>
      </c>
      <c r="N1475" t="s">
        <v>840</v>
      </c>
      <c r="O1475" t="s">
        <v>544</v>
      </c>
      <c r="P1475" t="s">
        <v>533</v>
      </c>
      <c r="Q1475" t="s">
        <v>420</v>
      </c>
      <c r="R1475" t="s">
        <v>201</v>
      </c>
      <c r="S1475" t="s">
        <v>204</v>
      </c>
      <c r="T1475" t="s">
        <v>201</v>
      </c>
      <c r="U1475" t="s">
        <v>330</v>
      </c>
      <c r="V1475" t="s">
        <v>318</v>
      </c>
      <c r="W1475" t="s">
        <v>201</v>
      </c>
      <c r="X1475" t="s">
        <v>94</v>
      </c>
      <c r="Y1475" s="287" t="s">
        <v>164</v>
      </c>
    </row>
    <row r="1476" spans="1:25" x14ac:dyDescent="0.35">
      <c r="A1476" t="s">
        <v>192</v>
      </c>
      <c r="B1476" t="s">
        <v>193</v>
      </c>
      <c r="C1476" t="s">
        <v>756</v>
      </c>
      <c r="D1476" t="s">
        <v>840</v>
      </c>
      <c r="E1476" s="152">
        <v>0.36</v>
      </c>
      <c r="F1476" s="152">
        <v>0.36</v>
      </c>
      <c r="G1476" t="s">
        <v>196</v>
      </c>
      <c r="H1476" s="342">
        <v>1</v>
      </c>
      <c r="I1476" s="294">
        <v>43312</v>
      </c>
      <c r="J1476">
        <v>23737</v>
      </c>
      <c r="K1476">
        <v>15592</v>
      </c>
      <c r="L1476" t="s">
        <v>520</v>
      </c>
      <c r="M1476" t="s">
        <v>841</v>
      </c>
      <c r="N1476" t="s">
        <v>840</v>
      </c>
      <c r="O1476" t="s">
        <v>811</v>
      </c>
      <c r="P1476" t="s">
        <v>533</v>
      </c>
      <c r="Q1476" t="s">
        <v>420</v>
      </c>
      <c r="R1476" t="s">
        <v>201</v>
      </c>
      <c r="S1476" t="s">
        <v>204</v>
      </c>
      <c r="T1476" t="s">
        <v>201</v>
      </c>
      <c r="U1476" t="s">
        <v>330</v>
      </c>
      <c r="V1476" t="s">
        <v>318</v>
      </c>
      <c r="W1476" t="s">
        <v>201</v>
      </c>
      <c r="X1476" t="s">
        <v>94</v>
      </c>
      <c r="Y1476" s="287" t="s">
        <v>164</v>
      </c>
    </row>
    <row r="1477" spans="1:25" x14ac:dyDescent="0.35">
      <c r="A1477" t="s">
        <v>192</v>
      </c>
      <c r="B1477" t="s">
        <v>193</v>
      </c>
      <c r="C1477" t="s">
        <v>756</v>
      </c>
      <c r="D1477" t="s">
        <v>840</v>
      </c>
      <c r="E1477" s="152">
        <v>1.89</v>
      </c>
      <c r="F1477" s="152">
        <v>1.89</v>
      </c>
      <c r="G1477" t="s">
        <v>196</v>
      </c>
      <c r="H1477" s="342">
        <v>1</v>
      </c>
      <c r="I1477" s="294">
        <v>43312</v>
      </c>
      <c r="J1477">
        <v>23737</v>
      </c>
      <c r="K1477">
        <v>15652</v>
      </c>
      <c r="L1477" t="s">
        <v>520</v>
      </c>
      <c r="M1477" t="s">
        <v>841</v>
      </c>
      <c r="N1477" t="s">
        <v>840</v>
      </c>
      <c r="O1477" t="s">
        <v>522</v>
      </c>
      <c r="P1477" t="s">
        <v>533</v>
      </c>
      <c r="Q1477" t="s">
        <v>420</v>
      </c>
      <c r="R1477" t="s">
        <v>201</v>
      </c>
      <c r="S1477" t="s">
        <v>204</v>
      </c>
      <c r="T1477" t="s">
        <v>201</v>
      </c>
      <c r="U1477" t="s">
        <v>330</v>
      </c>
      <c r="V1477" t="s">
        <v>318</v>
      </c>
      <c r="W1477" t="s">
        <v>201</v>
      </c>
      <c r="X1477" t="s">
        <v>94</v>
      </c>
      <c r="Y1477" s="287" t="s">
        <v>164</v>
      </c>
    </row>
    <row r="1478" spans="1:25" x14ac:dyDescent="0.35">
      <c r="A1478" t="s">
        <v>192</v>
      </c>
      <c r="B1478" t="s">
        <v>193</v>
      </c>
      <c r="C1478" t="s">
        <v>756</v>
      </c>
      <c r="D1478" t="s">
        <v>840</v>
      </c>
      <c r="E1478" s="152">
        <v>18.79</v>
      </c>
      <c r="F1478" s="152">
        <v>18.79</v>
      </c>
      <c r="G1478" t="s">
        <v>196</v>
      </c>
      <c r="H1478" s="342">
        <v>1</v>
      </c>
      <c r="I1478" s="294">
        <v>43312</v>
      </c>
      <c r="J1478">
        <v>23737</v>
      </c>
      <c r="K1478">
        <v>15693</v>
      </c>
      <c r="L1478" t="s">
        <v>520</v>
      </c>
      <c r="M1478" t="s">
        <v>841</v>
      </c>
      <c r="N1478" t="s">
        <v>840</v>
      </c>
      <c r="O1478" t="s">
        <v>544</v>
      </c>
      <c r="P1478" t="s">
        <v>336</v>
      </c>
      <c r="Q1478" t="s">
        <v>326</v>
      </c>
      <c r="R1478" t="s">
        <v>201</v>
      </c>
      <c r="S1478" t="s">
        <v>204</v>
      </c>
      <c r="T1478" t="s">
        <v>201</v>
      </c>
      <c r="U1478" t="s">
        <v>330</v>
      </c>
      <c r="V1478" t="s">
        <v>318</v>
      </c>
      <c r="W1478" t="s">
        <v>201</v>
      </c>
      <c r="X1478" t="s">
        <v>331</v>
      </c>
      <c r="Y1478" s="287" t="s">
        <v>164</v>
      </c>
    </row>
    <row r="1479" spans="1:25" x14ac:dyDescent="0.35">
      <c r="A1479" t="s">
        <v>192</v>
      </c>
      <c r="B1479" t="s">
        <v>193</v>
      </c>
      <c r="C1479" t="s">
        <v>756</v>
      </c>
      <c r="D1479" t="s">
        <v>840</v>
      </c>
      <c r="E1479" s="152">
        <v>0.18</v>
      </c>
      <c r="F1479" s="152">
        <v>0.18</v>
      </c>
      <c r="G1479" t="s">
        <v>196</v>
      </c>
      <c r="H1479" s="342">
        <v>1</v>
      </c>
      <c r="I1479" s="294">
        <v>43312</v>
      </c>
      <c r="J1479">
        <v>23737</v>
      </c>
      <c r="K1479">
        <v>15738</v>
      </c>
      <c r="L1479" t="s">
        <v>520</v>
      </c>
      <c r="M1479" t="s">
        <v>841</v>
      </c>
      <c r="N1479" t="s">
        <v>840</v>
      </c>
      <c r="O1479" t="s">
        <v>811</v>
      </c>
      <c r="P1479" t="s">
        <v>336</v>
      </c>
      <c r="Q1479" t="s">
        <v>326</v>
      </c>
      <c r="R1479" t="s">
        <v>201</v>
      </c>
      <c r="S1479" t="s">
        <v>204</v>
      </c>
      <c r="T1479" t="s">
        <v>201</v>
      </c>
      <c r="U1479" t="s">
        <v>330</v>
      </c>
      <c r="V1479" t="s">
        <v>318</v>
      </c>
      <c r="W1479" t="s">
        <v>201</v>
      </c>
      <c r="X1479" t="s">
        <v>331</v>
      </c>
      <c r="Y1479" s="287" t="s">
        <v>164</v>
      </c>
    </row>
    <row r="1480" spans="1:25" x14ac:dyDescent="0.35">
      <c r="A1480" t="s">
        <v>192</v>
      </c>
      <c r="B1480" t="s">
        <v>193</v>
      </c>
      <c r="C1480" t="s">
        <v>756</v>
      </c>
      <c r="D1480" t="s">
        <v>840</v>
      </c>
      <c r="E1480" s="152">
        <v>0.95</v>
      </c>
      <c r="F1480" s="152">
        <v>0.95</v>
      </c>
      <c r="G1480" t="s">
        <v>196</v>
      </c>
      <c r="H1480" s="342">
        <v>1</v>
      </c>
      <c r="I1480" s="294">
        <v>43312</v>
      </c>
      <c r="J1480">
        <v>23737</v>
      </c>
      <c r="K1480">
        <v>15798</v>
      </c>
      <c r="L1480" t="s">
        <v>520</v>
      </c>
      <c r="M1480" t="s">
        <v>841</v>
      </c>
      <c r="N1480" t="s">
        <v>840</v>
      </c>
      <c r="O1480" t="s">
        <v>522</v>
      </c>
      <c r="P1480" t="s">
        <v>336</v>
      </c>
      <c r="Q1480" t="s">
        <v>326</v>
      </c>
      <c r="R1480" t="s">
        <v>201</v>
      </c>
      <c r="S1480" t="s">
        <v>204</v>
      </c>
      <c r="T1480" t="s">
        <v>201</v>
      </c>
      <c r="U1480" t="s">
        <v>330</v>
      </c>
      <c r="V1480" t="s">
        <v>318</v>
      </c>
      <c r="W1480" t="s">
        <v>201</v>
      </c>
      <c r="X1480" t="s">
        <v>331</v>
      </c>
      <c r="Y1480" s="287" t="s">
        <v>164</v>
      </c>
    </row>
    <row r="1481" spans="1:25" x14ac:dyDescent="0.35">
      <c r="A1481" t="s">
        <v>192</v>
      </c>
      <c r="B1481" t="s">
        <v>193</v>
      </c>
      <c r="C1481" t="s">
        <v>756</v>
      </c>
      <c r="D1481" t="s">
        <v>840</v>
      </c>
      <c r="E1481" s="152">
        <v>12.77</v>
      </c>
      <c r="F1481" s="152">
        <v>12.77</v>
      </c>
      <c r="G1481" t="s">
        <v>196</v>
      </c>
      <c r="H1481" s="342">
        <v>1</v>
      </c>
      <c r="I1481" s="294">
        <v>43312</v>
      </c>
      <c r="J1481">
        <v>23737</v>
      </c>
      <c r="K1481">
        <v>15839</v>
      </c>
      <c r="L1481" t="s">
        <v>520</v>
      </c>
      <c r="M1481" t="s">
        <v>841</v>
      </c>
      <c r="N1481" t="s">
        <v>840</v>
      </c>
      <c r="O1481" t="s">
        <v>544</v>
      </c>
      <c r="P1481" t="s">
        <v>338</v>
      </c>
      <c r="Q1481" t="s">
        <v>326</v>
      </c>
      <c r="R1481" t="s">
        <v>201</v>
      </c>
      <c r="S1481" t="s">
        <v>204</v>
      </c>
      <c r="T1481" t="s">
        <v>201</v>
      </c>
      <c r="U1481" t="s">
        <v>330</v>
      </c>
      <c r="V1481" t="s">
        <v>318</v>
      </c>
      <c r="W1481" t="s">
        <v>201</v>
      </c>
      <c r="X1481" t="s">
        <v>331</v>
      </c>
      <c r="Y1481" s="287" t="s">
        <v>164</v>
      </c>
    </row>
    <row r="1482" spans="1:25" x14ac:dyDescent="0.35">
      <c r="A1482" t="s">
        <v>192</v>
      </c>
      <c r="B1482" t="s">
        <v>193</v>
      </c>
      <c r="C1482" t="s">
        <v>756</v>
      </c>
      <c r="D1482" t="s">
        <v>840</v>
      </c>
      <c r="E1482" s="152">
        <v>0.12</v>
      </c>
      <c r="F1482" s="152">
        <v>0.12</v>
      </c>
      <c r="G1482" t="s">
        <v>196</v>
      </c>
      <c r="H1482" s="342">
        <v>1</v>
      </c>
      <c r="I1482" s="294">
        <v>43312</v>
      </c>
      <c r="J1482">
        <v>23737</v>
      </c>
      <c r="K1482">
        <v>15884</v>
      </c>
      <c r="L1482" t="s">
        <v>520</v>
      </c>
      <c r="M1482" t="s">
        <v>841</v>
      </c>
      <c r="N1482" t="s">
        <v>840</v>
      </c>
      <c r="O1482" t="s">
        <v>811</v>
      </c>
      <c r="P1482" t="s">
        <v>338</v>
      </c>
      <c r="Q1482" t="s">
        <v>326</v>
      </c>
      <c r="R1482" t="s">
        <v>201</v>
      </c>
      <c r="S1482" t="s">
        <v>204</v>
      </c>
      <c r="T1482" t="s">
        <v>201</v>
      </c>
      <c r="U1482" t="s">
        <v>330</v>
      </c>
      <c r="V1482" t="s">
        <v>318</v>
      </c>
      <c r="W1482" t="s">
        <v>201</v>
      </c>
      <c r="X1482" t="s">
        <v>331</v>
      </c>
      <c r="Y1482" s="287" t="s">
        <v>164</v>
      </c>
    </row>
    <row r="1483" spans="1:25" x14ac:dyDescent="0.35">
      <c r="A1483" t="s">
        <v>192</v>
      </c>
      <c r="B1483" t="s">
        <v>193</v>
      </c>
      <c r="C1483" t="s">
        <v>756</v>
      </c>
      <c r="D1483" t="s">
        <v>840</v>
      </c>
      <c r="E1483" s="152">
        <v>0.64</v>
      </c>
      <c r="F1483" s="152">
        <v>0.64</v>
      </c>
      <c r="G1483" t="s">
        <v>196</v>
      </c>
      <c r="H1483" s="342">
        <v>1</v>
      </c>
      <c r="I1483" s="294">
        <v>43312</v>
      </c>
      <c r="J1483">
        <v>23737</v>
      </c>
      <c r="K1483">
        <v>15944</v>
      </c>
      <c r="L1483" t="s">
        <v>520</v>
      </c>
      <c r="M1483" t="s">
        <v>841</v>
      </c>
      <c r="N1483" t="s">
        <v>840</v>
      </c>
      <c r="O1483" t="s">
        <v>522</v>
      </c>
      <c r="P1483" t="s">
        <v>338</v>
      </c>
      <c r="Q1483" t="s">
        <v>326</v>
      </c>
      <c r="R1483" t="s">
        <v>201</v>
      </c>
      <c r="S1483" t="s">
        <v>204</v>
      </c>
      <c r="T1483" t="s">
        <v>201</v>
      </c>
      <c r="U1483" t="s">
        <v>330</v>
      </c>
      <c r="V1483" t="s">
        <v>318</v>
      </c>
      <c r="W1483" t="s">
        <v>201</v>
      </c>
      <c r="X1483" t="s">
        <v>331</v>
      </c>
      <c r="Y1483" s="287" t="s">
        <v>164</v>
      </c>
    </row>
    <row r="1484" spans="1:25" x14ac:dyDescent="0.35">
      <c r="A1484" t="s">
        <v>192</v>
      </c>
      <c r="B1484" t="s">
        <v>193</v>
      </c>
      <c r="C1484" t="s">
        <v>756</v>
      </c>
      <c r="D1484" t="s">
        <v>840</v>
      </c>
      <c r="E1484" s="152">
        <v>1.43</v>
      </c>
      <c r="F1484" s="152">
        <v>1.43</v>
      </c>
      <c r="G1484" t="s">
        <v>196</v>
      </c>
      <c r="H1484" s="342">
        <v>1</v>
      </c>
      <c r="I1484" s="294">
        <v>43312</v>
      </c>
      <c r="J1484">
        <v>23737</v>
      </c>
      <c r="K1484">
        <v>15982</v>
      </c>
      <c r="L1484" t="s">
        <v>520</v>
      </c>
      <c r="M1484" t="s">
        <v>841</v>
      </c>
      <c r="N1484" t="s">
        <v>840</v>
      </c>
      <c r="O1484" t="s">
        <v>544</v>
      </c>
      <c r="P1484" t="s">
        <v>340</v>
      </c>
      <c r="Q1484" t="s">
        <v>326</v>
      </c>
      <c r="R1484" t="s">
        <v>201</v>
      </c>
      <c r="S1484" t="s">
        <v>204</v>
      </c>
      <c r="T1484" t="s">
        <v>201</v>
      </c>
      <c r="U1484" t="s">
        <v>330</v>
      </c>
      <c r="V1484" t="s">
        <v>318</v>
      </c>
      <c r="W1484" t="s">
        <v>201</v>
      </c>
      <c r="X1484" t="s">
        <v>94</v>
      </c>
      <c r="Y1484" s="287" t="s">
        <v>164</v>
      </c>
    </row>
    <row r="1485" spans="1:25" x14ac:dyDescent="0.35">
      <c r="A1485" t="s">
        <v>192</v>
      </c>
      <c r="B1485" t="s">
        <v>193</v>
      </c>
      <c r="C1485" t="s">
        <v>756</v>
      </c>
      <c r="D1485" t="s">
        <v>840</v>
      </c>
      <c r="E1485" s="152">
        <v>0.01</v>
      </c>
      <c r="F1485" s="152">
        <v>0.01</v>
      </c>
      <c r="G1485" t="s">
        <v>196</v>
      </c>
      <c r="H1485" s="342">
        <v>1</v>
      </c>
      <c r="I1485" s="294">
        <v>43312</v>
      </c>
      <c r="J1485">
        <v>23737</v>
      </c>
      <c r="K1485">
        <v>16024</v>
      </c>
      <c r="L1485" t="s">
        <v>520</v>
      </c>
      <c r="M1485" t="s">
        <v>841</v>
      </c>
      <c r="N1485" t="s">
        <v>840</v>
      </c>
      <c r="O1485" t="s">
        <v>811</v>
      </c>
      <c r="P1485" t="s">
        <v>340</v>
      </c>
      <c r="Q1485" t="s">
        <v>326</v>
      </c>
      <c r="R1485" t="s">
        <v>201</v>
      </c>
      <c r="S1485" t="s">
        <v>204</v>
      </c>
      <c r="T1485" t="s">
        <v>201</v>
      </c>
      <c r="U1485" t="s">
        <v>330</v>
      </c>
      <c r="V1485" t="s">
        <v>318</v>
      </c>
      <c r="W1485" t="s">
        <v>201</v>
      </c>
      <c r="X1485" t="s">
        <v>94</v>
      </c>
      <c r="Y1485" s="287" t="s">
        <v>164</v>
      </c>
    </row>
    <row r="1486" spans="1:25" x14ac:dyDescent="0.35">
      <c r="A1486" t="s">
        <v>192</v>
      </c>
      <c r="B1486" t="s">
        <v>193</v>
      </c>
      <c r="C1486" t="s">
        <v>756</v>
      </c>
      <c r="D1486" t="s">
        <v>840</v>
      </c>
      <c r="E1486" s="152">
        <v>7.0000000000000007E-2</v>
      </c>
      <c r="F1486" s="152">
        <v>7.0000000000000007E-2</v>
      </c>
      <c r="G1486" t="s">
        <v>196</v>
      </c>
      <c r="H1486" s="342">
        <v>1</v>
      </c>
      <c r="I1486" s="294">
        <v>43312</v>
      </c>
      <c r="J1486">
        <v>23737</v>
      </c>
      <c r="K1486">
        <v>16080</v>
      </c>
      <c r="L1486" t="s">
        <v>520</v>
      </c>
      <c r="M1486" t="s">
        <v>841</v>
      </c>
      <c r="N1486" t="s">
        <v>840</v>
      </c>
      <c r="O1486" t="s">
        <v>522</v>
      </c>
      <c r="P1486" t="s">
        <v>340</v>
      </c>
      <c r="Q1486" t="s">
        <v>326</v>
      </c>
      <c r="R1486" t="s">
        <v>201</v>
      </c>
      <c r="S1486" t="s">
        <v>204</v>
      </c>
      <c r="T1486" t="s">
        <v>201</v>
      </c>
      <c r="U1486" t="s">
        <v>330</v>
      </c>
      <c r="V1486" t="s">
        <v>318</v>
      </c>
      <c r="W1486" t="s">
        <v>201</v>
      </c>
      <c r="X1486" t="s">
        <v>94</v>
      </c>
      <c r="Y1486" s="287" t="s">
        <v>164</v>
      </c>
    </row>
    <row r="1487" spans="1:25" x14ac:dyDescent="0.35">
      <c r="A1487" t="s">
        <v>192</v>
      </c>
      <c r="B1487" t="s">
        <v>193</v>
      </c>
      <c r="C1487" t="s">
        <v>756</v>
      </c>
      <c r="D1487" t="s">
        <v>537</v>
      </c>
      <c r="E1487" s="152">
        <v>0</v>
      </c>
      <c r="F1487" s="152">
        <v>0</v>
      </c>
      <c r="G1487" t="s">
        <v>196</v>
      </c>
      <c r="H1487" s="342">
        <v>0</v>
      </c>
      <c r="I1487" s="294">
        <v>43320</v>
      </c>
      <c r="J1487">
        <v>23725</v>
      </c>
      <c r="K1487">
        <v>94</v>
      </c>
      <c r="L1487" t="s">
        <v>538</v>
      </c>
      <c r="M1487" t="s">
        <v>539</v>
      </c>
      <c r="N1487" t="s">
        <v>540</v>
      </c>
      <c r="O1487" t="s">
        <v>544</v>
      </c>
      <c r="P1487" t="s">
        <v>201</v>
      </c>
      <c r="Q1487" s="302" t="s">
        <v>308</v>
      </c>
      <c r="R1487" t="s">
        <v>408</v>
      </c>
      <c r="S1487" t="s">
        <v>204</v>
      </c>
      <c r="T1487" t="s">
        <v>201</v>
      </c>
      <c r="U1487" t="s">
        <v>50</v>
      </c>
      <c r="V1487" t="s">
        <v>205</v>
      </c>
      <c r="W1487" t="s">
        <v>201</v>
      </c>
      <c r="X1487" t="s">
        <v>46</v>
      </c>
      <c r="Y1487" s="287" t="s">
        <v>147</v>
      </c>
    </row>
    <row r="1488" spans="1:25" x14ac:dyDescent="0.35">
      <c r="A1488" t="s">
        <v>192</v>
      </c>
      <c r="B1488" t="s">
        <v>193</v>
      </c>
      <c r="C1488" t="s">
        <v>756</v>
      </c>
      <c r="D1488" t="s">
        <v>537</v>
      </c>
      <c r="E1488" s="152">
        <v>0</v>
      </c>
      <c r="F1488" s="152">
        <v>0</v>
      </c>
      <c r="G1488" t="s">
        <v>196</v>
      </c>
      <c r="H1488" s="342">
        <v>0</v>
      </c>
      <c r="I1488" s="294">
        <v>43320</v>
      </c>
      <c r="J1488">
        <v>23725</v>
      </c>
      <c r="K1488">
        <v>95</v>
      </c>
      <c r="L1488" t="s">
        <v>538</v>
      </c>
      <c r="M1488" t="s">
        <v>539</v>
      </c>
      <c r="N1488" t="s">
        <v>540</v>
      </c>
      <c r="O1488" t="s">
        <v>522</v>
      </c>
      <c r="P1488" t="s">
        <v>201</v>
      </c>
      <c r="Q1488" s="302" t="s">
        <v>308</v>
      </c>
      <c r="R1488" t="s">
        <v>301</v>
      </c>
      <c r="S1488" t="s">
        <v>204</v>
      </c>
      <c r="T1488" t="s">
        <v>201</v>
      </c>
      <c r="U1488" t="s">
        <v>50</v>
      </c>
      <c r="V1488" t="s">
        <v>205</v>
      </c>
      <c r="W1488" t="s">
        <v>201</v>
      </c>
      <c r="X1488" t="s">
        <v>46</v>
      </c>
      <c r="Y1488" s="287" t="s">
        <v>147</v>
      </c>
    </row>
    <row r="1489" spans="1:25" x14ac:dyDescent="0.35">
      <c r="A1489" s="295" t="s">
        <v>192</v>
      </c>
      <c r="B1489" s="295" t="s">
        <v>193</v>
      </c>
      <c r="C1489" s="295" t="s">
        <v>842</v>
      </c>
      <c r="D1489" s="295" t="s">
        <v>843</v>
      </c>
      <c r="E1489" s="305">
        <v>60</v>
      </c>
      <c r="F1489" s="305">
        <v>60</v>
      </c>
      <c r="G1489" s="295" t="s">
        <v>196</v>
      </c>
      <c r="H1489" s="343">
        <v>1</v>
      </c>
      <c r="I1489" s="296">
        <v>43317</v>
      </c>
      <c r="J1489" s="295">
        <v>24262</v>
      </c>
      <c r="K1489" s="295">
        <v>4</v>
      </c>
      <c r="L1489" s="295" t="s">
        <v>561</v>
      </c>
      <c r="M1489" s="295" t="s">
        <v>236</v>
      </c>
      <c r="N1489" s="295" t="s">
        <v>844</v>
      </c>
      <c r="O1489" s="295" t="s">
        <v>544</v>
      </c>
      <c r="P1489" s="295" t="s">
        <v>201</v>
      </c>
      <c r="Q1489" s="295" t="s">
        <v>222</v>
      </c>
      <c r="R1489" s="295" t="s">
        <v>201</v>
      </c>
      <c r="S1489" s="295" t="s">
        <v>204</v>
      </c>
      <c r="T1489" s="295" t="s">
        <v>201</v>
      </c>
      <c r="U1489" s="295" t="s">
        <v>223</v>
      </c>
      <c r="V1489" s="295" t="s">
        <v>205</v>
      </c>
      <c r="W1489" s="295" t="s">
        <v>201</v>
      </c>
      <c r="X1489" s="295" t="s">
        <v>46</v>
      </c>
      <c r="Y1489" s="287" t="s">
        <v>138</v>
      </c>
    </row>
    <row r="1490" spans="1:25" x14ac:dyDescent="0.35">
      <c r="A1490" s="295" t="s">
        <v>192</v>
      </c>
      <c r="B1490" s="295" t="s">
        <v>193</v>
      </c>
      <c r="C1490" s="295" t="s">
        <v>842</v>
      </c>
      <c r="D1490" s="295" t="s">
        <v>845</v>
      </c>
      <c r="E1490" s="305">
        <v>60</v>
      </c>
      <c r="F1490" s="305">
        <v>60</v>
      </c>
      <c r="G1490" s="295" t="s">
        <v>196</v>
      </c>
      <c r="H1490" s="343">
        <v>1</v>
      </c>
      <c r="I1490" s="296">
        <v>43317</v>
      </c>
      <c r="J1490" s="295">
        <v>24262</v>
      </c>
      <c r="K1490" s="295">
        <v>27</v>
      </c>
      <c r="L1490" s="295" t="s">
        <v>561</v>
      </c>
      <c r="M1490" s="295" t="s">
        <v>236</v>
      </c>
      <c r="N1490" s="295" t="s">
        <v>844</v>
      </c>
      <c r="O1490" s="295" t="s">
        <v>544</v>
      </c>
      <c r="P1490" s="295" t="s">
        <v>201</v>
      </c>
      <c r="Q1490" s="295" t="s">
        <v>222</v>
      </c>
      <c r="R1490" s="295" t="s">
        <v>201</v>
      </c>
      <c r="S1490" s="295" t="s">
        <v>204</v>
      </c>
      <c r="T1490" s="295" t="s">
        <v>201</v>
      </c>
      <c r="U1490" s="295" t="s">
        <v>223</v>
      </c>
      <c r="V1490" s="295" t="s">
        <v>205</v>
      </c>
      <c r="W1490" s="295" t="s">
        <v>201</v>
      </c>
      <c r="X1490" s="295" t="s">
        <v>46</v>
      </c>
      <c r="Y1490" s="287" t="s">
        <v>138</v>
      </c>
    </row>
    <row r="1491" spans="1:25" x14ac:dyDescent="0.35">
      <c r="A1491" s="295" t="s">
        <v>192</v>
      </c>
      <c r="B1491" s="295" t="s">
        <v>193</v>
      </c>
      <c r="C1491" s="295" t="s">
        <v>842</v>
      </c>
      <c r="D1491" s="295" t="s">
        <v>846</v>
      </c>
      <c r="E1491" s="305">
        <v>60</v>
      </c>
      <c r="F1491" s="305">
        <v>60</v>
      </c>
      <c r="G1491" s="295" t="s">
        <v>196</v>
      </c>
      <c r="H1491" s="343">
        <v>1</v>
      </c>
      <c r="I1491" s="296">
        <v>43317</v>
      </c>
      <c r="J1491" s="295">
        <v>24262</v>
      </c>
      <c r="K1491" s="295">
        <v>28</v>
      </c>
      <c r="L1491" s="295" t="s">
        <v>561</v>
      </c>
      <c r="M1491" s="295" t="s">
        <v>236</v>
      </c>
      <c r="N1491" s="295" t="s">
        <v>844</v>
      </c>
      <c r="O1491" s="295" t="s">
        <v>544</v>
      </c>
      <c r="P1491" s="295" t="s">
        <v>201</v>
      </c>
      <c r="Q1491" s="295" t="s">
        <v>222</v>
      </c>
      <c r="R1491" s="295" t="s">
        <v>201</v>
      </c>
      <c r="S1491" s="295" t="s">
        <v>204</v>
      </c>
      <c r="T1491" s="295" t="s">
        <v>201</v>
      </c>
      <c r="U1491" s="295" t="s">
        <v>223</v>
      </c>
      <c r="V1491" s="295" t="s">
        <v>205</v>
      </c>
      <c r="W1491" s="295" t="s">
        <v>201</v>
      </c>
      <c r="X1491" s="295" t="s">
        <v>46</v>
      </c>
      <c r="Y1491" s="287" t="s">
        <v>138</v>
      </c>
    </row>
    <row r="1492" spans="1:25" x14ac:dyDescent="0.35">
      <c r="A1492" s="295" t="s">
        <v>192</v>
      </c>
      <c r="B1492" s="295" t="s">
        <v>193</v>
      </c>
      <c r="C1492" s="295" t="s">
        <v>842</v>
      </c>
      <c r="D1492" s="295" t="s">
        <v>847</v>
      </c>
      <c r="E1492" s="305">
        <v>100</v>
      </c>
      <c r="F1492" s="305">
        <v>100</v>
      </c>
      <c r="G1492" s="295" t="s">
        <v>196</v>
      </c>
      <c r="H1492" s="343">
        <v>1</v>
      </c>
      <c r="I1492" s="296">
        <v>43317</v>
      </c>
      <c r="J1492" s="295">
        <v>24262</v>
      </c>
      <c r="K1492" s="295">
        <v>30</v>
      </c>
      <c r="L1492" s="295" t="s">
        <v>561</v>
      </c>
      <c r="M1492" s="295" t="s">
        <v>236</v>
      </c>
      <c r="N1492" s="295" t="s">
        <v>844</v>
      </c>
      <c r="O1492" s="295" t="s">
        <v>544</v>
      </c>
      <c r="P1492" s="295" t="s">
        <v>201</v>
      </c>
      <c r="Q1492" s="295" t="s">
        <v>222</v>
      </c>
      <c r="R1492" s="295" t="s">
        <v>201</v>
      </c>
      <c r="S1492" s="295" t="s">
        <v>204</v>
      </c>
      <c r="T1492" s="295" t="s">
        <v>201</v>
      </c>
      <c r="U1492" s="295" t="s">
        <v>223</v>
      </c>
      <c r="V1492" s="295" t="s">
        <v>205</v>
      </c>
      <c r="W1492" s="295" t="s">
        <v>201</v>
      </c>
      <c r="X1492" s="295" t="s">
        <v>46</v>
      </c>
      <c r="Y1492" s="287" t="s">
        <v>138</v>
      </c>
    </row>
    <row r="1493" spans="1:25" x14ac:dyDescent="0.35">
      <c r="A1493" s="295" t="s">
        <v>192</v>
      </c>
      <c r="B1493" s="295" t="s">
        <v>193</v>
      </c>
      <c r="C1493" s="295" t="s">
        <v>842</v>
      </c>
      <c r="D1493" s="295" t="s">
        <v>848</v>
      </c>
      <c r="E1493" s="305">
        <v>100</v>
      </c>
      <c r="F1493" s="305">
        <v>100</v>
      </c>
      <c r="G1493" s="295" t="s">
        <v>196</v>
      </c>
      <c r="H1493" s="343">
        <v>1</v>
      </c>
      <c r="I1493" s="296">
        <v>43317</v>
      </c>
      <c r="J1493" s="295">
        <v>24262</v>
      </c>
      <c r="K1493" s="295">
        <v>32</v>
      </c>
      <c r="L1493" s="295" t="s">
        <v>561</v>
      </c>
      <c r="M1493" s="295" t="s">
        <v>236</v>
      </c>
      <c r="N1493" s="295" t="s">
        <v>844</v>
      </c>
      <c r="O1493" s="295" t="s">
        <v>544</v>
      </c>
      <c r="P1493" s="295" t="s">
        <v>201</v>
      </c>
      <c r="Q1493" s="295" t="s">
        <v>222</v>
      </c>
      <c r="R1493" s="295" t="s">
        <v>201</v>
      </c>
      <c r="S1493" s="295" t="s">
        <v>204</v>
      </c>
      <c r="T1493" s="295" t="s">
        <v>201</v>
      </c>
      <c r="U1493" s="295" t="s">
        <v>223</v>
      </c>
      <c r="V1493" s="295" t="s">
        <v>205</v>
      </c>
      <c r="W1493" s="295" t="s">
        <v>201</v>
      </c>
      <c r="X1493" s="295" t="s">
        <v>46</v>
      </c>
      <c r="Y1493" s="287" t="s">
        <v>138</v>
      </c>
    </row>
    <row r="1494" spans="1:25" x14ac:dyDescent="0.35">
      <c r="A1494" s="295" t="s">
        <v>192</v>
      </c>
      <c r="B1494" s="295" t="s">
        <v>193</v>
      </c>
      <c r="C1494" s="295" t="s">
        <v>842</v>
      </c>
      <c r="D1494" s="295" t="s">
        <v>849</v>
      </c>
      <c r="E1494" s="305">
        <v>150</v>
      </c>
      <c r="F1494" s="305">
        <v>150</v>
      </c>
      <c r="G1494" s="295" t="s">
        <v>196</v>
      </c>
      <c r="H1494" s="343">
        <v>1</v>
      </c>
      <c r="I1494" s="296">
        <v>43317</v>
      </c>
      <c r="J1494" s="295">
        <v>24262</v>
      </c>
      <c r="K1494" s="295">
        <v>39</v>
      </c>
      <c r="L1494" s="295" t="s">
        <v>561</v>
      </c>
      <c r="M1494" s="295" t="s">
        <v>236</v>
      </c>
      <c r="N1494" s="295" t="s">
        <v>844</v>
      </c>
      <c r="O1494" s="295" t="s">
        <v>544</v>
      </c>
      <c r="P1494" s="295" t="s">
        <v>201</v>
      </c>
      <c r="Q1494" s="295" t="s">
        <v>222</v>
      </c>
      <c r="R1494" s="295" t="s">
        <v>201</v>
      </c>
      <c r="S1494" s="295" t="s">
        <v>204</v>
      </c>
      <c r="T1494" s="295" t="s">
        <v>201</v>
      </c>
      <c r="U1494" s="295" t="s">
        <v>223</v>
      </c>
      <c r="V1494" s="295" t="s">
        <v>205</v>
      </c>
      <c r="W1494" s="295" t="s">
        <v>201</v>
      </c>
      <c r="X1494" s="295" t="s">
        <v>46</v>
      </c>
      <c r="Y1494" s="287" t="s">
        <v>138</v>
      </c>
    </row>
    <row r="1495" spans="1:25" x14ac:dyDescent="0.35">
      <c r="A1495" s="295" t="s">
        <v>192</v>
      </c>
      <c r="B1495" s="295" t="s">
        <v>193</v>
      </c>
      <c r="C1495" s="295" t="s">
        <v>842</v>
      </c>
      <c r="D1495" s="295" t="s">
        <v>850</v>
      </c>
      <c r="E1495" s="305">
        <v>150</v>
      </c>
      <c r="F1495" s="305">
        <v>150</v>
      </c>
      <c r="G1495" s="295" t="s">
        <v>196</v>
      </c>
      <c r="H1495" s="343">
        <v>1</v>
      </c>
      <c r="I1495" s="296">
        <v>43317</v>
      </c>
      <c r="J1495" s="295">
        <v>24262</v>
      </c>
      <c r="K1495" s="295">
        <v>44</v>
      </c>
      <c r="L1495" s="295" t="s">
        <v>561</v>
      </c>
      <c r="M1495" s="295" t="s">
        <v>236</v>
      </c>
      <c r="N1495" s="295" t="s">
        <v>844</v>
      </c>
      <c r="O1495" s="295" t="s">
        <v>544</v>
      </c>
      <c r="P1495" s="295" t="s">
        <v>201</v>
      </c>
      <c r="Q1495" s="295" t="s">
        <v>222</v>
      </c>
      <c r="R1495" s="295" t="s">
        <v>201</v>
      </c>
      <c r="S1495" s="295" t="s">
        <v>204</v>
      </c>
      <c r="T1495" s="295" t="s">
        <v>201</v>
      </c>
      <c r="U1495" s="295" t="s">
        <v>223</v>
      </c>
      <c r="V1495" s="295" t="s">
        <v>205</v>
      </c>
      <c r="W1495" s="295" t="s">
        <v>201</v>
      </c>
      <c r="X1495" s="295" t="s">
        <v>46</v>
      </c>
      <c r="Y1495" s="287" t="s">
        <v>138</v>
      </c>
    </row>
    <row r="1496" spans="1:25" x14ac:dyDescent="0.35">
      <c r="A1496" s="295" t="s">
        <v>192</v>
      </c>
      <c r="B1496" s="295" t="s">
        <v>193</v>
      </c>
      <c r="C1496" s="295" t="s">
        <v>842</v>
      </c>
      <c r="D1496" s="295" t="s">
        <v>851</v>
      </c>
      <c r="E1496" s="305">
        <v>80.5</v>
      </c>
      <c r="F1496" s="305">
        <v>80.5</v>
      </c>
      <c r="G1496" s="295" t="s">
        <v>196</v>
      </c>
      <c r="H1496" s="343">
        <v>1</v>
      </c>
      <c r="I1496" s="296">
        <v>43317</v>
      </c>
      <c r="J1496" s="295">
        <v>24262</v>
      </c>
      <c r="K1496" s="295">
        <v>708</v>
      </c>
      <c r="L1496" s="295" t="s">
        <v>561</v>
      </c>
      <c r="M1496" s="295" t="s">
        <v>236</v>
      </c>
      <c r="N1496" s="295" t="s">
        <v>852</v>
      </c>
      <c r="O1496" s="295" t="s">
        <v>544</v>
      </c>
      <c r="P1496" s="295" t="s">
        <v>201</v>
      </c>
      <c r="Q1496" s="295" t="s">
        <v>229</v>
      </c>
      <c r="R1496" s="295" t="s">
        <v>201</v>
      </c>
      <c r="S1496" s="295" t="s">
        <v>204</v>
      </c>
      <c r="T1496" s="295" t="s">
        <v>201</v>
      </c>
      <c r="U1496" s="295" t="s">
        <v>92</v>
      </c>
      <c r="V1496" s="295" t="s">
        <v>205</v>
      </c>
      <c r="W1496" s="295" t="s">
        <v>201</v>
      </c>
      <c r="X1496" s="295" t="s">
        <v>46</v>
      </c>
      <c r="Y1496" s="287" t="s">
        <v>138</v>
      </c>
    </row>
    <row r="1497" spans="1:25" x14ac:dyDescent="0.35">
      <c r="A1497" s="295" t="s">
        <v>192</v>
      </c>
      <c r="B1497" s="295" t="s">
        <v>193</v>
      </c>
      <c r="C1497" s="295" t="s">
        <v>842</v>
      </c>
      <c r="D1497" s="295" t="s">
        <v>853</v>
      </c>
      <c r="E1497" s="305">
        <v>1800</v>
      </c>
      <c r="F1497" s="305">
        <v>1800</v>
      </c>
      <c r="G1497" s="295" t="s">
        <v>196</v>
      </c>
      <c r="H1497" s="343">
        <v>1</v>
      </c>
      <c r="I1497" s="296">
        <v>43319</v>
      </c>
      <c r="J1497" s="295">
        <v>24262</v>
      </c>
      <c r="K1497" s="295">
        <v>734</v>
      </c>
      <c r="L1497" s="295" t="s">
        <v>561</v>
      </c>
      <c r="M1497" s="295" t="s">
        <v>236</v>
      </c>
      <c r="N1497" s="295" t="s">
        <v>854</v>
      </c>
      <c r="O1497" s="295" t="s">
        <v>544</v>
      </c>
      <c r="P1497" s="295" t="s">
        <v>201</v>
      </c>
      <c r="Q1497" s="295" t="s">
        <v>214</v>
      </c>
      <c r="R1497" s="295" t="s">
        <v>201</v>
      </c>
      <c r="S1497" s="295" t="s">
        <v>204</v>
      </c>
      <c r="T1497" s="295" t="s">
        <v>201</v>
      </c>
      <c r="U1497" s="295" t="s">
        <v>97</v>
      </c>
      <c r="V1497" s="295" t="s">
        <v>205</v>
      </c>
      <c r="W1497" s="295" t="s">
        <v>201</v>
      </c>
      <c r="X1497" s="295" t="s">
        <v>46</v>
      </c>
      <c r="Y1497" s="287" t="s">
        <v>97</v>
      </c>
    </row>
    <row r="1498" spans="1:25" x14ac:dyDescent="0.35">
      <c r="A1498" s="295" t="s">
        <v>192</v>
      </c>
      <c r="B1498" s="295" t="s">
        <v>193</v>
      </c>
      <c r="C1498" s="295" t="s">
        <v>842</v>
      </c>
      <c r="D1498" s="295" t="s">
        <v>233</v>
      </c>
      <c r="E1498" s="305">
        <v>5.4</v>
      </c>
      <c r="F1498" s="305">
        <v>5.4</v>
      </c>
      <c r="G1498" s="295" t="s">
        <v>196</v>
      </c>
      <c r="H1498" s="343">
        <v>1</v>
      </c>
      <c r="I1498" s="296">
        <v>43319</v>
      </c>
      <c r="J1498" s="295">
        <v>24262</v>
      </c>
      <c r="K1498" s="295">
        <v>735</v>
      </c>
      <c r="L1498" s="295" t="s">
        <v>561</v>
      </c>
      <c r="M1498" s="295" t="s">
        <v>236</v>
      </c>
      <c r="N1498" s="295" t="s">
        <v>854</v>
      </c>
      <c r="O1498" s="295" t="s">
        <v>544</v>
      </c>
      <c r="P1498" s="295" t="s">
        <v>201</v>
      </c>
      <c r="Q1498" s="295" t="s">
        <v>210</v>
      </c>
      <c r="R1498" s="295" t="s">
        <v>201</v>
      </c>
      <c r="S1498" s="295" t="s">
        <v>204</v>
      </c>
      <c r="T1498" s="295" t="s">
        <v>201</v>
      </c>
      <c r="U1498" s="295" t="s">
        <v>85</v>
      </c>
      <c r="V1498" s="295" t="s">
        <v>205</v>
      </c>
      <c r="W1498" s="295" t="s">
        <v>201</v>
      </c>
      <c r="X1498" s="295" t="s">
        <v>46</v>
      </c>
      <c r="Y1498" s="287" t="s">
        <v>138</v>
      </c>
    </row>
    <row r="1499" spans="1:25" x14ac:dyDescent="0.35">
      <c r="A1499" s="295" t="s">
        <v>192</v>
      </c>
      <c r="B1499" s="295" t="s">
        <v>193</v>
      </c>
      <c r="C1499" s="295" t="s">
        <v>842</v>
      </c>
      <c r="D1499" s="295" t="s">
        <v>855</v>
      </c>
      <c r="E1499" s="305">
        <v>220</v>
      </c>
      <c r="F1499" s="305">
        <v>220</v>
      </c>
      <c r="G1499" s="295" t="s">
        <v>196</v>
      </c>
      <c r="H1499" s="343">
        <v>1</v>
      </c>
      <c r="I1499" s="296">
        <v>43319</v>
      </c>
      <c r="J1499" s="295">
        <v>24262</v>
      </c>
      <c r="K1499" s="295">
        <v>740</v>
      </c>
      <c r="L1499" s="295" t="s">
        <v>561</v>
      </c>
      <c r="M1499" s="295" t="s">
        <v>236</v>
      </c>
      <c r="N1499" s="295" t="s">
        <v>856</v>
      </c>
      <c r="O1499" s="295" t="s">
        <v>544</v>
      </c>
      <c r="P1499" s="295" t="s">
        <v>201</v>
      </c>
      <c r="Q1499" s="295" t="s">
        <v>441</v>
      </c>
      <c r="R1499" s="295" t="s">
        <v>201</v>
      </c>
      <c r="S1499" s="295" t="s">
        <v>204</v>
      </c>
      <c r="T1499" s="295" t="s">
        <v>201</v>
      </c>
      <c r="U1499" s="295" t="s">
        <v>97</v>
      </c>
      <c r="V1499" s="295" t="s">
        <v>205</v>
      </c>
      <c r="W1499" s="295" t="s">
        <v>201</v>
      </c>
      <c r="X1499" s="295" t="s">
        <v>46</v>
      </c>
      <c r="Y1499" s="295" t="s">
        <v>63</v>
      </c>
    </row>
    <row r="1500" spans="1:25" x14ac:dyDescent="0.35">
      <c r="A1500" s="295" t="s">
        <v>192</v>
      </c>
      <c r="B1500" s="295" t="s">
        <v>193</v>
      </c>
      <c r="C1500" s="295" t="s">
        <v>842</v>
      </c>
      <c r="D1500" s="295" t="s">
        <v>464</v>
      </c>
      <c r="E1500" s="305">
        <v>0.66</v>
      </c>
      <c r="F1500" s="305">
        <v>0.66</v>
      </c>
      <c r="G1500" s="295" t="s">
        <v>196</v>
      </c>
      <c r="H1500" s="343">
        <v>1</v>
      </c>
      <c r="I1500" s="296">
        <v>43319</v>
      </c>
      <c r="J1500" s="295">
        <v>24262</v>
      </c>
      <c r="K1500" s="295">
        <v>741</v>
      </c>
      <c r="L1500" s="295" t="s">
        <v>561</v>
      </c>
      <c r="M1500" s="295" t="s">
        <v>236</v>
      </c>
      <c r="N1500" s="295" t="s">
        <v>856</v>
      </c>
      <c r="O1500" s="295" t="s">
        <v>544</v>
      </c>
      <c r="P1500" s="295" t="s">
        <v>201</v>
      </c>
      <c r="Q1500" s="295" t="s">
        <v>210</v>
      </c>
      <c r="R1500" s="295" t="s">
        <v>201</v>
      </c>
      <c r="S1500" s="295" t="s">
        <v>204</v>
      </c>
      <c r="T1500" s="295" t="s">
        <v>201</v>
      </c>
      <c r="U1500" s="295" t="s">
        <v>85</v>
      </c>
      <c r="V1500" s="295" t="s">
        <v>205</v>
      </c>
      <c r="W1500" s="295" t="s">
        <v>201</v>
      </c>
      <c r="X1500" s="295" t="s">
        <v>46</v>
      </c>
      <c r="Y1500" s="287" t="s">
        <v>138</v>
      </c>
    </row>
    <row r="1501" spans="1:25" x14ac:dyDescent="0.35">
      <c r="A1501" s="295" t="s">
        <v>192</v>
      </c>
      <c r="B1501" s="295" t="s">
        <v>193</v>
      </c>
      <c r="C1501" s="295" t="s">
        <v>842</v>
      </c>
      <c r="D1501" s="295" t="s">
        <v>857</v>
      </c>
      <c r="E1501" s="305">
        <v>80</v>
      </c>
      <c r="F1501" s="305">
        <v>80</v>
      </c>
      <c r="G1501" s="295" t="s">
        <v>196</v>
      </c>
      <c r="H1501" s="343">
        <v>1</v>
      </c>
      <c r="I1501" s="296">
        <v>43320</v>
      </c>
      <c r="J1501" s="295">
        <v>24262</v>
      </c>
      <c r="K1501" s="295">
        <v>749</v>
      </c>
      <c r="L1501" s="295" t="s">
        <v>561</v>
      </c>
      <c r="M1501" s="295" t="s">
        <v>236</v>
      </c>
      <c r="N1501" s="295" t="s">
        <v>858</v>
      </c>
      <c r="O1501" s="295" t="s">
        <v>544</v>
      </c>
      <c r="P1501" s="295" t="s">
        <v>201</v>
      </c>
      <c r="Q1501" s="295" t="s">
        <v>214</v>
      </c>
      <c r="R1501" s="295" t="s">
        <v>201</v>
      </c>
      <c r="S1501" s="295" t="s">
        <v>204</v>
      </c>
      <c r="T1501" s="295" t="s">
        <v>201</v>
      </c>
      <c r="U1501" s="295" t="s">
        <v>97</v>
      </c>
      <c r="V1501" s="295" t="s">
        <v>205</v>
      </c>
      <c r="W1501" s="295" t="s">
        <v>201</v>
      </c>
      <c r="X1501" s="295" t="s">
        <v>46</v>
      </c>
      <c r="Y1501" s="287" t="s">
        <v>138</v>
      </c>
    </row>
    <row r="1502" spans="1:25" x14ac:dyDescent="0.35">
      <c r="A1502" s="295" t="s">
        <v>192</v>
      </c>
      <c r="B1502" s="295" t="s">
        <v>193</v>
      </c>
      <c r="C1502" s="295" t="s">
        <v>842</v>
      </c>
      <c r="D1502" s="295" t="s">
        <v>464</v>
      </c>
      <c r="E1502" s="305">
        <v>0.24</v>
      </c>
      <c r="F1502" s="305">
        <v>0.24</v>
      </c>
      <c r="G1502" s="295" t="s">
        <v>196</v>
      </c>
      <c r="H1502" s="343">
        <v>1</v>
      </c>
      <c r="I1502" s="296">
        <v>43320</v>
      </c>
      <c r="J1502" s="295">
        <v>24262</v>
      </c>
      <c r="K1502" s="295">
        <v>750</v>
      </c>
      <c r="L1502" s="295" t="s">
        <v>561</v>
      </c>
      <c r="M1502" s="295" t="s">
        <v>236</v>
      </c>
      <c r="N1502" s="295" t="s">
        <v>858</v>
      </c>
      <c r="O1502" s="295" t="s">
        <v>544</v>
      </c>
      <c r="P1502" s="295" t="s">
        <v>201</v>
      </c>
      <c r="Q1502" s="295" t="s">
        <v>210</v>
      </c>
      <c r="R1502" s="295" t="s">
        <v>201</v>
      </c>
      <c r="S1502" s="295" t="s">
        <v>204</v>
      </c>
      <c r="T1502" s="295" t="s">
        <v>201</v>
      </c>
      <c r="U1502" s="295" t="s">
        <v>85</v>
      </c>
      <c r="V1502" s="295" t="s">
        <v>205</v>
      </c>
      <c r="W1502" s="295" t="s">
        <v>201</v>
      </c>
      <c r="X1502" s="295" t="s">
        <v>46</v>
      </c>
      <c r="Y1502" s="287" t="s">
        <v>138</v>
      </c>
    </row>
    <row r="1503" spans="1:25" x14ac:dyDescent="0.35">
      <c r="A1503" s="295" t="s">
        <v>192</v>
      </c>
      <c r="B1503" s="295" t="s">
        <v>193</v>
      </c>
      <c r="C1503" s="295" t="s">
        <v>842</v>
      </c>
      <c r="D1503" s="295" t="s">
        <v>859</v>
      </c>
      <c r="E1503" s="305">
        <v>480</v>
      </c>
      <c r="F1503" s="305">
        <v>480</v>
      </c>
      <c r="G1503" s="295" t="s">
        <v>196</v>
      </c>
      <c r="H1503" s="343">
        <v>1</v>
      </c>
      <c r="I1503" s="296">
        <v>43327</v>
      </c>
      <c r="J1503" s="295">
        <v>23967</v>
      </c>
      <c r="K1503" s="295">
        <v>2</v>
      </c>
      <c r="L1503" s="295" t="s">
        <v>561</v>
      </c>
      <c r="M1503" s="295" t="s">
        <v>860</v>
      </c>
      <c r="N1503" s="295" t="s">
        <v>861</v>
      </c>
      <c r="O1503" s="295" t="s">
        <v>544</v>
      </c>
      <c r="P1503" s="295" t="s">
        <v>201</v>
      </c>
      <c r="Q1503" s="295" t="s">
        <v>310</v>
      </c>
      <c r="R1503" s="295" t="s">
        <v>686</v>
      </c>
      <c r="S1503" s="295" t="s">
        <v>204</v>
      </c>
      <c r="T1503" s="295" t="s">
        <v>201</v>
      </c>
      <c r="U1503" s="295" t="s">
        <v>50</v>
      </c>
      <c r="V1503" s="295" t="s">
        <v>205</v>
      </c>
      <c r="W1503" s="295" t="s">
        <v>201</v>
      </c>
      <c r="X1503" s="295" t="s">
        <v>46</v>
      </c>
      <c r="Y1503" s="287" t="s">
        <v>147</v>
      </c>
    </row>
    <row r="1504" spans="1:25" x14ac:dyDescent="0.35">
      <c r="A1504" s="295" t="s">
        <v>192</v>
      </c>
      <c r="B1504" s="295" t="s">
        <v>193</v>
      </c>
      <c r="C1504" s="295" t="s">
        <v>842</v>
      </c>
      <c r="D1504" s="295" t="s">
        <v>862</v>
      </c>
      <c r="E1504" s="305">
        <v>4.04</v>
      </c>
      <c r="F1504" s="305">
        <v>406</v>
      </c>
      <c r="G1504" s="295" t="s">
        <v>455</v>
      </c>
      <c r="H1504" s="343">
        <v>1</v>
      </c>
      <c r="I1504" s="296">
        <v>43332</v>
      </c>
      <c r="J1504" s="295">
        <v>24227</v>
      </c>
      <c r="K1504" s="295">
        <v>38</v>
      </c>
      <c r="L1504" s="295" t="s">
        <v>863</v>
      </c>
      <c r="M1504" s="295" t="s">
        <v>208</v>
      </c>
      <c r="N1504" s="295" t="s">
        <v>864</v>
      </c>
      <c r="O1504" s="295" t="s">
        <v>544</v>
      </c>
      <c r="P1504" s="295" t="s">
        <v>201</v>
      </c>
      <c r="Q1504" s="295" t="s">
        <v>651</v>
      </c>
      <c r="R1504" s="295" t="s">
        <v>201</v>
      </c>
      <c r="S1504" s="295" t="s">
        <v>204</v>
      </c>
      <c r="T1504" s="295" t="s">
        <v>201</v>
      </c>
      <c r="U1504" s="295" t="s">
        <v>50</v>
      </c>
      <c r="V1504" s="295" t="s">
        <v>205</v>
      </c>
      <c r="W1504" s="295" t="s">
        <v>201</v>
      </c>
      <c r="X1504" s="295" t="s">
        <v>46</v>
      </c>
      <c r="Y1504" s="287" t="s">
        <v>138</v>
      </c>
    </row>
    <row r="1505" spans="1:25" x14ac:dyDescent="0.35">
      <c r="A1505" s="295" t="s">
        <v>192</v>
      </c>
      <c r="B1505" s="295" t="s">
        <v>193</v>
      </c>
      <c r="C1505" s="295" t="s">
        <v>842</v>
      </c>
      <c r="D1505" s="295" t="s">
        <v>865</v>
      </c>
      <c r="E1505" s="305">
        <v>2565</v>
      </c>
      <c r="F1505" s="305">
        <v>2565</v>
      </c>
      <c r="G1505" s="295" t="s">
        <v>196</v>
      </c>
      <c r="H1505" s="343">
        <v>1</v>
      </c>
      <c r="I1505" s="296">
        <v>43338</v>
      </c>
      <c r="J1505" s="295">
        <v>24262</v>
      </c>
      <c r="K1505" s="295">
        <v>779</v>
      </c>
      <c r="L1505" s="295" t="s">
        <v>561</v>
      </c>
      <c r="M1505" s="295" t="s">
        <v>236</v>
      </c>
      <c r="N1505" s="295" t="s">
        <v>866</v>
      </c>
      <c r="O1505" s="295" t="s">
        <v>544</v>
      </c>
      <c r="P1505" s="295" t="s">
        <v>201</v>
      </c>
      <c r="Q1505" s="295" t="s">
        <v>284</v>
      </c>
      <c r="R1505" s="295" t="s">
        <v>201</v>
      </c>
      <c r="S1505" s="295" t="s">
        <v>204</v>
      </c>
      <c r="T1505" s="295" t="s">
        <v>201</v>
      </c>
      <c r="U1505" s="295" t="s">
        <v>63</v>
      </c>
      <c r="V1505" s="295" t="s">
        <v>205</v>
      </c>
      <c r="W1505" s="295" t="s">
        <v>201</v>
      </c>
      <c r="X1505" s="295" t="s">
        <v>46</v>
      </c>
      <c r="Y1505" s="295" t="s">
        <v>63</v>
      </c>
    </row>
    <row r="1506" spans="1:25" x14ac:dyDescent="0.35">
      <c r="A1506" s="295" t="s">
        <v>192</v>
      </c>
      <c r="B1506" s="295" t="s">
        <v>193</v>
      </c>
      <c r="C1506" s="295" t="s">
        <v>842</v>
      </c>
      <c r="D1506" s="295" t="s">
        <v>464</v>
      </c>
      <c r="E1506" s="305">
        <v>7.7</v>
      </c>
      <c r="F1506" s="305">
        <v>7.7</v>
      </c>
      <c r="G1506" s="295" t="s">
        <v>196</v>
      </c>
      <c r="H1506" s="343">
        <v>1</v>
      </c>
      <c r="I1506" s="296">
        <v>43338</v>
      </c>
      <c r="J1506" s="295">
        <v>24262</v>
      </c>
      <c r="K1506" s="295">
        <v>780</v>
      </c>
      <c r="L1506" s="295" t="s">
        <v>561</v>
      </c>
      <c r="M1506" s="295" t="s">
        <v>236</v>
      </c>
      <c r="N1506" s="295" t="s">
        <v>866</v>
      </c>
      <c r="O1506" s="295" t="s">
        <v>544</v>
      </c>
      <c r="P1506" s="295" t="s">
        <v>201</v>
      </c>
      <c r="Q1506" s="295" t="s">
        <v>210</v>
      </c>
      <c r="R1506" s="295" t="s">
        <v>201</v>
      </c>
      <c r="S1506" s="295" t="s">
        <v>204</v>
      </c>
      <c r="T1506" s="295" t="s">
        <v>201</v>
      </c>
      <c r="U1506" s="295" t="s">
        <v>85</v>
      </c>
      <c r="V1506" s="295" t="s">
        <v>205</v>
      </c>
      <c r="W1506" s="295" t="s">
        <v>201</v>
      </c>
      <c r="X1506" s="295" t="s">
        <v>46</v>
      </c>
      <c r="Y1506" s="287" t="s">
        <v>138</v>
      </c>
    </row>
    <row r="1507" spans="1:25" s="311" customFormat="1" x14ac:dyDescent="0.35">
      <c r="A1507" s="308" t="s">
        <v>192</v>
      </c>
      <c r="B1507" s="308" t="s">
        <v>193</v>
      </c>
      <c r="C1507" s="308" t="s">
        <v>842</v>
      </c>
      <c r="D1507" s="308" t="s">
        <v>867</v>
      </c>
      <c r="E1507" s="309">
        <v>138.4</v>
      </c>
      <c r="F1507" s="309">
        <v>138.4</v>
      </c>
      <c r="G1507" s="308" t="s">
        <v>196</v>
      </c>
      <c r="H1507" s="346">
        <v>1</v>
      </c>
      <c r="I1507" s="310">
        <v>43340</v>
      </c>
      <c r="J1507" s="308">
        <v>24262</v>
      </c>
      <c r="K1507" s="308">
        <v>466</v>
      </c>
      <c r="L1507" s="308" t="s">
        <v>561</v>
      </c>
      <c r="M1507" s="308" t="s">
        <v>236</v>
      </c>
      <c r="N1507" s="308" t="s">
        <v>868</v>
      </c>
      <c r="O1507" s="308" t="s">
        <v>544</v>
      </c>
      <c r="P1507" s="308" t="s">
        <v>201</v>
      </c>
      <c r="Q1507" s="308" t="s">
        <v>242</v>
      </c>
      <c r="R1507" s="308" t="s">
        <v>569</v>
      </c>
      <c r="S1507" s="308" t="s">
        <v>204</v>
      </c>
      <c r="T1507" s="308" t="s">
        <v>201</v>
      </c>
      <c r="U1507" s="308" t="s">
        <v>127</v>
      </c>
      <c r="V1507" s="308" t="s">
        <v>205</v>
      </c>
      <c r="W1507" s="308" t="s">
        <v>201</v>
      </c>
      <c r="X1507" s="308" t="s">
        <v>46</v>
      </c>
      <c r="Y1507" s="287" t="s">
        <v>147</v>
      </c>
    </row>
    <row r="1508" spans="1:25" x14ac:dyDescent="0.35">
      <c r="A1508" s="295" t="s">
        <v>192</v>
      </c>
      <c r="B1508" s="295" t="s">
        <v>193</v>
      </c>
      <c r="C1508" s="295" t="s">
        <v>842</v>
      </c>
      <c r="D1508" s="295" t="s">
        <v>869</v>
      </c>
      <c r="E1508" s="305">
        <v>340</v>
      </c>
      <c r="F1508" s="305">
        <v>340</v>
      </c>
      <c r="G1508" s="295" t="s">
        <v>196</v>
      </c>
      <c r="H1508" s="343">
        <v>1</v>
      </c>
      <c r="I1508" s="296">
        <v>43340</v>
      </c>
      <c r="J1508" s="295">
        <v>24262</v>
      </c>
      <c r="K1508" s="295">
        <v>470</v>
      </c>
      <c r="L1508" s="295" t="s">
        <v>561</v>
      </c>
      <c r="M1508" s="295" t="s">
        <v>236</v>
      </c>
      <c r="N1508" s="295" t="s">
        <v>868</v>
      </c>
      <c r="O1508" s="295" t="s">
        <v>544</v>
      </c>
      <c r="P1508" s="295" t="s">
        <v>201</v>
      </c>
      <c r="Q1508" s="295" t="s">
        <v>242</v>
      </c>
      <c r="R1508" s="295" t="s">
        <v>247</v>
      </c>
      <c r="S1508" s="295" t="s">
        <v>204</v>
      </c>
      <c r="T1508" s="295" t="s">
        <v>201</v>
      </c>
      <c r="U1508" s="295" t="s">
        <v>127</v>
      </c>
      <c r="V1508" s="295" t="s">
        <v>205</v>
      </c>
      <c r="W1508" s="295" t="s">
        <v>201</v>
      </c>
      <c r="X1508" s="295" t="s">
        <v>46</v>
      </c>
      <c r="Y1508" s="287" t="s">
        <v>147</v>
      </c>
    </row>
    <row r="1509" spans="1:25" s="311" customFormat="1" x14ac:dyDescent="0.35">
      <c r="A1509" s="308" t="s">
        <v>192</v>
      </c>
      <c r="B1509" s="308" t="s">
        <v>193</v>
      </c>
      <c r="C1509" s="308" t="s">
        <v>842</v>
      </c>
      <c r="D1509" s="308" t="s">
        <v>870</v>
      </c>
      <c r="E1509" s="309">
        <v>384.5</v>
      </c>
      <c r="F1509" s="309">
        <v>384.5</v>
      </c>
      <c r="G1509" s="308" t="s">
        <v>196</v>
      </c>
      <c r="H1509" s="346">
        <v>1</v>
      </c>
      <c r="I1509" s="310">
        <v>43340</v>
      </c>
      <c r="J1509" s="308">
        <v>24262</v>
      </c>
      <c r="K1509" s="308">
        <v>475</v>
      </c>
      <c r="L1509" s="308" t="s">
        <v>561</v>
      </c>
      <c r="M1509" s="308" t="s">
        <v>236</v>
      </c>
      <c r="N1509" s="308" t="s">
        <v>868</v>
      </c>
      <c r="O1509" s="308" t="s">
        <v>544</v>
      </c>
      <c r="P1509" s="308" t="s">
        <v>201</v>
      </c>
      <c r="Q1509" s="308" t="s">
        <v>242</v>
      </c>
      <c r="R1509" s="308" t="s">
        <v>203</v>
      </c>
      <c r="S1509" s="308" t="s">
        <v>204</v>
      </c>
      <c r="T1509" s="308" t="s">
        <v>201</v>
      </c>
      <c r="U1509" s="308" t="s">
        <v>127</v>
      </c>
      <c r="V1509" s="308" t="s">
        <v>205</v>
      </c>
      <c r="W1509" s="308" t="s">
        <v>201</v>
      </c>
      <c r="X1509" s="308" t="s">
        <v>46</v>
      </c>
      <c r="Y1509" s="287" t="s">
        <v>147</v>
      </c>
    </row>
    <row r="1510" spans="1:25" s="311" customFormat="1" x14ac:dyDescent="0.35">
      <c r="A1510" s="308" t="s">
        <v>192</v>
      </c>
      <c r="B1510" s="308" t="s">
        <v>193</v>
      </c>
      <c r="C1510" s="308" t="s">
        <v>842</v>
      </c>
      <c r="D1510" s="308" t="s">
        <v>871</v>
      </c>
      <c r="E1510" s="309">
        <v>350</v>
      </c>
      <c r="F1510" s="309">
        <v>350</v>
      </c>
      <c r="G1510" s="308" t="s">
        <v>196</v>
      </c>
      <c r="H1510" s="346">
        <v>1</v>
      </c>
      <c r="I1510" s="310">
        <v>43340</v>
      </c>
      <c r="J1510" s="308">
        <v>24262</v>
      </c>
      <c r="K1510" s="308">
        <v>479</v>
      </c>
      <c r="L1510" s="308" t="s">
        <v>561</v>
      </c>
      <c r="M1510" s="308" t="s">
        <v>236</v>
      </c>
      <c r="N1510" s="308" t="s">
        <v>868</v>
      </c>
      <c r="O1510" s="308" t="s">
        <v>544</v>
      </c>
      <c r="P1510" s="308" t="s">
        <v>201</v>
      </c>
      <c r="Q1510" s="308" t="s">
        <v>242</v>
      </c>
      <c r="R1510" s="308" t="s">
        <v>572</v>
      </c>
      <c r="S1510" s="308" t="s">
        <v>204</v>
      </c>
      <c r="T1510" s="308" t="s">
        <v>201</v>
      </c>
      <c r="U1510" s="308" t="s">
        <v>127</v>
      </c>
      <c r="V1510" s="308" t="s">
        <v>205</v>
      </c>
      <c r="W1510" s="308" t="s">
        <v>201</v>
      </c>
      <c r="X1510" s="308" t="s">
        <v>46</v>
      </c>
      <c r="Y1510" s="287" t="s">
        <v>147</v>
      </c>
    </row>
    <row r="1511" spans="1:25" s="311" customFormat="1" x14ac:dyDescent="0.35">
      <c r="A1511" s="308" t="s">
        <v>192</v>
      </c>
      <c r="B1511" s="308" t="s">
        <v>193</v>
      </c>
      <c r="C1511" s="308" t="s">
        <v>842</v>
      </c>
      <c r="D1511" s="308" t="s">
        <v>872</v>
      </c>
      <c r="E1511" s="309">
        <v>200</v>
      </c>
      <c r="F1511" s="309">
        <v>200</v>
      </c>
      <c r="G1511" s="308" t="s">
        <v>196</v>
      </c>
      <c r="H1511" s="346">
        <v>1</v>
      </c>
      <c r="I1511" s="310">
        <v>43340</v>
      </c>
      <c r="J1511" s="308">
        <v>24262</v>
      </c>
      <c r="K1511" s="308">
        <v>487</v>
      </c>
      <c r="L1511" s="308" t="s">
        <v>561</v>
      </c>
      <c r="M1511" s="308" t="s">
        <v>236</v>
      </c>
      <c r="N1511" s="308" t="s">
        <v>868</v>
      </c>
      <c r="O1511" s="308" t="s">
        <v>544</v>
      </c>
      <c r="P1511" s="308" t="s">
        <v>201</v>
      </c>
      <c r="Q1511" s="308" t="s">
        <v>242</v>
      </c>
      <c r="R1511" s="308" t="s">
        <v>244</v>
      </c>
      <c r="S1511" s="308" t="s">
        <v>204</v>
      </c>
      <c r="T1511" s="308" t="s">
        <v>201</v>
      </c>
      <c r="U1511" s="308" t="s">
        <v>61</v>
      </c>
      <c r="V1511" s="308" t="s">
        <v>205</v>
      </c>
      <c r="W1511" s="308" t="s">
        <v>201</v>
      </c>
      <c r="X1511" s="308" t="s">
        <v>46</v>
      </c>
      <c r="Y1511" s="287" t="s">
        <v>147</v>
      </c>
    </row>
    <row r="1512" spans="1:25" x14ac:dyDescent="0.35">
      <c r="A1512" s="295" t="s">
        <v>192</v>
      </c>
      <c r="B1512" s="295" t="s">
        <v>193</v>
      </c>
      <c r="C1512" s="295" t="s">
        <v>842</v>
      </c>
      <c r="D1512" s="295" t="s">
        <v>873</v>
      </c>
      <c r="E1512" s="305">
        <v>961</v>
      </c>
      <c r="F1512" s="305">
        <v>961</v>
      </c>
      <c r="G1512" s="295" t="s">
        <v>196</v>
      </c>
      <c r="H1512" s="343">
        <v>1</v>
      </c>
      <c r="I1512" s="296">
        <v>43340</v>
      </c>
      <c r="J1512" s="295">
        <v>24262</v>
      </c>
      <c r="K1512" s="295">
        <v>498</v>
      </c>
      <c r="L1512" s="295" t="s">
        <v>561</v>
      </c>
      <c r="M1512" s="295" t="s">
        <v>236</v>
      </c>
      <c r="N1512" s="295" t="s">
        <v>868</v>
      </c>
      <c r="O1512" s="295" t="s">
        <v>544</v>
      </c>
      <c r="P1512" s="295" t="s">
        <v>201</v>
      </c>
      <c r="Q1512" s="295" t="s">
        <v>242</v>
      </c>
      <c r="R1512" s="295" t="s">
        <v>253</v>
      </c>
      <c r="S1512" s="295" t="s">
        <v>204</v>
      </c>
      <c r="T1512" s="295" t="s">
        <v>201</v>
      </c>
      <c r="U1512" s="295" t="s">
        <v>63</v>
      </c>
      <c r="V1512" s="295" t="s">
        <v>205</v>
      </c>
      <c r="W1512" s="295" t="s">
        <v>201</v>
      </c>
      <c r="X1512" s="295" t="s">
        <v>46</v>
      </c>
      <c r="Y1512" s="287" t="s">
        <v>147</v>
      </c>
    </row>
    <row r="1513" spans="1:25" x14ac:dyDescent="0.35">
      <c r="A1513" s="295" t="s">
        <v>192</v>
      </c>
      <c r="B1513" s="295" t="s">
        <v>193</v>
      </c>
      <c r="C1513" s="295" t="s">
        <v>842</v>
      </c>
      <c r="D1513" s="295" t="s">
        <v>874</v>
      </c>
      <c r="E1513" s="305">
        <v>865</v>
      </c>
      <c r="F1513" s="305">
        <v>865</v>
      </c>
      <c r="G1513" s="295" t="s">
        <v>196</v>
      </c>
      <c r="H1513" s="343">
        <v>1</v>
      </c>
      <c r="I1513" s="296">
        <v>43340</v>
      </c>
      <c r="J1513" s="295">
        <v>24262</v>
      </c>
      <c r="K1513" s="295">
        <v>500</v>
      </c>
      <c r="L1513" s="295" t="s">
        <v>561</v>
      </c>
      <c r="M1513" s="295" t="s">
        <v>236</v>
      </c>
      <c r="N1513" s="295" t="s">
        <v>868</v>
      </c>
      <c r="O1513" s="295" t="s">
        <v>544</v>
      </c>
      <c r="P1513" s="295" t="s">
        <v>201</v>
      </c>
      <c r="Q1513" s="295" t="s">
        <v>242</v>
      </c>
      <c r="R1513" s="295" t="s">
        <v>255</v>
      </c>
      <c r="S1513" s="295" t="s">
        <v>204</v>
      </c>
      <c r="T1513" s="295" t="s">
        <v>201</v>
      </c>
      <c r="U1513" s="295" t="s">
        <v>875</v>
      </c>
      <c r="V1513" s="295" t="s">
        <v>205</v>
      </c>
      <c r="W1513" s="295" t="s">
        <v>201</v>
      </c>
      <c r="X1513" s="295" t="s">
        <v>46</v>
      </c>
      <c r="Y1513" s="287" t="s">
        <v>147</v>
      </c>
    </row>
    <row r="1514" spans="1:25" x14ac:dyDescent="0.35">
      <c r="A1514" s="295" t="s">
        <v>192</v>
      </c>
      <c r="B1514" s="295" t="s">
        <v>193</v>
      </c>
      <c r="C1514" s="295" t="s">
        <v>842</v>
      </c>
      <c r="D1514" s="295" t="s">
        <v>876</v>
      </c>
      <c r="E1514" s="305">
        <v>150</v>
      </c>
      <c r="F1514" s="305">
        <v>150</v>
      </c>
      <c r="G1514" s="295" t="s">
        <v>196</v>
      </c>
      <c r="H1514" s="343">
        <v>1</v>
      </c>
      <c r="I1514" s="296">
        <v>43340</v>
      </c>
      <c r="J1514" s="295">
        <v>24262</v>
      </c>
      <c r="K1514" s="295">
        <v>838</v>
      </c>
      <c r="L1514" s="295" t="s">
        <v>561</v>
      </c>
      <c r="M1514" s="295" t="s">
        <v>236</v>
      </c>
      <c r="N1514" s="295" t="s">
        <v>877</v>
      </c>
      <c r="O1514" s="295" t="s">
        <v>544</v>
      </c>
      <c r="P1514" s="295" t="s">
        <v>201</v>
      </c>
      <c r="Q1514" s="295" t="s">
        <v>229</v>
      </c>
      <c r="R1514" s="295" t="s">
        <v>201</v>
      </c>
      <c r="S1514" s="295" t="s">
        <v>204</v>
      </c>
      <c r="T1514" s="295" t="s">
        <v>201</v>
      </c>
      <c r="U1514" s="295" t="s">
        <v>97</v>
      </c>
      <c r="V1514" s="295" t="s">
        <v>205</v>
      </c>
      <c r="W1514" s="295" t="s">
        <v>201</v>
      </c>
      <c r="X1514" s="295" t="s">
        <v>46</v>
      </c>
      <c r="Y1514" s="295" t="s">
        <v>53</v>
      </c>
    </row>
    <row r="1515" spans="1:25" x14ac:dyDescent="0.35">
      <c r="A1515" s="295" t="s">
        <v>192</v>
      </c>
      <c r="B1515" s="295" t="s">
        <v>193</v>
      </c>
      <c r="C1515" s="295" t="s">
        <v>842</v>
      </c>
      <c r="D1515" s="295" t="s">
        <v>233</v>
      </c>
      <c r="E1515" s="305">
        <v>0.45</v>
      </c>
      <c r="F1515" s="305">
        <v>0.45</v>
      </c>
      <c r="G1515" s="295" t="s">
        <v>196</v>
      </c>
      <c r="H1515" s="343">
        <v>1</v>
      </c>
      <c r="I1515" s="296">
        <v>43340</v>
      </c>
      <c r="J1515" s="295">
        <v>24262</v>
      </c>
      <c r="K1515" s="295">
        <v>839</v>
      </c>
      <c r="L1515" s="295" t="s">
        <v>561</v>
      </c>
      <c r="M1515" s="295" t="s">
        <v>236</v>
      </c>
      <c r="N1515" s="295" t="s">
        <v>877</v>
      </c>
      <c r="O1515" s="295" t="s">
        <v>544</v>
      </c>
      <c r="P1515" s="295" t="s">
        <v>201</v>
      </c>
      <c r="Q1515" s="295" t="s">
        <v>210</v>
      </c>
      <c r="R1515" s="295" t="s">
        <v>201</v>
      </c>
      <c r="S1515" s="295" t="s">
        <v>204</v>
      </c>
      <c r="T1515" s="295" t="s">
        <v>201</v>
      </c>
      <c r="U1515" s="295" t="s">
        <v>85</v>
      </c>
      <c r="V1515" s="295" t="s">
        <v>205</v>
      </c>
      <c r="W1515" s="295" t="s">
        <v>201</v>
      </c>
      <c r="X1515" s="295" t="s">
        <v>46</v>
      </c>
      <c r="Y1515" s="287" t="s">
        <v>138</v>
      </c>
    </row>
    <row r="1516" spans="1:25" x14ac:dyDescent="0.35">
      <c r="A1516" s="295" t="s">
        <v>192</v>
      </c>
      <c r="B1516" s="295" t="s">
        <v>193</v>
      </c>
      <c r="C1516" s="295" t="s">
        <v>842</v>
      </c>
      <c r="D1516" s="295" t="s">
        <v>878</v>
      </c>
      <c r="E1516" s="305">
        <v>628.79999999999995</v>
      </c>
      <c r="F1516" s="305">
        <v>628.79999999999995</v>
      </c>
      <c r="G1516" s="295" t="s">
        <v>196</v>
      </c>
      <c r="H1516" s="343">
        <v>1</v>
      </c>
      <c r="I1516" s="296">
        <v>43341</v>
      </c>
      <c r="J1516" s="295">
        <v>24262</v>
      </c>
      <c r="K1516" s="295">
        <v>936</v>
      </c>
      <c r="L1516" s="295" t="s">
        <v>561</v>
      </c>
      <c r="M1516" s="295" t="s">
        <v>236</v>
      </c>
      <c r="N1516" s="295" t="s">
        <v>879</v>
      </c>
      <c r="O1516" s="295" t="s">
        <v>544</v>
      </c>
      <c r="P1516" s="295" t="s">
        <v>201</v>
      </c>
      <c r="Q1516" s="295" t="s">
        <v>238</v>
      </c>
      <c r="R1516" s="295" t="s">
        <v>201</v>
      </c>
      <c r="S1516" s="295" t="s">
        <v>204</v>
      </c>
      <c r="T1516" s="295" t="s">
        <v>201</v>
      </c>
      <c r="U1516" s="295" t="s">
        <v>92</v>
      </c>
      <c r="V1516" s="295" t="s">
        <v>205</v>
      </c>
      <c r="W1516" s="295" t="s">
        <v>201</v>
      </c>
      <c r="X1516" s="295" t="s">
        <v>46</v>
      </c>
      <c r="Y1516" s="287" t="s">
        <v>138</v>
      </c>
    </row>
    <row r="1517" spans="1:25" x14ac:dyDescent="0.35">
      <c r="A1517" s="295" t="s">
        <v>192</v>
      </c>
      <c r="B1517" s="295" t="s">
        <v>193</v>
      </c>
      <c r="C1517" s="295" t="s">
        <v>842</v>
      </c>
      <c r="D1517" s="295" t="s">
        <v>880</v>
      </c>
      <c r="E1517" s="305">
        <v>269.10000000000002</v>
      </c>
      <c r="F1517" s="305">
        <v>269.10000000000002</v>
      </c>
      <c r="G1517" s="295" t="s">
        <v>196</v>
      </c>
      <c r="H1517" s="343">
        <v>1</v>
      </c>
      <c r="I1517" s="296">
        <v>43342</v>
      </c>
      <c r="J1517" s="295">
        <v>24246</v>
      </c>
      <c r="K1517" s="295">
        <v>7</v>
      </c>
      <c r="L1517" s="295" t="s">
        <v>520</v>
      </c>
      <c r="M1517" s="295" t="s">
        <v>303</v>
      </c>
      <c r="N1517" s="295" t="s">
        <v>881</v>
      </c>
      <c r="O1517" s="295" t="s">
        <v>522</v>
      </c>
      <c r="P1517" s="295" t="s">
        <v>201</v>
      </c>
      <c r="Q1517" s="295" t="s">
        <v>305</v>
      </c>
      <c r="R1517" s="295" t="s">
        <v>301</v>
      </c>
      <c r="S1517" s="295" t="s">
        <v>204</v>
      </c>
      <c r="T1517" s="295" t="s">
        <v>201</v>
      </c>
      <c r="U1517" s="295" t="s">
        <v>50</v>
      </c>
      <c r="V1517" s="295" t="s">
        <v>205</v>
      </c>
      <c r="W1517" s="295" t="s">
        <v>201</v>
      </c>
      <c r="X1517" s="295" t="s">
        <v>46</v>
      </c>
      <c r="Y1517" s="287" t="s">
        <v>147</v>
      </c>
    </row>
    <row r="1518" spans="1:25" x14ac:dyDescent="0.35">
      <c r="A1518" s="295" t="s">
        <v>192</v>
      </c>
      <c r="B1518" s="295" t="s">
        <v>193</v>
      </c>
      <c r="C1518" s="295" t="s">
        <v>842</v>
      </c>
      <c r="D1518" s="295" t="s">
        <v>882</v>
      </c>
      <c r="E1518" s="305">
        <v>4716</v>
      </c>
      <c r="F1518" s="305">
        <v>4716</v>
      </c>
      <c r="G1518" s="295" t="s">
        <v>196</v>
      </c>
      <c r="H1518" s="343">
        <v>1</v>
      </c>
      <c r="I1518" s="296">
        <v>43342</v>
      </c>
      <c r="J1518" s="295">
        <v>24246</v>
      </c>
      <c r="K1518" s="295">
        <v>10</v>
      </c>
      <c r="L1518" s="295" t="s">
        <v>520</v>
      </c>
      <c r="M1518" s="295" t="s">
        <v>303</v>
      </c>
      <c r="N1518" s="295" t="s">
        <v>881</v>
      </c>
      <c r="O1518" s="295" t="s">
        <v>544</v>
      </c>
      <c r="P1518" s="295" t="s">
        <v>201</v>
      </c>
      <c r="Q1518" s="295" t="s">
        <v>305</v>
      </c>
      <c r="R1518" s="295" t="s">
        <v>686</v>
      </c>
      <c r="S1518" s="295" t="s">
        <v>204</v>
      </c>
      <c r="T1518" s="295" t="s">
        <v>201</v>
      </c>
      <c r="U1518" s="295" t="s">
        <v>50</v>
      </c>
      <c r="V1518" s="295" t="s">
        <v>205</v>
      </c>
      <c r="W1518" s="295" t="s">
        <v>201</v>
      </c>
      <c r="X1518" s="295" t="s">
        <v>46</v>
      </c>
      <c r="Y1518" s="287" t="s">
        <v>147</v>
      </c>
    </row>
    <row r="1519" spans="1:25" x14ac:dyDescent="0.35">
      <c r="A1519" s="295" t="s">
        <v>192</v>
      </c>
      <c r="B1519" s="295" t="s">
        <v>193</v>
      </c>
      <c r="C1519" s="295" t="s">
        <v>842</v>
      </c>
      <c r="D1519" s="295" t="s">
        <v>883</v>
      </c>
      <c r="E1519" s="305">
        <v>2332.5</v>
      </c>
      <c r="F1519" s="305">
        <v>2332.5</v>
      </c>
      <c r="G1519" s="295" t="s">
        <v>196</v>
      </c>
      <c r="H1519" s="343">
        <v>1</v>
      </c>
      <c r="I1519" s="296">
        <v>43342</v>
      </c>
      <c r="J1519" s="295">
        <v>24246</v>
      </c>
      <c r="K1519" s="295">
        <v>63</v>
      </c>
      <c r="L1519" s="295" t="s">
        <v>520</v>
      </c>
      <c r="M1519" s="295" t="s">
        <v>303</v>
      </c>
      <c r="N1519" s="295" t="s">
        <v>881</v>
      </c>
      <c r="O1519" s="295" t="s">
        <v>544</v>
      </c>
      <c r="P1519" s="295" t="s">
        <v>201</v>
      </c>
      <c r="Q1519" s="295" t="s">
        <v>305</v>
      </c>
      <c r="R1519" s="295" t="s">
        <v>306</v>
      </c>
      <c r="S1519" s="295" t="s">
        <v>204</v>
      </c>
      <c r="T1519" s="295" t="s">
        <v>201</v>
      </c>
      <c r="U1519" s="295" t="s">
        <v>50</v>
      </c>
      <c r="V1519" s="295" t="s">
        <v>205</v>
      </c>
      <c r="W1519" s="295" t="s">
        <v>201</v>
      </c>
      <c r="X1519" s="295" t="s">
        <v>46</v>
      </c>
      <c r="Y1519" s="287" t="s">
        <v>147</v>
      </c>
    </row>
    <row r="1520" spans="1:25" x14ac:dyDescent="0.35">
      <c r="A1520" s="295" t="s">
        <v>192</v>
      </c>
      <c r="B1520" s="295" t="s">
        <v>193</v>
      </c>
      <c r="C1520" s="295" t="s">
        <v>842</v>
      </c>
      <c r="D1520" s="295" t="s">
        <v>884</v>
      </c>
      <c r="E1520" s="305">
        <v>1087.5</v>
      </c>
      <c r="F1520" s="305">
        <v>1087.5</v>
      </c>
      <c r="G1520" s="295" t="s">
        <v>196</v>
      </c>
      <c r="H1520" s="343">
        <v>1</v>
      </c>
      <c r="I1520" s="296">
        <v>43342</v>
      </c>
      <c r="J1520" s="295">
        <v>24246</v>
      </c>
      <c r="K1520" s="295">
        <v>84</v>
      </c>
      <c r="L1520" s="295" t="s">
        <v>520</v>
      </c>
      <c r="M1520" s="295" t="s">
        <v>303</v>
      </c>
      <c r="N1520" s="295" t="s">
        <v>881</v>
      </c>
      <c r="O1520" s="295" t="s">
        <v>544</v>
      </c>
      <c r="P1520" s="295" t="s">
        <v>201</v>
      </c>
      <c r="Q1520" s="295" t="s">
        <v>305</v>
      </c>
      <c r="R1520" s="295" t="s">
        <v>408</v>
      </c>
      <c r="S1520" s="295" t="s">
        <v>204</v>
      </c>
      <c r="T1520" s="295" t="s">
        <v>201</v>
      </c>
      <c r="U1520" s="295" t="s">
        <v>50</v>
      </c>
      <c r="V1520" s="295" t="s">
        <v>205</v>
      </c>
      <c r="W1520" s="295" t="s">
        <v>201</v>
      </c>
      <c r="X1520" s="295" t="s">
        <v>46</v>
      </c>
      <c r="Y1520" s="287" t="s">
        <v>147</v>
      </c>
    </row>
    <row r="1521" spans="1:25" x14ac:dyDescent="0.35">
      <c r="A1521" s="295" t="s">
        <v>192</v>
      </c>
      <c r="B1521" s="295" t="s">
        <v>193</v>
      </c>
      <c r="C1521" s="295" t="s">
        <v>842</v>
      </c>
      <c r="D1521" s="295" t="s">
        <v>885</v>
      </c>
      <c r="E1521" s="305">
        <v>75.05</v>
      </c>
      <c r="F1521" s="305">
        <v>75.05</v>
      </c>
      <c r="G1521" s="295" t="s">
        <v>196</v>
      </c>
      <c r="H1521" s="343">
        <v>1</v>
      </c>
      <c r="I1521" s="296">
        <v>43342</v>
      </c>
      <c r="J1521" s="295">
        <v>24246</v>
      </c>
      <c r="K1521" s="295">
        <v>112</v>
      </c>
      <c r="L1521" s="295" t="s">
        <v>520</v>
      </c>
      <c r="M1521" s="295" t="s">
        <v>303</v>
      </c>
      <c r="N1521" s="295" t="s">
        <v>881</v>
      </c>
      <c r="O1521" s="295" t="s">
        <v>522</v>
      </c>
      <c r="P1521" s="295" t="s">
        <v>201</v>
      </c>
      <c r="Q1521" s="295" t="s">
        <v>308</v>
      </c>
      <c r="R1521" s="295" t="s">
        <v>301</v>
      </c>
      <c r="S1521" s="295" t="s">
        <v>204</v>
      </c>
      <c r="T1521" s="295" t="s">
        <v>201</v>
      </c>
      <c r="U1521" s="295" t="s">
        <v>50</v>
      </c>
      <c r="V1521" s="295" t="s">
        <v>205</v>
      </c>
      <c r="W1521" s="295" t="s">
        <v>201</v>
      </c>
      <c r="X1521" s="295" t="s">
        <v>46</v>
      </c>
      <c r="Y1521" s="287" t="s">
        <v>147</v>
      </c>
    </row>
    <row r="1522" spans="1:25" x14ac:dyDescent="0.35">
      <c r="A1522" s="295" t="s">
        <v>192</v>
      </c>
      <c r="B1522" s="295" t="s">
        <v>193</v>
      </c>
      <c r="C1522" s="295" t="s">
        <v>842</v>
      </c>
      <c r="D1522" s="295" t="s">
        <v>886</v>
      </c>
      <c r="E1522" s="305">
        <v>1336.15</v>
      </c>
      <c r="F1522" s="305">
        <v>1336.15</v>
      </c>
      <c r="G1522" s="295" t="s">
        <v>196</v>
      </c>
      <c r="H1522" s="343">
        <v>1</v>
      </c>
      <c r="I1522" s="296">
        <v>43342</v>
      </c>
      <c r="J1522" s="295">
        <v>24246</v>
      </c>
      <c r="K1522" s="295">
        <v>115</v>
      </c>
      <c r="L1522" s="295" t="s">
        <v>520</v>
      </c>
      <c r="M1522" s="295" t="s">
        <v>303</v>
      </c>
      <c r="N1522" s="295" t="s">
        <v>881</v>
      </c>
      <c r="O1522" s="295" t="s">
        <v>544</v>
      </c>
      <c r="P1522" s="295" t="s">
        <v>201</v>
      </c>
      <c r="Q1522" s="295" t="s">
        <v>308</v>
      </c>
      <c r="R1522" s="295" t="s">
        <v>686</v>
      </c>
      <c r="S1522" s="295" t="s">
        <v>204</v>
      </c>
      <c r="T1522" s="295" t="s">
        <v>201</v>
      </c>
      <c r="U1522" s="295" t="s">
        <v>50</v>
      </c>
      <c r="V1522" s="295" t="s">
        <v>205</v>
      </c>
      <c r="W1522" s="295" t="s">
        <v>201</v>
      </c>
      <c r="X1522" s="295" t="s">
        <v>46</v>
      </c>
      <c r="Y1522" s="287" t="s">
        <v>147</v>
      </c>
    </row>
    <row r="1523" spans="1:25" x14ac:dyDescent="0.35">
      <c r="A1523" s="295" t="s">
        <v>192</v>
      </c>
      <c r="B1523" s="295" t="s">
        <v>193</v>
      </c>
      <c r="C1523" s="295" t="s">
        <v>842</v>
      </c>
      <c r="D1523" s="295" t="s">
        <v>883</v>
      </c>
      <c r="E1523" s="305">
        <v>658.19</v>
      </c>
      <c r="F1523" s="305">
        <v>658.19</v>
      </c>
      <c r="G1523" s="295" t="s">
        <v>196</v>
      </c>
      <c r="H1523" s="343">
        <v>1</v>
      </c>
      <c r="I1523" s="296">
        <v>43342</v>
      </c>
      <c r="J1523" s="295">
        <v>24246</v>
      </c>
      <c r="K1523" s="295">
        <v>168</v>
      </c>
      <c r="L1523" s="295" t="s">
        <v>520</v>
      </c>
      <c r="M1523" s="295" t="s">
        <v>303</v>
      </c>
      <c r="N1523" s="295" t="s">
        <v>881</v>
      </c>
      <c r="O1523" s="295" t="s">
        <v>544</v>
      </c>
      <c r="P1523" s="295" t="s">
        <v>201</v>
      </c>
      <c r="Q1523" s="295" t="s">
        <v>305</v>
      </c>
      <c r="R1523" s="295" t="s">
        <v>306</v>
      </c>
      <c r="S1523" s="295" t="s">
        <v>204</v>
      </c>
      <c r="T1523" s="295" t="s">
        <v>201</v>
      </c>
      <c r="U1523" s="295" t="s">
        <v>50</v>
      </c>
      <c r="V1523" s="295" t="s">
        <v>205</v>
      </c>
      <c r="W1523" s="295" t="s">
        <v>201</v>
      </c>
      <c r="X1523" s="295" t="s">
        <v>46</v>
      </c>
      <c r="Y1523" s="287" t="s">
        <v>147</v>
      </c>
    </row>
    <row r="1524" spans="1:25" x14ac:dyDescent="0.35">
      <c r="A1524" s="295" t="s">
        <v>192</v>
      </c>
      <c r="B1524" s="295" t="s">
        <v>193</v>
      </c>
      <c r="C1524" s="295" t="s">
        <v>842</v>
      </c>
      <c r="D1524" s="295" t="s">
        <v>887</v>
      </c>
      <c r="E1524" s="305">
        <v>309.32</v>
      </c>
      <c r="F1524" s="305">
        <v>309.32</v>
      </c>
      <c r="G1524" s="295" t="s">
        <v>196</v>
      </c>
      <c r="H1524" s="343">
        <v>1</v>
      </c>
      <c r="I1524" s="296">
        <v>43342</v>
      </c>
      <c r="J1524" s="295">
        <v>24246</v>
      </c>
      <c r="K1524" s="295">
        <v>189</v>
      </c>
      <c r="L1524" s="295" t="s">
        <v>520</v>
      </c>
      <c r="M1524" s="295" t="s">
        <v>303</v>
      </c>
      <c r="N1524" s="295" t="s">
        <v>881</v>
      </c>
      <c r="O1524" s="295" t="s">
        <v>544</v>
      </c>
      <c r="P1524" s="295" t="s">
        <v>201</v>
      </c>
      <c r="Q1524" s="295" t="s">
        <v>308</v>
      </c>
      <c r="R1524" s="295" t="s">
        <v>408</v>
      </c>
      <c r="S1524" s="295" t="s">
        <v>204</v>
      </c>
      <c r="T1524" s="295" t="s">
        <v>201</v>
      </c>
      <c r="U1524" s="295" t="s">
        <v>50</v>
      </c>
      <c r="V1524" s="295" t="s">
        <v>205</v>
      </c>
      <c r="W1524" s="295" t="s">
        <v>201</v>
      </c>
      <c r="X1524" s="295" t="s">
        <v>46</v>
      </c>
      <c r="Y1524" s="287" t="s">
        <v>147</v>
      </c>
    </row>
    <row r="1525" spans="1:25" x14ac:dyDescent="0.35">
      <c r="A1525" s="295" t="s">
        <v>192</v>
      </c>
      <c r="B1525" s="295" t="s">
        <v>193</v>
      </c>
      <c r="C1525" s="295" t="s">
        <v>842</v>
      </c>
      <c r="D1525" s="295" t="s">
        <v>888</v>
      </c>
      <c r="E1525" s="305">
        <v>62.5</v>
      </c>
      <c r="F1525" s="305">
        <v>62.5</v>
      </c>
      <c r="G1525" s="295" t="s">
        <v>196</v>
      </c>
      <c r="H1525" s="343">
        <v>1</v>
      </c>
      <c r="I1525" s="296">
        <v>43342</v>
      </c>
      <c r="J1525" s="295">
        <v>24246</v>
      </c>
      <c r="K1525" s="295">
        <v>217</v>
      </c>
      <c r="L1525" s="295" t="s">
        <v>520</v>
      </c>
      <c r="M1525" s="295" t="s">
        <v>303</v>
      </c>
      <c r="N1525" s="295" t="s">
        <v>881</v>
      </c>
      <c r="O1525" s="295" t="s">
        <v>522</v>
      </c>
      <c r="P1525" s="295" t="s">
        <v>201</v>
      </c>
      <c r="Q1525" s="295" t="s">
        <v>310</v>
      </c>
      <c r="R1525" s="295" t="s">
        <v>301</v>
      </c>
      <c r="S1525" s="295" t="s">
        <v>204</v>
      </c>
      <c r="T1525" s="295" t="s">
        <v>201</v>
      </c>
      <c r="U1525" s="295" t="s">
        <v>50</v>
      </c>
      <c r="V1525" s="295" t="s">
        <v>205</v>
      </c>
      <c r="W1525" s="295" t="s">
        <v>201</v>
      </c>
      <c r="X1525" s="295" t="s">
        <v>46</v>
      </c>
      <c r="Y1525" s="287" t="s">
        <v>147</v>
      </c>
    </row>
    <row r="1526" spans="1:25" x14ac:dyDescent="0.35">
      <c r="A1526" s="295" t="s">
        <v>192</v>
      </c>
      <c r="B1526" s="295" t="s">
        <v>193</v>
      </c>
      <c r="C1526" s="295" t="s">
        <v>842</v>
      </c>
      <c r="D1526" s="295" t="s">
        <v>889</v>
      </c>
      <c r="E1526" s="305">
        <v>1250</v>
      </c>
      <c r="F1526" s="305">
        <v>1250</v>
      </c>
      <c r="G1526" s="295" t="s">
        <v>196</v>
      </c>
      <c r="H1526" s="343">
        <v>1</v>
      </c>
      <c r="I1526" s="296">
        <v>43342</v>
      </c>
      <c r="J1526" s="295">
        <v>24246</v>
      </c>
      <c r="K1526" s="295">
        <v>219</v>
      </c>
      <c r="L1526" s="295" t="s">
        <v>520</v>
      </c>
      <c r="M1526" s="295" t="s">
        <v>303</v>
      </c>
      <c r="N1526" s="295" t="s">
        <v>881</v>
      </c>
      <c r="O1526" s="295" t="s">
        <v>544</v>
      </c>
      <c r="P1526" s="295" t="s">
        <v>201</v>
      </c>
      <c r="Q1526" s="295" t="s">
        <v>310</v>
      </c>
      <c r="R1526" s="295" t="s">
        <v>686</v>
      </c>
      <c r="S1526" s="295" t="s">
        <v>204</v>
      </c>
      <c r="T1526" s="295" t="s">
        <v>201</v>
      </c>
      <c r="U1526" s="295" t="s">
        <v>50</v>
      </c>
      <c r="V1526" s="295" t="s">
        <v>205</v>
      </c>
      <c r="W1526" s="295" t="s">
        <v>201</v>
      </c>
      <c r="X1526" s="295" t="s">
        <v>46</v>
      </c>
      <c r="Y1526" s="287" t="s">
        <v>147</v>
      </c>
    </row>
    <row r="1527" spans="1:25" x14ac:dyDescent="0.35">
      <c r="A1527" s="295" t="s">
        <v>192</v>
      </c>
      <c r="B1527" s="295" t="s">
        <v>193</v>
      </c>
      <c r="C1527" s="295" t="s">
        <v>842</v>
      </c>
      <c r="D1527" s="295" t="s">
        <v>890</v>
      </c>
      <c r="E1527" s="305">
        <v>625</v>
      </c>
      <c r="F1527" s="305">
        <v>625</v>
      </c>
      <c r="G1527" s="295" t="s">
        <v>196</v>
      </c>
      <c r="H1527" s="343">
        <v>1</v>
      </c>
      <c r="I1527" s="296">
        <v>43342</v>
      </c>
      <c r="J1527" s="295">
        <v>24246</v>
      </c>
      <c r="K1527" s="295">
        <v>266</v>
      </c>
      <c r="L1527" s="295" t="s">
        <v>520</v>
      </c>
      <c r="M1527" s="295" t="s">
        <v>303</v>
      </c>
      <c r="N1527" s="295" t="s">
        <v>881</v>
      </c>
      <c r="O1527" s="295" t="s">
        <v>544</v>
      </c>
      <c r="P1527" s="295" t="s">
        <v>201</v>
      </c>
      <c r="Q1527" s="295" t="s">
        <v>310</v>
      </c>
      <c r="R1527" s="295" t="s">
        <v>306</v>
      </c>
      <c r="S1527" s="295" t="s">
        <v>204</v>
      </c>
      <c r="T1527" s="295" t="s">
        <v>201</v>
      </c>
      <c r="U1527" s="295" t="s">
        <v>50</v>
      </c>
      <c r="V1527" s="295" t="s">
        <v>205</v>
      </c>
      <c r="W1527" s="295" t="s">
        <v>201</v>
      </c>
      <c r="X1527" s="295" t="s">
        <v>46</v>
      </c>
      <c r="Y1527" s="287" t="s">
        <v>147</v>
      </c>
    </row>
    <row r="1528" spans="1:25" x14ac:dyDescent="0.35">
      <c r="A1528" s="295" t="s">
        <v>192</v>
      </c>
      <c r="B1528" s="295" t="s">
        <v>193</v>
      </c>
      <c r="C1528" s="295" t="s">
        <v>842</v>
      </c>
      <c r="D1528" s="295" t="s">
        <v>891</v>
      </c>
      <c r="E1528" s="305">
        <v>312.5</v>
      </c>
      <c r="F1528" s="305">
        <v>312.5</v>
      </c>
      <c r="G1528" s="295" t="s">
        <v>196</v>
      </c>
      <c r="H1528" s="343">
        <v>1</v>
      </c>
      <c r="I1528" s="296">
        <v>43342</v>
      </c>
      <c r="J1528" s="295">
        <v>24246</v>
      </c>
      <c r="K1528" s="295">
        <v>287</v>
      </c>
      <c r="L1528" s="295" t="s">
        <v>520</v>
      </c>
      <c r="M1528" s="295" t="s">
        <v>303</v>
      </c>
      <c r="N1528" s="295" t="s">
        <v>881</v>
      </c>
      <c r="O1528" s="295" t="s">
        <v>544</v>
      </c>
      <c r="P1528" s="295" t="s">
        <v>201</v>
      </c>
      <c r="Q1528" s="295" t="s">
        <v>310</v>
      </c>
      <c r="R1528" s="295" t="s">
        <v>408</v>
      </c>
      <c r="S1528" s="295" t="s">
        <v>204</v>
      </c>
      <c r="T1528" s="295" t="s">
        <v>201</v>
      </c>
      <c r="U1528" s="295" t="s">
        <v>50</v>
      </c>
      <c r="V1528" s="295" t="s">
        <v>205</v>
      </c>
      <c r="W1528" s="295" t="s">
        <v>201</v>
      </c>
      <c r="X1528" s="295" t="s">
        <v>46</v>
      </c>
      <c r="Y1528" s="287" t="s">
        <v>147</v>
      </c>
    </row>
    <row r="1529" spans="1:25" x14ac:dyDescent="0.35">
      <c r="A1529" s="295" t="s">
        <v>192</v>
      </c>
      <c r="B1529" s="295" t="s">
        <v>193</v>
      </c>
      <c r="C1529" s="295" t="s">
        <v>842</v>
      </c>
      <c r="D1529" s="295" t="s">
        <v>892</v>
      </c>
      <c r="E1529" s="305">
        <v>1.5</v>
      </c>
      <c r="F1529" s="305">
        <v>1.5</v>
      </c>
      <c r="G1529" s="295" t="s">
        <v>196</v>
      </c>
      <c r="H1529" s="343">
        <v>1</v>
      </c>
      <c r="I1529" s="296">
        <v>43342</v>
      </c>
      <c r="J1529" s="295">
        <v>24246</v>
      </c>
      <c r="K1529" s="295">
        <v>311</v>
      </c>
      <c r="L1529" s="295" t="s">
        <v>520</v>
      </c>
      <c r="M1529" s="295" t="s">
        <v>303</v>
      </c>
      <c r="N1529" s="295" t="s">
        <v>881</v>
      </c>
      <c r="O1529" s="295" t="s">
        <v>544</v>
      </c>
      <c r="P1529" s="295" t="s">
        <v>201</v>
      </c>
      <c r="Q1529" s="295" t="s">
        <v>310</v>
      </c>
      <c r="R1529" s="295" t="s">
        <v>301</v>
      </c>
      <c r="S1529" s="295" t="s">
        <v>204</v>
      </c>
      <c r="T1529" s="295" t="s">
        <v>201</v>
      </c>
      <c r="U1529" s="295" t="s">
        <v>50</v>
      </c>
      <c r="V1529" s="295" t="s">
        <v>205</v>
      </c>
      <c r="W1529" s="295" t="s">
        <v>201</v>
      </c>
      <c r="X1529" s="295" t="s">
        <v>46</v>
      </c>
      <c r="Y1529" s="287" t="s">
        <v>147</v>
      </c>
    </row>
    <row r="1530" spans="1:25" x14ac:dyDescent="0.35">
      <c r="A1530" s="295" t="s">
        <v>192</v>
      </c>
      <c r="B1530" s="295" t="s">
        <v>193</v>
      </c>
      <c r="C1530" s="295" t="s">
        <v>842</v>
      </c>
      <c r="D1530" s="295" t="s">
        <v>893</v>
      </c>
      <c r="E1530" s="305">
        <v>25</v>
      </c>
      <c r="F1530" s="305">
        <v>25</v>
      </c>
      <c r="G1530" s="295" t="s">
        <v>196</v>
      </c>
      <c r="H1530" s="343">
        <v>1</v>
      </c>
      <c r="I1530" s="296">
        <v>43342</v>
      </c>
      <c r="J1530" s="295">
        <v>24246</v>
      </c>
      <c r="K1530" s="295">
        <v>334</v>
      </c>
      <c r="L1530" s="295" t="s">
        <v>520</v>
      </c>
      <c r="M1530" s="295" t="s">
        <v>303</v>
      </c>
      <c r="N1530" s="295" t="s">
        <v>881</v>
      </c>
      <c r="O1530" s="295" t="s">
        <v>544</v>
      </c>
      <c r="P1530" s="295" t="s">
        <v>201</v>
      </c>
      <c r="Q1530" s="295" t="s">
        <v>310</v>
      </c>
      <c r="R1530" s="295" t="s">
        <v>306</v>
      </c>
      <c r="S1530" s="295" t="s">
        <v>204</v>
      </c>
      <c r="T1530" s="295" t="s">
        <v>201</v>
      </c>
      <c r="U1530" s="295" t="s">
        <v>50</v>
      </c>
      <c r="V1530" s="295" t="s">
        <v>205</v>
      </c>
      <c r="W1530" s="295" t="s">
        <v>201</v>
      </c>
      <c r="X1530" s="295" t="s">
        <v>46</v>
      </c>
      <c r="Y1530" s="287" t="s">
        <v>147</v>
      </c>
    </row>
    <row r="1531" spans="1:25" x14ac:dyDescent="0.35">
      <c r="A1531" s="295" t="s">
        <v>192</v>
      </c>
      <c r="B1531" s="295" t="s">
        <v>193</v>
      </c>
      <c r="C1531" s="295" t="s">
        <v>842</v>
      </c>
      <c r="D1531" s="295" t="s">
        <v>894</v>
      </c>
      <c r="E1531" s="305">
        <v>-6</v>
      </c>
      <c r="F1531" s="305">
        <v>-6</v>
      </c>
      <c r="G1531" s="295" t="s">
        <v>196</v>
      </c>
      <c r="H1531" s="343">
        <v>1</v>
      </c>
      <c r="I1531" s="296">
        <v>43342</v>
      </c>
      <c r="J1531" s="295">
        <v>24246</v>
      </c>
      <c r="K1531" s="295">
        <v>354</v>
      </c>
      <c r="L1531" s="295" t="s">
        <v>520</v>
      </c>
      <c r="M1531" s="295" t="s">
        <v>303</v>
      </c>
      <c r="N1531" s="295" t="s">
        <v>881</v>
      </c>
      <c r="O1531" s="295" t="s">
        <v>544</v>
      </c>
      <c r="P1531" s="295" t="s">
        <v>201</v>
      </c>
      <c r="Q1531" s="295" t="s">
        <v>595</v>
      </c>
      <c r="R1531" s="295" t="s">
        <v>301</v>
      </c>
      <c r="S1531" s="295" t="s">
        <v>204</v>
      </c>
      <c r="T1531" s="295" t="s">
        <v>201</v>
      </c>
      <c r="U1531" s="295" t="s">
        <v>50</v>
      </c>
      <c r="V1531" s="295" t="s">
        <v>205</v>
      </c>
      <c r="W1531" s="295" t="s">
        <v>201</v>
      </c>
      <c r="X1531" s="295" t="s">
        <v>46</v>
      </c>
      <c r="Y1531" s="287" t="s">
        <v>147</v>
      </c>
    </row>
    <row r="1532" spans="1:25" x14ac:dyDescent="0.35">
      <c r="A1532" s="295" t="s">
        <v>192</v>
      </c>
      <c r="B1532" s="295" t="s">
        <v>193</v>
      </c>
      <c r="C1532" s="295" t="s">
        <v>842</v>
      </c>
      <c r="D1532" s="295" t="s">
        <v>895</v>
      </c>
      <c r="E1532" s="305">
        <v>-120</v>
      </c>
      <c r="F1532" s="305">
        <v>-120</v>
      </c>
      <c r="G1532" s="295" t="s">
        <v>196</v>
      </c>
      <c r="H1532" s="343">
        <v>1</v>
      </c>
      <c r="I1532" s="296">
        <v>43342</v>
      </c>
      <c r="J1532" s="295">
        <v>24246</v>
      </c>
      <c r="K1532" s="295">
        <v>357</v>
      </c>
      <c r="L1532" s="295" t="s">
        <v>520</v>
      </c>
      <c r="M1532" s="295" t="s">
        <v>303</v>
      </c>
      <c r="N1532" s="295" t="s">
        <v>881</v>
      </c>
      <c r="O1532" s="295" t="s">
        <v>544</v>
      </c>
      <c r="P1532" s="295" t="s">
        <v>201</v>
      </c>
      <c r="Q1532" s="295" t="s">
        <v>595</v>
      </c>
      <c r="R1532" s="295" t="s">
        <v>686</v>
      </c>
      <c r="S1532" s="295" t="s">
        <v>204</v>
      </c>
      <c r="T1532" s="295" t="s">
        <v>201</v>
      </c>
      <c r="U1532" s="295" t="s">
        <v>50</v>
      </c>
      <c r="V1532" s="295" t="s">
        <v>205</v>
      </c>
      <c r="W1532" s="295" t="s">
        <v>201</v>
      </c>
      <c r="X1532" s="295" t="s">
        <v>46</v>
      </c>
      <c r="Y1532" s="287" t="s">
        <v>147</v>
      </c>
    </row>
    <row r="1533" spans="1:25" x14ac:dyDescent="0.35">
      <c r="A1533" s="295" t="s">
        <v>192</v>
      </c>
      <c r="B1533" s="295" t="s">
        <v>193</v>
      </c>
      <c r="C1533" s="295" t="s">
        <v>842</v>
      </c>
      <c r="D1533" s="295" t="s">
        <v>896</v>
      </c>
      <c r="E1533" s="305">
        <v>-60</v>
      </c>
      <c r="F1533" s="305">
        <v>-60</v>
      </c>
      <c r="G1533" s="295" t="s">
        <v>196</v>
      </c>
      <c r="H1533" s="343">
        <v>1</v>
      </c>
      <c r="I1533" s="296">
        <v>43342</v>
      </c>
      <c r="J1533" s="295">
        <v>24246</v>
      </c>
      <c r="K1533" s="295">
        <v>409</v>
      </c>
      <c r="L1533" s="295" t="s">
        <v>520</v>
      </c>
      <c r="M1533" s="295" t="s">
        <v>303</v>
      </c>
      <c r="N1533" s="295" t="s">
        <v>881</v>
      </c>
      <c r="O1533" s="295" t="s">
        <v>544</v>
      </c>
      <c r="P1533" s="295" t="s">
        <v>201</v>
      </c>
      <c r="Q1533" s="295" t="s">
        <v>595</v>
      </c>
      <c r="R1533" s="295" t="s">
        <v>306</v>
      </c>
      <c r="S1533" s="295" t="s">
        <v>204</v>
      </c>
      <c r="T1533" s="295" t="s">
        <v>201</v>
      </c>
      <c r="U1533" s="295" t="s">
        <v>50</v>
      </c>
      <c r="V1533" s="295" t="s">
        <v>205</v>
      </c>
      <c r="W1533" s="295" t="s">
        <v>201</v>
      </c>
      <c r="X1533" s="295" t="s">
        <v>46</v>
      </c>
      <c r="Y1533" s="287" t="s">
        <v>147</v>
      </c>
    </row>
    <row r="1534" spans="1:25" x14ac:dyDescent="0.35">
      <c r="A1534" s="295" t="s">
        <v>192</v>
      </c>
      <c r="B1534" s="295" t="s">
        <v>193</v>
      </c>
      <c r="C1534" s="295" t="s">
        <v>842</v>
      </c>
      <c r="D1534" s="295" t="s">
        <v>897</v>
      </c>
      <c r="E1534" s="305">
        <v>-30</v>
      </c>
      <c r="F1534" s="305">
        <v>-30</v>
      </c>
      <c r="G1534" s="295" t="s">
        <v>196</v>
      </c>
      <c r="H1534" s="343">
        <v>1</v>
      </c>
      <c r="I1534" s="296">
        <v>43342</v>
      </c>
      <c r="J1534" s="295">
        <v>24246</v>
      </c>
      <c r="K1534" s="295">
        <v>430</v>
      </c>
      <c r="L1534" s="295" t="s">
        <v>520</v>
      </c>
      <c r="M1534" s="295" t="s">
        <v>303</v>
      </c>
      <c r="N1534" s="295" t="s">
        <v>881</v>
      </c>
      <c r="O1534" s="295" t="s">
        <v>544</v>
      </c>
      <c r="P1534" s="295" t="s">
        <v>201</v>
      </c>
      <c r="Q1534" s="295" t="s">
        <v>595</v>
      </c>
      <c r="R1534" s="295" t="s">
        <v>408</v>
      </c>
      <c r="S1534" s="295" t="s">
        <v>204</v>
      </c>
      <c r="T1534" s="295" t="s">
        <v>201</v>
      </c>
      <c r="U1534" s="295" t="s">
        <v>50</v>
      </c>
      <c r="V1534" s="295" t="s">
        <v>205</v>
      </c>
      <c r="W1534" s="295" t="s">
        <v>201</v>
      </c>
      <c r="X1534" s="295" t="s">
        <v>46</v>
      </c>
      <c r="Y1534" s="287" t="s">
        <v>147</v>
      </c>
    </row>
    <row r="1535" spans="1:25" x14ac:dyDescent="0.35">
      <c r="A1535" s="295" t="s">
        <v>192</v>
      </c>
      <c r="B1535" s="295" t="s">
        <v>193</v>
      </c>
      <c r="C1535" s="295" t="s">
        <v>842</v>
      </c>
      <c r="D1535" s="295" t="s">
        <v>898</v>
      </c>
      <c r="E1535" s="305">
        <v>53.82</v>
      </c>
      <c r="F1535" s="305">
        <v>53.82</v>
      </c>
      <c r="G1535" s="295" t="s">
        <v>196</v>
      </c>
      <c r="H1535" s="343">
        <v>1</v>
      </c>
      <c r="I1535" s="296">
        <v>43342</v>
      </c>
      <c r="J1535" s="295">
        <v>24246</v>
      </c>
      <c r="K1535" s="295">
        <v>462</v>
      </c>
      <c r="L1535" s="295" t="s">
        <v>520</v>
      </c>
      <c r="M1535" s="295" t="s">
        <v>303</v>
      </c>
      <c r="N1535" s="295" t="s">
        <v>881</v>
      </c>
      <c r="O1535" s="295" t="s">
        <v>544</v>
      </c>
      <c r="P1535" s="295" t="s">
        <v>201</v>
      </c>
      <c r="Q1535" s="295" t="s">
        <v>313</v>
      </c>
      <c r="R1535" s="295" t="s">
        <v>301</v>
      </c>
      <c r="S1535" s="295" t="s">
        <v>204</v>
      </c>
      <c r="T1535" s="295" t="s">
        <v>201</v>
      </c>
      <c r="U1535" s="295" t="s">
        <v>50</v>
      </c>
      <c r="V1535" s="295" t="s">
        <v>205</v>
      </c>
      <c r="W1535" s="295" t="s">
        <v>201</v>
      </c>
      <c r="X1535" s="295" t="s">
        <v>46</v>
      </c>
      <c r="Y1535" s="287" t="s">
        <v>147</v>
      </c>
    </row>
    <row r="1536" spans="1:25" x14ac:dyDescent="0.35">
      <c r="A1536" s="295" t="s">
        <v>192</v>
      </c>
      <c r="B1536" s="295" t="s">
        <v>193</v>
      </c>
      <c r="C1536" s="295" t="s">
        <v>842</v>
      </c>
      <c r="D1536" s="295" t="s">
        <v>899</v>
      </c>
      <c r="E1536" s="305">
        <v>943.2</v>
      </c>
      <c r="F1536" s="305">
        <v>943.2</v>
      </c>
      <c r="G1536" s="295" t="s">
        <v>196</v>
      </c>
      <c r="H1536" s="343">
        <v>1</v>
      </c>
      <c r="I1536" s="296">
        <v>43342</v>
      </c>
      <c r="J1536" s="295">
        <v>24246</v>
      </c>
      <c r="K1536" s="295">
        <v>465</v>
      </c>
      <c r="L1536" s="295" t="s">
        <v>520</v>
      </c>
      <c r="M1536" s="295" t="s">
        <v>303</v>
      </c>
      <c r="N1536" s="295" t="s">
        <v>881</v>
      </c>
      <c r="O1536" s="295" t="s">
        <v>544</v>
      </c>
      <c r="P1536" s="295" t="s">
        <v>201</v>
      </c>
      <c r="Q1536" s="295" t="s">
        <v>313</v>
      </c>
      <c r="R1536" s="295" t="s">
        <v>686</v>
      </c>
      <c r="S1536" s="295" t="s">
        <v>204</v>
      </c>
      <c r="T1536" s="295" t="s">
        <v>201</v>
      </c>
      <c r="U1536" s="295" t="s">
        <v>50</v>
      </c>
      <c r="V1536" s="295" t="s">
        <v>205</v>
      </c>
      <c r="W1536" s="295" t="s">
        <v>201</v>
      </c>
      <c r="X1536" s="295" t="s">
        <v>46</v>
      </c>
      <c r="Y1536" s="287" t="s">
        <v>147</v>
      </c>
    </row>
    <row r="1537" spans="1:25" x14ac:dyDescent="0.35">
      <c r="A1537" s="295" t="s">
        <v>192</v>
      </c>
      <c r="B1537" s="295" t="s">
        <v>193</v>
      </c>
      <c r="C1537" s="295" t="s">
        <v>842</v>
      </c>
      <c r="D1537" s="295" t="s">
        <v>900</v>
      </c>
      <c r="E1537" s="305">
        <v>466.5</v>
      </c>
      <c r="F1537" s="305">
        <v>466.5</v>
      </c>
      <c r="G1537" s="295" t="s">
        <v>196</v>
      </c>
      <c r="H1537" s="343">
        <v>1</v>
      </c>
      <c r="I1537" s="296">
        <v>43342</v>
      </c>
      <c r="J1537" s="295">
        <v>24246</v>
      </c>
      <c r="K1537" s="295">
        <v>518</v>
      </c>
      <c r="L1537" s="295" t="s">
        <v>520</v>
      </c>
      <c r="M1537" s="295" t="s">
        <v>303</v>
      </c>
      <c r="N1537" s="295" t="s">
        <v>881</v>
      </c>
      <c r="O1537" s="295" t="s">
        <v>544</v>
      </c>
      <c r="P1537" s="295" t="s">
        <v>201</v>
      </c>
      <c r="Q1537" s="295" t="s">
        <v>313</v>
      </c>
      <c r="R1537" s="295" t="s">
        <v>306</v>
      </c>
      <c r="S1537" s="295" t="s">
        <v>204</v>
      </c>
      <c r="T1537" s="295" t="s">
        <v>201</v>
      </c>
      <c r="U1537" s="295" t="s">
        <v>50</v>
      </c>
      <c r="V1537" s="295" t="s">
        <v>205</v>
      </c>
      <c r="W1537" s="295" t="s">
        <v>201</v>
      </c>
      <c r="X1537" s="295" t="s">
        <v>46</v>
      </c>
      <c r="Y1537" s="287" t="s">
        <v>147</v>
      </c>
    </row>
    <row r="1538" spans="1:25" x14ac:dyDescent="0.35">
      <c r="A1538" s="295" t="s">
        <v>192</v>
      </c>
      <c r="B1538" s="295" t="s">
        <v>193</v>
      </c>
      <c r="C1538" s="295" t="s">
        <v>842</v>
      </c>
      <c r="D1538" s="295" t="s">
        <v>901</v>
      </c>
      <c r="E1538" s="305">
        <v>217.5</v>
      </c>
      <c r="F1538" s="305">
        <v>217.5</v>
      </c>
      <c r="G1538" s="295" t="s">
        <v>196</v>
      </c>
      <c r="H1538" s="343">
        <v>1</v>
      </c>
      <c r="I1538" s="296">
        <v>43342</v>
      </c>
      <c r="J1538" s="295">
        <v>24246</v>
      </c>
      <c r="K1538" s="295">
        <v>539</v>
      </c>
      <c r="L1538" s="295" t="s">
        <v>520</v>
      </c>
      <c r="M1538" s="295" t="s">
        <v>303</v>
      </c>
      <c r="N1538" s="295" t="s">
        <v>881</v>
      </c>
      <c r="O1538" s="295" t="s">
        <v>544</v>
      </c>
      <c r="P1538" s="295" t="s">
        <v>201</v>
      </c>
      <c r="Q1538" s="295" t="s">
        <v>313</v>
      </c>
      <c r="R1538" s="295" t="s">
        <v>408</v>
      </c>
      <c r="S1538" s="295" t="s">
        <v>204</v>
      </c>
      <c r="T1538" s="295" t="s">
        <v>201</v>
      </c>
      <c r="U1538" s="295" t="s">
        <v>50</v>
      </c>
      <c r="V1538" s="295" t="s">
        <v>205</v>
      </c>
      <c r="W1538" s="295" t="s">
        <v>201</v>
      </c>
      <c r="X1538" s="295" t="s">
        <v>46</v>
      </c>
      <c r="Y1538" s="287" t="s">
        <v>147</v>
      </c>
    </row>
    <row r="1539" spans="1:25" x14ac:dyDescent="0.35">
      <c r="A1539" s="295" t="s">
        <v>192</v>
      </c>
      <c r="B1539" s="295" t="s">
        <v>193</v>
      </c>
      <c r="C1539" s="295" t="s">
        <v>842</v>
      </c>
      <c r="D1539" s="295" t="s">
        <v>783</v>
      </c>
      <c r="E1539" s="305">
        <v>-207.6</v>
      </c>
      <c r="F1539" s="305">
        <v>-207.6</v>
      </c>
      <c r="G1539" s="295" t="s">
        <v>196</v>
      </c>
      <c r="H1539" s="343">
        <v>1</v>
      </c>
      <c r="I1539" s="296">
        <v>43343</v>
      </c>
      <c r="J1539" s="295">
        <v>24261</v>
      </c>
      <c r="K1539" s="295">
        <v>15</v>
      </c>
      <c r="L1539" s="295" t="s">
        <v>520</v>
      </c>
      <c r="M1539" s="295" t="s">
        <v>236</v>
      </c>
      <c r="N1539" s="295" t="s">
        <v>902</v>
      </c>
      <c r="O1539" s="295" t="s">
        <v>544</v>
      </c>
      <c r="P1539" s="295" t="s">
        <v>201</v>
      </c>
      <c r="Q1539" s="295" t="s">
        <v>242</v>
      </c>
      <c r="R1539" s="295" t="s">
        <v>569</v>
      </c>
      <c r="S1539" s="295" t="s">
        <v>204</v>
      </c>
      <c r="T1539" s="295" t="s">
        <v>201</v>
      </c>
      <c r="U1539" s="295" t="s">
        <v>127</v>
      </c>
      <c r="V1539" s="295" t="s">
        <v>205</v>
      </c>
      <c r="W1539" s="295" t="s">
        <v>201</v>
      </c>
      <c r="X1539" s="295" t="s">
        <v>46</v>
      </c>
      <c r="Y1539" s="295" t="s">
        <v>785</v>
      </c>
    </row>
    <row r="1540" spans="1:25" x14ac:dyDescent="0.35">
      <c r="A1540" s="295" t="s">
        <v>192</v>
      </c>
      <c r="B1540" s="295" t="s">
        <v>193</v>
      </c>
      <c r="C1540" s="295" t="s">
        <v>842</v>
      </c>
      <c r="D1540" s="295" t="s">
        <v>787</v>
      </c>
      <c r="E1540" s="305">
        <v>-576.75</v>
      </c>
      <c r="F1540" s="305">
        <v>-576.75</v>
      </c>
      <c r="G1540" s="295" t="s">
        <v>196</v>
      </c>
      <c r="H1540" s="343">
        <v>1</v>
      </c>
      <c r="I1540" s="296">
        <v>43343</v>
      </c>
      <c r="J1540" s="295">
        <v>24261</v>
      </c>
      <c r="K1540" s="295">
        <v>16</v>
      </c>
      <c r="L1540" s="295" t="s">
        <v>520</v>
      </c>
      <c r="M1540" s="295" t="s">
        <v>236</v>
      </c>
      <c r="N1540" s="295" t="s">
        <v>902</v>
      </c>
      <c r="O1540" s="295" t="s">
        <v>544</v>
      </c>
      <c r="P1540" s="295" t="s">
        <v>201</v>
      </c>
      <c r="Q1540" s="295" t="s">
        <v>242</v>
      </c>
      <c r="R1540" s="295" t="s">
        <v>203</v>
      </c>
      <c r="S1540" s="295" t="s">
        <v>204</v>
      </c>
      <c r="T1540" s="295" t="s">
        <v>201</v>
      </c>
      <c r="U1540" s="295" t="s">
        <v>127</v>
      </c>
      <c r="V1540" s="295" t="s">
        <v>205</v>
      </c>
      <c r="W1540" s="295" t="s">
        <v>201</v>
      </c>
      <c r="X1540" s="295" t="s">
        <v>46</v>
      </c>
      <c r="Y1540" s="295" t="s">
        <v>785</v>
      </c>
    </row>
    <row r="1541" spans="1:25" x14ac:dyDescent="0.35">
      <c r="A1541" s="295" t="s">
        <v>192</v>
      </c>
      <c r="B1541" s="295" t="s">
        <v>193</v>
      </c>
      <c r="C1541" s="295" t="s">
        <v>842</v>
      </c>
      <c r="D1541" s="295" t="s">
        <v>788</v>
      </c>
      <c r="E1541" s="305">
        <v>-525</v>
      </c>
      <c r="F1541" s="305">
        <v>-525</v>
      </c>
      <c r="G1541" s="295" t="s">
        <v>196</v>
      </c>
      <c r="H1541" s="343">
        <v>1</v>
      </c>
      <c r="I1541" s="296">
        <v>43343</v>
      </c>
      <c r="J1541" s="295">
        <v>24261</v>
      </c>
      <c r="K1541" s="295">
        <v>17</v>
      </c>
      <c r="L1541" s="295" t="s">
        <v>520</v>
      </c>
      <c r="M1541" s="295" t="s">
        <v>236</v>
      </c>
      <c r="N1541" s="295" t="s">
        <v>902</v>
      </c>
      <c r="O1541" s="295" t="s">
        <v>544</v>
      </c>
      <c r="P1541" s="295" t="s">
        <v>201</v>
      </c>
      <c r="Q1541" s="295" t="s">
        <v>242</v>
      </c>
      <c r="R1541" s="295" t="s">
        <v>572</v>
      </c>
      <c r="S1541" s="295" t="s">
        <v>204</v>
      </c>
      <c r="T1541" s="295" t="s">
        <v>201</v>
      </c>
      <c r="U1541" s="295" t="s">
        <v>127</v>
      </c>
      <c r="V1541" s="295" t="s">
        <v>205</v>
      </c>
      <c r="W1541" s="295" t="s">
        <v>201</v>
      </c>
      <c r="X1541" s="295" t="s">
        <v>46</v>
      </c>
      <c r="Y1541" s="295" t="s">
        <v>785</v>
      </c>
    </row>
    <row r="1542" spans="1:25" x14ac:dyDescent="0.35">
      <c r="A1542" s="295" t="s">
        <v>192</v>
      </c>
      <c r="B1542" s="295" t="s">
        <v>193</v>
      </c>
      <c r="C1542" s="295" t="s">
        <v>842</v>
      </c>
      <c r="D1542" s="295" t="s">
        <v>789</v>
      </c>
      <c r="E1542" s="305">
        <v>-300</v>
      </c>
      <c r="F1542" s="305">
        <v>-300</v>
      </c>
      <c r="G1542" s="295" t="s">
        <v>196</v>
      </c>
      <c r="H1542" s="343">
        <v>1</v>
      </c>
      <c r="I1542" s="296">
        <v>43343</v>
      </c>
      <c r="J1542" s="295">
        <v>24261</v>
      </c>
      <c r="K1542" s="295">
        <v>18</v>
      </c>
      <c r="L1542" s="295" t="s">
        <v>520</v>
      </c>
      <c r="M1542" s="295" t="s">
        <v>236</v>
      </c>
      <c r="N1542" s="295" t="s">
        <v>902</v>
      </c>
      <c r="O1542" s="295" t="s">
        <v>544</v>
      </c>
      <c r="P1542" s="295" t="s">
        <v>201</v>
      </c>
      <c r="Q1542" s="295" t="s">
        <v>242</v>
      </c>
      <c r="R1542" s="295" t="s">
        <v>244</v>
      </c>
      <c r="S1542" s="295" t="s">
        <v>204</v>
      </c>
      <c r="T1542" s="295" t="s">
        <v>201</v>
      </c>
      <c r="U1542" s="295" t="s">
        <v>61</v>
      </c>
      <c r="V1542" s="295" t="s">
        <v>205</v>
      </c>
      <c r="W1542" s="295" t="s">
        <v>201</v>
      </c>
      <c r="X1542" s="295" t="s">
        <v>46</v>
      </c>
      <c r="Y1542" s="295" t="s">
        <v>785</v>
      </c>
    </row>
    <row r="1543" spans="1:25" x14ac:dyDescent="0.35">
      <c r="A1543" s="295" t="s">
        <v>192</v>
      </c>
      <c r="B1543" s="295" t="s">
        <v>193</v>
      </c>
      <c r="C1543" s="295" t="s">
        <v>842</v>
      </c>
      <c r="D1543" s="295" t="s">
        <v>903</v>
      </c>
      <c r="E1543" s="305">
        <v>11274.75</v>
      </c>
      <c r="F1543" s="305">
        <v>11274.75</v>
      </c>
      <c r="G1543" s="295" t="s">
        <v>196</v>
      </c>
      <c r="H1543" s="343">
        <v>1</v>
      </c>
      <c r="I1543" s="296">
        <v>43343</v>
      </c>
      <c r="J1543" s="295">
        <v>24262</v>
      </c>
      <c r="K1543" s="295">
        <v>985</v>
      </c>
      <c r="L1543" s="295" t="s">
        <v>561</v>
      </c>
      <c r="M1543" s="295" t="s">
        <v>236</v>
      </c>
      <c r="N1543" s="295" t="s">
        <v>904</v>
      </c>
      <c r="O1543" s="295" t="s">
        <v>544</v>
      </c>
      <c r="P1543" s="295" t="s">
        <v>201</v>
      </c>
      <c r="Q1543" s="295" t="s">
        <v>359</v>
      </c>
      <c r="R1543" s="295" t="s">
        <v>201</v>
      </c>
      <c r="S1543" s="295" t="s">
        <v>204</v>
      </c>
      <c r="T1543" s="295" t="s">
        <v>201</v>
      </c>
      <c r="U1543" s="295" t="s">
        <v>50</v>
      </c>
      <c r="V1543" s="295" t="s">
        <v>205</v>
      </c>
      <c r="W1543" s="295" t="s">
        <v>201</v>
      </c>
      <c r="X1543" s="295" t="s">
        <v>46</v>
      </c>
      <c r="Y1543" s="295" t="s">
        <v>50</v>
      </c>
    </row>
    <row r="1544" spans="1:25" x14ac:dyDescent="0.35">
      <c r="A1544" s="295" t="s">
        <v>192</v>
      </c>
      <c r="B1544" s="295" t="s">
        <v>193</v>
      </c>
      <c r="C1544" s="295" t="s">
        <v>842</v>
      </c>
      <c r="D1544" s="295" t="s">
        <v>464</v>
      </c>
      <c r="E1544" s="305">
        <v>33.82</v>
      </c>
      <c r="F1544" s="305">
        <v>33.82</v>
      </c>
      <c r="G1544" s="295" t="s">
        <v>196</v>
      </c>
      <c r="H1544" s="343">
        <v>1</v>
      </c>
      <c r="I1544" s="296">
        <v>43343</v>
      </c>
      <c r="J1544" s="295">
        <v>24262</v>
      </c>
      <c r="K1544" s="295">
        <v>986</v>
      </c>
      <c r="L1544" s="295" t="s">
        <v>561</v>
      </c>
      <c r="M1544" s="295" t="s">
        <v>236</v>
      </c>
      <c r="N1544" s="295" t="s">
        <v>904</v>
      </c>
      <c r="O1544" s="295" t="s">
        <v>544</v>
      </c>
      <c r="P1544" s="295" t="s">
        <v>201</v>
      </c>
      <c r="Q1544" s="295" t="s">
        <v>210</v>
      </c>
      <c r="R1544" s="295" t="s">
        <v>201</v>
      </c>
      <c r="S1544" s="295" t="s">
        <v>204</v>
      </c>
      <c r="T1544" s="295" t="s">
        <v>201</v>
      </c>
      <c r="U1544" s="295" t="s">
        <v>85</v>
      </c>
      <c r="V1544" s="295" t="s">
        <v>205</v>
      </c>
      <c r="W1544" s="295" t="s">
        <v>201</v>
      </c>
      <c r="X1544" s="295" t="s">
        <v>46</v>
      </c>
      <c r="Y1544" s="287" t="s">
        <v>138</v>
      </c>
    </row>
    <row r="1545" spans="1:25" x14ac:dyDescent="0.35">
      <c r="A1545" s="295" t="s">
        <v>192</v>
      </c>
      <c r="B1545" s="295" t="s">
        <v>193</v>
      </c>
      <c r="C1545" s="295" t="s">
        <v>842</v>
      </c>
      <c r="D1545" s="295" t="s">
        <v>903</v>
      </c>
      <c r="E1545" s="305">
        <v>11274.75</v>
      </c>
      <c r="F1545" s="305">
        <v>11274.75</v>
      </c>
      <c r="G1545" s="295" t="s">
        <v>196</v>
      </c>
      <c r="H1545" s="343">
        <v>1</v>
      </c>
      <c r="I1545" s="296">
        <v>43343</v>
      </c>
      <c r="J1545" s="295">
        <v>24262</v>
      </c>
      <c r="K1545" s="295">
        <v>988</v>
      </c>
      <c r="L1545" s="295" t="s">
        <v>561</v>
      </c>
      <c r="M1545" s="295" t="s">
        <v>236</v>
      </c>
      <c r="N1545" s="295" t="s">
        <v>905</v>
      </c>
      <c r="O1545" s="295" t="s">
        <v>544</v>
      </c>
      <c r="P1545" s="295" t="s">
        <v>201</v>
      </c>
      <c r="Q1545" s="295" t="s">
        <v>359</v>
      </c>
      <c r="R1545" s="295" t="s">
        <v>201</v>
      </c>
      <c r="S1545" s="295" t="s">
        <v>204</v>
      </c>
      <c r="T1545" s="295" t="s">
        <v>201</v>
      </c>
      <c r="U1545" s="295" t="s">
        <v>50</v>
      </c>
      <c r="V1545" s="295" t="s">
        <v>205</v>
      </c>
      <c r="W1545" s="295" t="s">
        <v>201</v>
      </c>
      <c r="X1545" s="295" t="s">
        <v>46</v>
      </c>
      <c r="Y1545" s="295" t="s">
        <v>50</v>
      </c>
    </row>
    <row r="1546" spans="1:25" x14ac:dyDescent="0.35">
      <c r="A1546" s="295" t="s">
        <v>192</v>
      </c>
      <c r="B1546" s="295" t="s">
        <v>193</v>
      </c>
      <c r="C1546" s="295" t="s">
        <v>842</v>
      </c>
      <c r="D1546" s="295" t="s">
        <v>464</v>
      </c>
      <c r="E1546" s="305">
        <v>33.82</v>
      </c>
      <c r="F1546" s="305">
        <v>33.82</v>
      </c>
      <c r="G1546" s="295" t="s">
        <v>196</v>
      </c>
      <c r="H1546" s="343">
        <v>1</v>
      </c>
      <c r="I1546" s="296">
        <v>43343</v>
      </c>
      <c r="J1546" s="295">
        <v>24262</v>
      </c>
      <c r="K1546" s="295">
        <v>989</v>
      </c>
      <c r="L1546" s="295" t="s">
        <v>561</v>
      </c>
      <c r="M1546" s="295" t="s">
        <v>236</v>
      </c>
      <c r="N1546" s="295" t="s">
        <v>905</v>
      </c>
      <c r="O1546" s="295" t="s">
        <v>544</v>
      </c>
      <c r="P1546" s="295" t="s">
        <v>201</v>
      </c>
      <c r="Q1546" s="295" t="s">
        <v>210</v>
      </c>
      <c r="R1546" s="295" t="s">
        <v>201</v>
      </c>
      <c r="S1546" s="295" t="s">
        <v>204</v>
      </c>
      <c r="T1546" s="295" t="s">
        <v>201</v>
      </c>
      <c r="U1546" s="295" t="s">
        <v>85</v>
      </c>
      <c r="V1546" s="295" t="s">
        <v>205</v>
      </c>
      <c r="W1546" s="295" t="s">
        <v>201</v>
      </c>
      <c r="X1546" s="295" t="s">
        <v>46</v>
      </c>
      <c r="Y1546" s="287" t="s">
        <v>138</v>
      </c>
    </row>
    <row r="1547" spans="1:25" x14ac:dyDescent="0.35">
      <c r="A1547" s="295" t="s">
        <v>192</v>
      </c>
      <c r="B1547" s="295" t="s">
        <v>193</v>
      </c>
      <c r="C1547" s="295" t="s">
        <v>842</v>
      </c>
      <c r="D1547" s="295" t="s">
        <v>903</v>
      </c>
      <c r="E1547" s="305">
        <v>11274.75</v>
      </c>
      <c r="F1547" s="305">
        <v>11274.75</v>
      </c>
      <c r="G1547" s="295" t="s">
        <v>196</v>
      </c>
      <c r="H1547" s="343">
        <v>1</v>
      </c>
      <c r="I1547" s="296">
        <v>43343</v>
      </c>
      <c r="J1547" s="295">
        <v>24262</v>
      </c>
      <c r="K1547" s="295">
        <v>991</v>
      </c>
      <c r="L1547" s="295" t="s">
        <v>561</v>
      </c>
      <c r="M1547" s="295" t="s">
        <v>236</v>
      </c>
      <c r="N1547" s="295" t="s">
        <v>906</v>
      </c>
      <c r="O1547" s="295" t="s">
        <v>544</v>
      </c>
      <c r="P1547" s="295" t="s">
        <v>201</v>
      </c>
      <c r="Q1547" s="295" t="s">
        <v>359</v>
      </c>
      <c r="R1547" s="295" t="s">
        <v>201</v>
      </c>
      <c r="S1547" s="295" t="s">
        <v>204</v>
      </c>
      <c r="T1547" s="295" t="s">
        <v>201</v>
      </c>
      <c r="U1547" s="295" t="s">
        <v>50</v>
      </c>
      <c r="V1547" s="295" t="s">
        <v>205</v>
      </c>
      <c r="W1547" s="295" t="s">
        <v>201</v>
      </c>
      <c r="X1547" s="295" t="s">
        <v>46</v>
      </c>
      <c r="Y1547" s="295" t="s">
        <v>50</v>
      </c>
    </row>
    <row r="1548" spans="1:25" x14ac:dyDescent="0.35">
      <c r="A1548" s="295" t="s">
        <v>192</v>
      </c>
      <c r="B1548" s="295" t="s">
        <v>193</v>
      </c>
      <c r="C1548" s="295" t="s">
        <v>842</v>
      </c>
      <c r="D1548" s="295" t="s">
        <v>464</v>
      </c>
      <c r="E1548" s="305">
        <v>33.82</v>
      </c>
      <c r="F1548" s="305">
        <v>33.82</v>
      </c>
      <c r="G1548" s="295" t="s">
        <v>196</v>
      </c>
      <c r="H1548" s="343">
        <v>1</v>
      </c>
      <c r="I1548" s="296">
        <v>43343</v>
      </c>
      <c r="J1548" s="295">
        <v>24262</v>
      </c>
      <c r="K1548" s="295">
        <v>992</v>
      </c>
      <c r="L1548" s="295" t="s">
        <v>561</v>
      </c>
      <c r="M1548" s="295" t="s">
        <v>236</v>
      </c>
      <c r="N1548" s="295" t="s">
        <v>906</v>
      </c>
      <c r="O1548" s="295" t="s">
        <v>544</v>
      </c>
      <c r="P1548" s="295" t="s">
        <v>201</v>
      </c>
      <c r="Q1548" s="295" t="s">
        <v>210</v>
      </c>
      <c r="R1548" s="295" t="s">
        <v>201</v>
      </c>
      <c r="S1548" s="295" t="s">
        <v>204</v>
      </c>
      <c r="T1548" s="295" t="s">
        <v>201</v>
      </c>
      <c r="U1548" s="295" t="s">
        <v>85</v>
      </c>
      <c r="V1548" s="295" t="s">
        <v>205</v>
      </c>
      <c r="W1548" s="295" t="s">
        <v>201</v>
      </c>
      <c r="X1548" s="295" t="s">
        <v>46</v>
      </c>
      <c r="Y1548" s="287" t="s">
        <v>138</v>
      </c>
    </row>
    <row r="1549" spans="1:25" x14ac:dyDescent="0.35">
      <c r="A1549" s="295" t="s">
        <v>192</v>
      </c>
      <c r="B1549" s="295" t="s">
        <v>193</v>
      </c>
      <c r="C1549" s="295" t="s">
        <v>842</v>
      </c>
      <c r="D1549" s="295" t="s">
        <v>903</v>
      </c>
      <c r="E1549" s="305">
        <v>11274.75</v>
      </c>
      <c r="F1549" s="305">
        <v>11274.75</v>
      </c>
      <c r="G1549" s="295" t="s">
        <v>196</v>
      </c>
      <c r="H1549" s="343">
        <v>1</v>
      </c>
      <c r="I1549" s="296">
        <v>43343</v>
      </c>
      <c r="J1549" s="295">
        <v>24262</v>
      </c>
      <c r="K1549" s="295">
        <v>994</v>
      </c>
      <c r="L1549" s="295" t="s">
        <v>561</v>
      </c>
      <c r="M1549" s="295" t="s">
        <v>236</v>
      </c>
      <c r="N1549" s="295" t="s">
        <v>907</v>
      </c>
      <c r="O1549" s="295" t="s">
        <v>544</v>
      </c>
      <c r="P1549" s="295" t="s">
        <v>201</v>
      </c>
      <c r="Q1549" s="295" t="s">
        <v>359</v>
      </c>
      <c r="R1549" s="295" t="s">
        <v>201</v>
      </c>
      <c r="S1549" s="295" t="s">
        <v>204</v>
      </c>
      <c r="T1549" s="295" t="s">
        <v>201</v>
      </c>
      <c r="U1549" s="295" t="s">
        <v>50</v>
      </c>
      <c r="V1549" s="295" t="s">
        <v>205</v>
      </c>
      <c r="W1549" s="295" t="s">
        <v>201</v>
      </c>
      <c r="X1549" s="295" t="s">
        <v>46</v>
      </c>
      <c r="Y1549" s="295" t="s">
        <v>50</v>
      </c>
    </row>
    <row r="1550" spans="1:25" x14ac:dyDescent="0.35">
      <c r="A1550" s="295" t="s">
        <v>192</v>
      </c>
      <c r="B1550" s="295" t="s">
        <v>193</v>
      </c>
      <c r="C1550" s="295" t="s">
        <v>842</v>
      </c>
      <c r="D1550" s="295" t="s">
        <v>464</v>
      </c>
      <c r="E1550" s="305">
        <v>33.82</v>
      </c>
      <c r="F1550" s="305">
        <v>33.82</v>
      </c>
      <c r="G1550" s="295" t="s">
        <v>196</v>
      </c>
      <c r="H1550" s="343">
        <v>1</v>
      </c>
      <c r="I1550" s="296">
        <v>43343</v>
      </c>
      <c r="J1550" s="295">
        <v>24262</v>
      </c>
      <c r="K1550" s="295">
        <v>995</v>
      </c>
      <c r="L1550" s="295" t="s">
        <v>561</v>
      </c>
      <c r="M1550" s="295" t="s">
        <v>236</v>
      </c>
      <c r="N1550" s="295" t="s">
        <v>907</v>
      </c>
      <c r="O1550" s="295" t="s">
        <v>544</v>
      </c>
      <c r="P1550" s="295" t="s">
        <v>201</v>
      </c>
      <c r="Q1550" s="295" t="s">
        <v>210</v>
      </c>
      <c r="R1550" s="295" t="s">
        <v>201</v>
      </c>
      <c r="S1550" s="295" t="s">
        <v>204</v>
      </c>
      <c r="T1550" s="295" t="s">
        <v>201</v>
      </c>
      <c r="U1550" s="295" t="s">
        <v>85</v>
      </c>
      <c r="V1550" s="295" t="s">
        <v>205</v>
      </c>
      <c r="W1550" s="295" t="s">
        <v>201</v>
      </c>
      <c r="X1550" s="295" t="s">
        <v>46</v>
      </c>
      <c r="Y1550" s="287" t="s">
        <v>138</v>
      </c>
    </row>
    <row r="1551" spans="1:25" x14ac:dyDescent="0.35">
      <c r="A1551" s="295" t="s">
        <v>192</v>
      </c>
      <c r="B1551" s="295" t="s">
        <v>193</v>
      </c>
      <c r="C1551" s="295" t="s">
        <v>842</v>
      </c>
      <c r="D1551" s="295" t="s">
        <v>908</v>
      </c>
      <c r="E1551" s="305">
        <v>200</v>
      </c>
      <c r="F1551" s="305">
        <v>200</v>
      </c>
      <c r="G1551" s="295" t="s">
        <v>196</v>
      </c>
      <c r="H1551" s="343">
        <v>1</v>
      </c>
      <c r="I1551" s="296">
        <v>43343</v>
      </c>
      <c r="J1551" s="295">
        <v>24262</v>
      </c>
      <c r="K1551" s="295">
        <v>1024</v>
      </c>
      <c r="L1551" s="295" t="s">
        <v>561</v>
      </c>
      <c r="M1551" s="295" t="s">
        <v>236</v>
      </c>
      <c r="N1551" s="295" t="s">
        <v>909</v>
      </c>
      <c r="O1551" s="295" t="s">
        <v>544</v>
      </c>
      <c r="P1551" s="295" t="s">
        <v>201</v>
      </c>
      <c r="Q1551" s="295" t="s">
        <v>238</v>
      </c>
      <c r="R1551" s="295" t="s">
        <v>201</v>
      </c>
      <c r="S1551" s="295" t="s">
        <v>204</v>
      </c>
      <c r="T1551" s="295" t="s">
        <v>201</v>
      </c>
      <c r="U1551" s="295" t="s">
        <v>92</v>
      </c>
      <c r="V1551" s="295" t="s">
        <v>205</v>
      </c>
      <c r="W1551" s="295" t="s">
        <v>201</v>
      </c>
      <c r="X1551" s="295" t="s">
        <v>46</v>
      </c>
      <c r="Y1551" s="287" t="s">
        <v>138</v>
      </c>
    </row>
    <row r="1552" spans="1:25" x14ac:dyDescent="0.35">
      <c r="A1552" s="295" t="s">
        <v>192</v>
      </c>
      <c r="B1552" s="295" t="s">
        <v>193</v>
      </c>
      <c r="C1552" s="295" t="s">
        <v>842</v>
      </c>
      <c r="D1552" s="295" t="s">
        <v>910</v>
      </c>
      <c r="E1552" s="305">
        <v>1575.19</v>
      </c>
      <c r="F1552" s="305">
        <v>1575.19</v>
      </c>
      <c r="G1552" s="295" t="s">
        <v>196</v>
      </c>
      <c r="H1552" s="343">
        <v>1</v>
      </c>
      <c r="I1552" s="296">
        <v>43343</v>
      </c>
      <c r="J1552" s="295">
        <v>24291</v>
      </c>
      <c r="K1552" s="295">
        <v>311</v>
      </c>
      <c r="L1552" s="295" t="s">
        <v>520</v>
      </c>
      <c r="M1552" s="295" t="s">
        <v>911</v>
      </c>
      <c r="N1552" s="295" t="s">
        <v>910</v>
      </c>
      <c r="O1552" s="295" t="s">
        <v>544</v>
      </c>
      <c r="P1552" s="295" t="s">
        <v>283</v>
      </c>
      <c r="Q1552" s="295" t="s">
        <v>316</v>
      </c>
      <c r="R1552" s="295" t="s">
        <v>201</v>
      </c>
      <c r="S1552" s="295" t="s">
        <v>204</v>
      </c>
      <c r="T1552" s="295" t="s">
        <v>201</v>
      </c>
      <c r="U1552" s="295" t="s">
        <v>317</v>
      </c>
      <c r="V1552" s="295" t="s">
        <v>318</v>
      </c>
      <c r="W1552" s="295" t="s">
        <v>201</v>
      </c>
      <c r="X1552" s="295" t="s">
        <v>94</v>
      </c>
      <c r="Y1552" s="287" t="s">
        <v>164</v>
      </c>
    </row>
    <row r="1553" spans="1:25" x14ac:dyDescent="0.35">
      <c r="A1553" s="295" t="s">
        <v>192</v>
      </c>
      <c r="B1553" s="295" t="s">
        <v>193</v>
      </c>
      <c r="C1553" s="295" t="s">
        <v>842</v>
      </c>
      <c r="D1553" s="295" t="s">
        <v>910</v>
      </c>
      <c r="E1553" s="305">
        <v>146.61000000000001</v>
      </c>
      <c r="F1553" s="305">
        <v>146.61000000000001</v>
      </c>
      <c r="G1553" s="295" t="s">
        <v>196</v>
      </c>
      <c r="H1553" s="343">
        <v>1</v>
      </c>
      <c r="I1553" s="296">
        <v>43343</v>
      </c>
      <c r="J1553" s="295">
        <v>24291</v>
      </c>
      <c r="K1553" s="295">
        <v>312</v>
      </c>
      <c r="L1553" s="295" t="s">
        <v>520</v>
      </c>
      <c r="M1553" s="295" t="s">
        <v>911</v>
      </c>
      <c r="N1553" s="295" t="s">
        <v>910</v>
      </c>
      <c r="O1553" s="295" t="s">
        <v>544</v>
      </c>
      <c r="P1553" s="295" t="s">
        <v>283</v>
      </c>
      <c r="Q1553" s="295" t="s">
        <v>319</v>
      </c>
      <c r="R1553" s="295" t="s">
        <v>201</v>
      </c>
      <c r="S1553" s="295" t="s">
        <v>204</v>
      </c>
      <c r="T1553" s="295" t="s">
        <v>201</v>
      </c>
      <c r="U1553" s="295" t="s">
        <v>317</v>
      </c>
      <c r="V1553" s="295" t="s">
        <v>318</v>
      </c>
      <c r="W1553" s="295" t="s">
        <v>201</v>
      </c>
      <c r="X1553" s="295" t="s">
        <v>94</v>
      </c>
      <c r="Y1553" s="287" t="s">
        <v>164</v>
      </c>
    </row>
    <row r="1554" spans="1:25" x14ac:dyDescent="0.35">
      <c r="A1554" s="295" t="s">
        <v>192</v>
      </c>
      <c r="B1554" s="295" t="s">
        <v>193</v>
      </c>
      <c r="C1554" s="295" t="s">
        <v>842</v>
      </c>
      <c r="D1554" s="295" t="s">
        <v>910</v>
      </c>
      <c r="E1554" s="305">
        <v>231.06</v>
      </c>
      <c r="F1554" s="305">
        <v>231.06</v>
      </c>
      <c r="G1554" s="295" t="s">
        <v>196</v>
      </c>
      <c r="H1554" s="343">
        <v>1</v>
      </c>
      <c r="I1554" s="296">
        <v>43343</v>
      </c>
      <c r="J1554" s="295">
        <v>24291</v>
      </c>
      <c r="K1554" s="295">
        <v>313</v>
      </c>
      <c r="L1554" s="295" t="s">
        <v>520</v>
      </c>
      <c r="M1554" s="295" t="s">
        <v>911</v>
      </c>
      <c r="N1554" s="295" t="s">
        <v>910</v>
      </c>
      <c r="O1554" s="295" t="s">
        <v>544</v>
      </c>
      <c r="P1554" s="295" t="s">
        <v>283</v>
      </c>
      <c r="Q1554" s="295" t="s">
        <v>320</v>
      </c>
      <c r="R1554" s="295" t="s">
        <v>201</v>
      </c>
      <c r="S1554" s="295" t="s">
        <v>204</v>
      </c>
      <c r="T1554" s="295" t="s">
        <v>201</v>
      </c>
      <c r="U1554" s="295" t="s">
        <v>317</v>
      </c>
      <c r="V1554" s="295" t="s">
        <v>318</v>
      </c>
      <c r="W1554" s="295" t="s">
        <v>201</v>
      </c>
      <c r="X1554" s="295" t="s">
        <v>94</v>
      </c>
      <c r="Y1554" s="287" t="s">
        <v>164</v>
      </c>
    </row>
    <row r="1555" spans="1:25" x14ac:dyDescent="0.35">
      <c r="A1555" s="295" t="s">
        <v>192</v>
      </c>
      <c r="B1555" s="295" t="s">
        <v>193</v>
      </c>
      <c r="C1555" s="295" t="s">
        <v>842</v>
      </c>
      <c r="D1555" s="295" t="s">
        <v>910</v>
      </c>
      <c r="E1555" s="305">
        <v>1054.6199999999999</v>
      </c>
      <c r="F1555" s="305">
        <v>1054.6199999999999</v>
      </c>
      <c r="G1555" s="295" t="s">
        <v>196</v>
      </c>
      <c r="H1555" s="343">
        <v>1</v>
      </c>
      <c r="I1555" s="296">
        <v>43343</v>
      </c>
      <c r="J1555" s="295">
        <v>24291</v>
      </c>
      <c r="K1555" s="295">
        <v>314</v>
      </c>
      <c r="L1555" s="295" t="s">
        <v>520</v>
      </c>
      <c r="M1555" s="295" t="s">
        <v>911</v>
      </c>
      <c r="N1555" s="295" t="s">
        <v>910</v>
      </c>
      <c r="O1555" s="295" t="s">
        <v>544</v>
      </c>
      <c r="P1555" s="295" t="s">
        <v>283</v>
      </c>
      <c r="Q1555" s="295" t="s">
        <v>321</v>
      </c>
      <c r="R1555" s="295" t="s">
        <v>201</v>
      </c>
      <c r="S1555" s="295" t="s">
        <v>204</v>
      </c>
      <c r="T1555" s="295" t="s">
        <v>201</v>
      </c>
      <c r="U1555" s="295" t="s">
        <v>317</v>
      </c>
      <c r="V1555" s="295" t="s">
        <v>318</v>
      </c>
      <c r="W1555" s="295" t="s">
        <v>201</v>
      </c>
      <c r="X1555" s="295" t="s">
        <v>94</v>
      </c>
      <c r="Y1555" s="287" t="s">
        <v>164</v>
      </c>
    </row>
    <row r="1556" spans="1:25" x14ac:dyDescent="0.35">
      <c r="A1556" s="295" t="s">
        <v>192</v>
      </c>
      <c r="B1556" s="295" t="s">
        <v>193</v>
      </c>
      <c r="C1556" s="295" t="s">
        <v>842</v>
      </c>
      <c r="D1556" s="295" t="s">
        <v>910</v>
      </c>
      <c r="E1556" s="305">
        <v>1221.7</v>
      </c>
      <c r="F1556" s="305">
        <v>1221.7</v>
      </c>
      <c r="G1556" s="295" t="s">
        <v>196</v>
      </c>
      <c r="H1556" s="343">
        <v>1</v>
      </c>
      <c r="I1556" s="296">
        <v>43343</v>
      </c>
      <c r="J1556" s="295">
        <v>24291</v>
      </c>
      <c r="K1556" s="295">
        <v>315</v>
      </c>
      <c r="L1556" s="295" t="s">
        <v>520</v>
      </c>
      <c r="M1556" s="295" t="s">
        <v>911</v>
      </c>
      <c r="N1556" s="295" t="s">
        <v>910</v>
      </c>
      <c r="O1556" s="295" t="s">
        <v>544</v>
      </c>
      <c r="P1556" s="295" t="s">
        <v>283</v>
      </c>
      <c r="Q1556" s="295" t="s">
        <v>324</v>
      </c>
      <c r="R1556" s="295" t="s">
        <v>201</v>
      </c>
      <c r="S1556" s="295" t="s">
        <v>204</v>
      </c>
      <c r="T1556" s="295" t="s">
        <v>201</v>
      </c>
      <c r="U1556" s="295" t="s">
        <v>317</v>
      </c>
      <c r="V1556" s="295" t="s">
        <v>318</v>
      </c>
      <c r="W1556" s="295" t="s">
        <v>201</v>
      </c>
      <c r="X1556" s="295" t="s">
        <v>94</v>
      </c>
      <c r="Y1556" s="287" t="s">
        <v>164</v>
      </c>
    </row>
    <row r="1557" spans="1:25" x14ac:dyDescent="0.35">
      <c r="A1557" s="295" t="s">
        <v>192</v>
      </c>
      <c r="B1557" s="295" t="s">
        <v>193</v>
      </c>
      <c r="C1557" s="295" t="s">
        <v>842</v>
      </c>
      <c r="D1557" s="295" t="s">
        <v>910</v>
      </c>
      <c r="E1557" s="305">
        <v>835.06</v>
      </c>
      <c r="F1557" s="305">
        <v>835.06</v>
      </c>
      <c r="G1557" s="295" t="s">
        <v>196</v>
      </c>
      <c r="H1557" s="343">
        <v>1</v>
      </c>
      <c r="I1557" s="296">
        <v>43343</v>
      </c>
      <c r="J1557" s="295">
        <v>24291</v>
      </c>
      <c r="K1557" s="295">
        <v>316</v>
      </c>
      <c r="L1557" s="295" t="s">
        <v>520</v>
      </c>
      <c r="M1557" s="295" t="s">
        <v>911</v>
      </c>
      <c r="N1557" s="295" t="s">
        <v>910</v>
      </c>
      <c r="O1557" s="295" t="s">
        <v>544</v>
      </c>
      <c r="P1557" s="295" t="s">
        <v>283</v>
      </c>
      <c r="Q1557" s="295" t="s">
        <v>325</v>
      </c>
      <c r="R1557" s="295" t="s">
        <v>201</v>
      </c>
      <c r="S1557" s="295" t="s">
        <v>204</v>
      </c>
      <c r="T1557" s="295" t="s">
        <v>201</v>
      </c>
      <c r="U1557" s="295" t="s">
        <v>317</v>
      </c>
      <c r="V1557" s="295" t="s">
        <v>318</v>
      </c>
      <c r="W1557" s="295" t="s">
        <v>201</v>
      </c>
      <c r="X1557" s="295" t="s">
        <v>94</v>
      </c>
      <c r="Y1557" s="287" t="s">
        <v>164</v>
      </c>
    </row>
    <row r="1558" spans="1:25" x14ac:dyDescent="0.35">
      <c r="A1558" s="295" t="s">
        <v>192</v>
      </c>
      <c r="B1558" s="295" t="s">
        <v>193</v>
      </c>
      <c r="C1558" s="295" t="s">
        <v>842</v>
      </c>
      <c r="D1558" s="295" t="s">
        <v>910</v>
      </c>
      <c r="E1558" s="305">
        <v>30.53</v>
      </c>
      <c r="F1558" s="305">
        <v>30.53</v>
      </c>
      <c r="G1558" s="295" t="s">
        <v>196</v>
      </c>
      <c r="H1558" s="343">
        <v>1</v>
      </c>
      <c r="I1558" s="296">
        <v>43343</v>
      </c>
      <c r="J1558" s="295">
        <v>24291</v>
      </c>
      <c r="K1558" s="295">
        <v>317</v>
      </c>
      <c r="L1558" s="295" t="s">
        <v>520</v>
      </c>
      <c r="M1558" s="295" t="s">
        <v>911</v>
      </c>
      <c r="N1558" s="295" t="s">
        <v>910</v>
      </c>
      <c r="O1558" s="295" t="s">
        <v>544</v>
      </c>
      <c r="P1558" s="295" t="s">
        <v>283</v>
      </c>
      <c r="Q1558" s="295" t="s">
        <v>326</v>
      </c>
      <c r="R1558" s="295" t="s">
        <v>201</v>
      </c>
      <c r="S1558" s="295" t="s">
        <v>204</v>
      </c>
      <c r="T1558" s="295" t="s">
        <v>201</v>
      </c>
      <c r="U1558" s="295" t="s">
        <v>317</v>
      </c>
      <c r="V1558" s="295" t="s">
        <v>318</v>
      </c>
      <c r="W1558" s="295" t="s">
        <v>201</v>
      </c>
      <c r="X1558" s="295" t="s">
        <v>94</v>
      </c>
      <c r="Y1558" s="287" t="s">
        <v>164</v>
      </c>
    </row>
    <row r="1559" spans="1:25" x14ac:dyDescent="0.35">
      <c r="A1559" s="295" t="s">
        <v>192</v>
      </c>
      <c r="B1559" s="295" t="s">
        <v>193</v>
      </c>
      <c r="C1559" s="295" t="s">
        <v>842</v>
      </c>
      <c r="D1559" s="295" t="s">
        <v>910</v>
      </c>
      <c r="E1559" s="305">
        <v>12.2</v>
      </c>
      <c r="F1559" s="305">
        <v>12.2</v>
      </c>
      <c r="G1559" s="295" t="s">
        <v>196</v>
      </c>
      <c r="H1559" s="343">
        <v>1</v>
      </c>
      <c r="I1559" s="296">
        <v>43343</v>
      </c>
      <c r="J1559" s="295">
        <v>24291</v>
      </c>
      <c r="K1559" s="295">
        <v>1037</v>
      </c>
      <c r="L1559" s="295" t="s">
        <v>520</v>
      </c>
      <c r="M1559" s="295" t="s">
        <v>911</v>
      </c>
      <c r="N1559" s="295" t="s">
        <v>910</v>
      </c>
      <c r="O1559" s="295" t="s">
        <v>522</v>
      </c>
      <c r="P1559" s="295" t="s">
        <v>417</v>
      </c>
      <c r="Q1559" s="295" t="s">
        <v>316</v>
      </c>
      <c r="R1559" s="295" t="s">
        <v>201</v>
      </c>
      <c r="S1559" s="295" t="s">
        <v>204</v>
      </c>
      <c r="T1559" s="295" t="s">
        <v>201</v>
      </c>
      <c r="U1559" s="295" t="s">
        <v>317</v>
      </c>
      <c r="V1559" s="295" t="s">
        <v>318</v>
      </c>
      <c r="W1559" s="295" t="s">
        <v>201</v>
      </c>
      <c r="X1559" s="295" t="s">
        <v>94</v>
      </c>
      <c r="Y1559" s="287" t="s">
        <v>164</v>
      </c>
    </row>
    <row r="1560" spans="1:25" x14ac:dyDescent="0.35">
      <c r="A1560" s="295" t="s">
        <v>192</v>
      </c>
      <c r="B1560" s="295" t="s">
        <v>193</v>
      </c>
      <c r="C1560" s="295" t="s">
        <v>842</v>
      </c>
      <c r="D1560" s="295" t="s">
        <v>910</v>
      </c>
      <c r="E1560" s="305">
        <v>0.43</v>
      </c>
      <c r="F1560" s="305">
        <v>0.43</v>
      </c>
      <c r="G1560" s="295" t="s">
        <v>196</v>
      </c>
      <c r="H1560" s="343">
        <v>1</v>
      </c>
      <c r="I1560" s="296">
        <v>43343</v>
      </c>
      <c r="J1560" s="295">
        <v>24291</v>
      </c>
      <c r="K1560" s="295">
        <v>1038</v>
      </c>
      <c r="L1560" s="295" t="s">
        <v>520</v>
      </c>
      <c r="M1560" s="295" t="s">
        <v>911</v>
      </c>
      <c r="N1560" s="295" t="s">
        <v>910</v>
      </c>
      <c r="O1560" s="295" t="s">
        <v>522</v>
      </c>
      <c r="P1560" s="295" t="s">
        <v>417</v>
      </c>
      <c r="Q1560" s="295" t="s">
        <v>319</v>
      </c>
      <c r="R1560" s="295" t="s">
        <v>201</v>
      </c>
      <c r="S1560" s="295" t="s">
        <v>204</v>
      </c>
      <c r="T1560" s="295" t="s">
        <v>201</v>
      </c>
      <c r="U1560" s="295" t="s">
        <v>317</v>
      </c>
      <c r="V1560" s="295" t="s">
        <v>318</v>
      </c>
      <c r="W1560" s="295" t="s">
        <v>201</v>
      </c>
      <c r="X1560" s="295" t="s">
        <v>94</v>
      </c>
      <c r="Y1560" s="287" t="s">
        <v>164</v>
      </c>
    </row>
    <row r="1561" spans="1:25" x14ac:dyDescent="0.35">
      <c r="A1561" s="295" t="s">
        <v>192</v>
      </c>
      <c r="B1561" s="295" t="s">
        <v>193</v>
      </c>
      <c r="C1561" s="295" t="s">
        <v>842</v>
      </c>
      <c r="D1561" s="295" t="s">
        <v>910</v>
      </c>
      <c r="E1561" s="305">
        <v>0.13</v>
      </c>
      <c r="F1561" s="305">
        <v>0.13</v>
      </c>
      <c r="G1561" s="295" t="s">
        <v>196</v>
      </c>
      <c r="H1561" s="343">
        <v>1</v>
      </c>
      <c r="I1561" s="296">
        <v>43343</v>
      </c>
      <c r="J1561" s="295">
        <v>24291</v>
      </c>
      <c r="K1561" s="295">
        <v>1039</v>
      </c>
      <c r="L1561" s="295" t="s">
        <v>520</v>
      </c>
      <c r="M1561" s="295" t="s">
        <v>911</v>
      </c>
      <c r="N1561" s="295" t="s">
        <v>910</v>
      </c>
      <c r="O1561" s="295" t="s">
        <v>522</v>
      </c>
      <c r="P1561" s="295" t="s">
        <v>417</v>
      </c>
      <c r="Q1561" s="295" t="s">
        <v>347</v>
      </c>
      <c r="R1561" s="295" t="s">
        <v>201</v>
      </c>
      <c r="S1561" s="295" t="s">
        <v>204</v>
      </c>
      <c r="T1561" s="295" t="s">
        <v>201</v>
      </c>
      <c r="U1561" s="295" t="s">
        <v>317</v>
      </c>
      <c r="V1561" s="295" t="s">
        <v>318</v>
      </c>
      <c r="W1561" s="295" t="s">
        <v>201</v>
      </c>
      <c r="X1561" s="295" t="s">
        <v>94</v>
      </c>
      <c r="Y1561" s="287" t="s">
        <v>164</v>
      </c>
    </row>
    <row r="1562" spans="1:25" x14ac:dyDescent="0.35">
      <c r="A1562" s="295" t="s">
        <v>192</v>
      </c>
      <c r="B1562" s="295" t="s">
        <v>193</v>
      </c>
      <c r="C1562" s="295" t="s">
        <v>842</v>
      </c>
      <c r="D1562" s="295" t="s">
        <v>910</v>
      </c>
      <c r="E1562" s="305">
        <v>0.04</v>
      </c>
      <c r="F1562" s="305">
        <v>0.04</v>
      </c>
      <c r="G1562" s="295" t="s">
        <v>196</v>
      </c>
      <c r="H1562" s="343">
        <v>1</v>
      </c>
      <c r="I1562" s="296">
        <v>43343</v>
      </c>
      <c r="J1562" s="295">
        <v>24291</v>
      </c>
      <c r="K1562" s="295">
        <v>1040</v>
      </c>
      <c r="L1562" s="295" t="s">
        <v>520</v>
      </c>
      <c r="M1562" s="295" t="s">
        <v>911</v>
      </c>
      <c r="N1562" s="295" t="s">
        <v>910</v>
      </c>
      <c r="O1562" s="295" t="s">
        <v>522</v>
      </c>
      <c r="P1562" s="295" t="s">
        <v>417</v>
      </c>
      <c r="Q1562" s="295" t="s">
        <v>320</v>
      </c>
      <c r="R1562" s="295" t="s">
        <v>201</v>
      </c>
      <c r="S1562" s="295" t="s">
        <v>204</v>
      </c>
      <c r="T1562" s="295" t="s">
        <v>201</v>
      </c>
      <c r="U1562" s="295" t="s">
        <v>317</v>
      </c>
      <c r="V1562" s="295" t="s">
        <v>318</v>
      </c>
      <c r="W1562" s="295" t="s">
        <v>201</v>
      </c>
      <c r="X1562" s="295" t="s">
        <v>94</v>
      </c>
      <c r="Y1562" s="287" t="s">
        <v>164</v>
      </c>
    </row>
    <row r="1563" spans="1:25" x14ac:dyDescent="0.35">
      <c r="A1563" s="295" t="s">
        <v>192</v>
      </c>
      <c r="B1563" s="295" t="s">
        <v>193</v>
      </c>
      <c r="C1563" s="295" t="s">
        <v>842</v>
      </c>
      <c r="D1563" s="295" t="s">
        <v>910</v>
      </c>
      <c r="E1563" s="305">
        <v>1.1499999999999999</v>
      </c>
      <c r="F1563" s="305">
        <v>1.1499999999999999</v>
      </c>
      <c r="G1563" s="295" t="s">
        <v>196</v>
      </c>
      <c r="H1563" s="343">
        <v>1</v>
      </c>
      <c r="I1563" s="296">
        <v>43343</v>
      </c>
      <c r="J1563" s="295">
        <v>24291</v>
      </c>
      <c r="K1563" s="295">
        <v>1041</v>
      </c>
      <c r="L1563" s="295" t="s">
        <v>520</v>
      </c>
      <c r="M1563" s="295" t="s">
        <v>911</v>
      </c>
      <c r="N1563" s="295" t="s">
        <v>910</v>
      </c>
      <c r="O1563" s="295" t="s">
        <v>522</v>
      </c>
      <c r="P1563" s="295" t="s">
        <v>417</v>
      </c>
      <c r="Q1563" s="295" t="s">
        <v>348</v>
      </c>
      <c r="R1563" s="295" t="s">
        <v>201</v>
      </c>
      <c r="S1563" s="295" t="s">
        <v>204</v>
      </c>
      <c r="T1563" s="295" t="s">
        <v>201</v>
      </c>
      <c r="U1563" s="295" t="s">
        <v>317</v>
      </c>
      <c r="V1563" s="295" t="s">
        <v>318</v>
      </c>
      <c r="W1563" s="295" t="s">
        <v>201</v>
      </c>
      <c r="X1563" s="295" t="s">
        <v>94</v>
      </c>
      <c r="Y1563" s="287" t="s">
        <v>164</v>
      </c>
    </row>
    <row r="1564" spans="1:25" x14ac:dyDescent="0.35">
      <c r="A1564" s="295" t="s">
        <v>192</v>
      </c>
      <c r="B1564" s="295" t="s">
        <v>193</v>
      </c>
      <c r="C1564" s="295" t="s">
        <v>842</v>
      </c>
      <c r="D1564" s="295" t="s">
        <v>910</v>
      </c>
      <c r="E1564" s="305">
        <v>2.77</v>
      </c>
      <c r="F1564" s="305">
        <v>2.77</v>
      </c>
      <c r="G1564" s="295" t="s">
        <v>196</v>
      </c>
      <c r="H1564" s="343">
        <v>1</v>
      </c>
      <c r="I1564" s="296">
        <v>43343</v>
      </c>
      <c r="J1564" s="295">
        <v>24291</v>
      </c>
      <c r="K1564" s="295">
        <v>1042</v>
      </c>
      <c r="L1564" s="295" t="s">
        <v>520</v>
      </c>
      <c r="M1564" s="295" t="s">
        <v>911</v>
      </c>
      <c r="N1564" s="295" t="s">
        <v>910</v>
      </c>
      <c r="O1564" s="295" t="s">
        <v>522</v>
      </c>
      <c r="P1564" s="295" t="s">
        <v>417</v>
      </c>
      <c r="Q1564" s="295" t="s">
        <v>321</v>
      </c>
      <c r="R1564" s="295" t="s">
        <v>201</v>
      </c>
      <c r="S1564" s="295" t="s">
        <v>204</v>
      </c>
      <c r="T1564" s="295" t="s">
        <v>201</v>
      </c>
      <c r="U1564" s="295" t="s">
        <v>317</v>
      </c>
      <c r="V1564" s="295" t="s">
        <v>318</v>
      </c>
      <c r="W1564" s="295" t="s">
        <v>201</v>
      </c>
      <c r="X1564" s="295" t="s">
        <v>94</v>
      </c>
      <c r="Y1564" s="287" t="s">
        <v>164</v>
      </c>
    </row>
    <row r="1565" spans="1:25" x14ac:dyDescent="0.35">
      <c r="A1565" s="295" t="s">
        <v>192</v>
      </c>
      <c r="B1565" s="295" t="s">
        <v>193</v>
      </c>
      <c r="C1565" s="295" t="s">
        <v>842</v>
      </c>
      <c r="D1565" s="295" t="s">
        <v>910</v>
      </c>
      <c r="E1565" s="305">
        <v>3.96</v>
      </c>
      <c r="F1565" s="305">
        <v>3.96</v>
      </c>
      <c r="G1565" s="295" t="s">
        <v>196</v>
      </c>
      <c r="H1565" s="343">
        <v>1</v>
      </c>
      <c r="I1565" s="296">
        <v>43343</v>
      </c>
      <c r="J1565" s="295">
        <v>24291</v>
      </c>
      <c r="K1565" s="295">
        <v>1043</v>
      </c>
      <c r="L1565" s="295" t="s">
        <v>520</v>
      </c>
      <c r="M1565" s="295" t="s">
        <v>911</v>
      </c>
      <c r="N1565" s="295" t="s">
        <v>910</v>
      </c>
      <c r="O1565" s="295" t="s">
        <v>522</v>
      </c>
      <c r="P1565" s="295" t="s">
        <v>417</v>
      </c>
      <c r="Q1565" s="295" t="s">
        <v>322</v>
      </c>
      <c r="R1565" s="295" t="s">
        <v>201</v>
      </c>
      <c r="S1565" s="295" t="s">
        <v>204</v>
      </c>
      <c r="T1565" s="295" t="s">
        <v>201</v>
      </c>
      <c r="U1565" s="295" t="s">
        <v>317</v>
      </c>
      <c r="V1565" s="295" t="s">
        <v>318</v>
      </c>
      <c r="W1565" s="295" t="s">
        <v>201</v>
      </c>
      <c r="X1565" s="295" t="s">
        <v>94</v>
      </c>
      <c r="Y1565" s="287" t="s">
        <v>164</v>
      </c>
    </row>
    <row r="1566" spans="1:25" x14ac:dyDescent="0.35">
      <c r="A1566" s="295" t="s">
        <v>192</v>
      </c>
      <c r="B1566" s="295" t="s">
        <v>193</v>
      </c>
      <c r="C1566" s="295" t="s">
        <v>842</v>
      </c>
      <c r="D1566" s="295" t="s">
        <v>910</v>
      </c>
      <c r="E1566" s="305">
        <v>8.34</v>
      </c>
      <c r="F1566" s="305">
        <v>8.34</v>
      </c>
      <c r="G1566" s="295" t="s">
        <v>196</v>
      </c>
      <c r="H1566" s="343">
        <v>1</v>
      </c>
      <c r="I1566" s="296">
        <v>43343</v>
      </c>
      <c r="J1566" s="295">
        <v>24291</v>
      </c>
      <c r="K1566" s="295">
        <v>1044</v>
      </c>
      <c r="L1566" s="295" t="s">
        <v>520</v>
      </c>
      <c r="M1566" s="295" t="s">
        <v>911</v>
      </c>
      <c r="N1566" s="295" t="s">
        <v>910</v>
      </c>
      <c r="O1566" s="295" t="s">
        <v>522</v>
      </c>
      <c r="P1566" s="295" t="s">
        <v>417</v>
      </c>
      <c r="Q1566" s="295" t="s">
        <v>324</v>
      </c>
      <c r="R1566" s="295" t="s">
        <v>201</v>
      </c>
      <c r="S1566" s="295" t="s">
        <v>204</v>
      </c>
      <c r="T1566" s="295" t="s">
        <v>201</v>
      </c>
      <c r="U1566" s="295" t="s">
        <v>317</v>
      </c>
      <c r="V1566" s="295" t="s">
        <v>318</v>
      </c>
      <c r="W1566" s="295" t="s">
        <v>201</v>
      </c>
      <c r="X1566" s="295" t="s">
        <v>94</v>
      </c>
      <c r="Y1566" s="287" t="s">
        <v>164</v>
      </c>
    </row>
    <row r="1567" spans="1:25" x14ac:dyDescent="0.35">
      <c r="A1567" s="295" t="s">
        <v>192</v>
      </c>
      <c r="B1567" s="295" t="s">
        <v>193</v>
      </c>
      <c r="C1567" s="295" t="s">
        <v>842</v>
      </c>
      <c r="D1567" s="295" t="s">
        <v>910</v>
      </c>
      <c r="E1567" s="305">
        <v>2.2799999999999998</v>
      </c>
      <c r="F1567" s="305">
        <v>2.2799999999999998</v>
      </c>
      <c r="G1567" s="295" t="s">
        <v>196</v>
      </c>
      <c r="H1567" s="343">
        <v>1</v>
      </c>
      <c r="I1567" s="296">
        <v>43343</v>
      </c>
      <c r="J1567" s="295">
        <v>24291</v>
      </c>
      <c r="K1567" s="295">
        <v>1045</v>
      </c>
      <c r="L1567" s="295" t="s">
        <v>520</v>
      </c>
      <c r="M1567" s="295" t="s">
        <v>911</v>
      </c>
      <c r="N1567" s="295" t="s">
        <v>910</v>
      </c>
      <c r="O1567" s="295" t="s">
        <v>522</v>
      </c>
      <c r="P1567" s="295" t="s">
        <v>417</v>
      </c>
      <c r="Q1567" s="295" t="s">
        <v>325</v>
      </c>
      <c r="R1567" s="295" t="s">
        <v>201</v>
      </c>
      <c r="S1567" s="295" t="s">
        <v>204</v>
      </c>
      <c r="T1567" s="295" t="s">
        <v>201</v>
      </c>
      <c r="U1567" s="295" t="s">
        <v>317</v>
      </c>
      <c r="V1567" s="295" t="s">
        <v>318</v>
      </c>
      <c r="W1567" s="295" t="s">
        <v>201</v>
      </c>
      <c r="X1567" s="295" t="s">
        <v>94</v>
      </c>
      <c r="Y1567" s="287" t="s">
        <v>164</v>
      </c>
    </row>
    <row r="1568" spans="1:25" x14ac:dyDescent="0.35">
      <c r="A1568" s="295" t="s">
        <v>192</v>
      </c>
      <c r="B1568" s="295" t="s">
        <v>193</v>
      </c>
      <c r="C1568" s="295" t="s">
        <v>842</v>
      </c>
      <c r="D1568" s="295" t="s">
        <v>910</v>
      </c>
      <c r="E1568" s="305">
        <v>0.03</v>
      </c>
      <c r="F1568" s="305">
        <v>0.03</v>
      </c>
      <c r="G1568" s="295" t="s">
        <v>196</v>
      </c>
      <c r="H1568" s="343">
        <v>1</v>
      </c>
      <c r="I1568" s="296">
        <v>43343</v>
      </c>
      <c r="J1568" s="295">
        <v>24291</v>
      </c>
      <c r="K1568" s="295">
        <v>1046</v>
      </c>
      <c r="L1568" s="295" t="s">
        <v>520</v>
      </c>
      <c r="M1568" s="295" t="s">
        <v>911</v>
      </c>
      <c r="N1568" s="295" t="s">
        <v>910</v>
      </c>
      <c r="O1568" s="295" t="s">
        <v>522</v>
      </c>
      <c r="P1568" s="295" t="s">
        <v>417</v>
      </c>
      <c r="Q1568" s="295" t="s">
        <v>352</v>
      </c>
      <c r="R1568" s="295" t="s">
        <v>201</v>
      </c>
      <c r="S1568" s="295" t="s">
        <v>204</v>
      </c>
      <c r="T1568" s="295" t="s">
        <v>201</v>
      </c>
      <c r="U1568" s="295" t="s">
        <v>317</v>
      </c>
      <c r="V1568" s="295" t="s">
        <v>318</v>
      </c>
      <c r="W1568" s="295" t="s">
        <v>201</v>
      </c>
      <c r="X1568" s="295" t="s">
        <v>94</v>
      </c>
      <c r="Y1568" s="287" t="s">
        <v>164</v>
      </c>
    </row>
    <row r="1569" spans="1:25" x14ac:dyDescent="0.35">
      <c r="A1569" s="295" t="s">
        <v>192</v>
      </c>
      <c r="B1569" s="295" t="s">
        <v>193</v>
      </c>
      <c r="C1569" s="295" t="s">
        <v>842</v>
      </c>
      <c r="D1569" s="295" t="s">
        <v>910</v>
      </c>
      <c r="E1569" s="305">
        <v>0.11</v>
      </c>
      <c r="F1569" s="305">
        <v>0.11</v>
      </c>
      <c r="G1569" s="295" t="s">
        <v>196</v>
      </c>
      <c r="H1569" s="343">
        <v>1</v>
      </c>
      <c r="I1569" s="296">
        <v>43343</v>
      </c>
      <c r="J1569" s="295">
        <v>24291</v>
      </c>
      <c r="K1569" s="295">
        <v>1047</v>
      </c>
      <c r="L1569" s="295" t="s">
        <v>520</v>
      </c>
      <c r="M1569" s="295" t="s">
        <v>911</v>
      </c>
      <c r="N1569" s="295" t="s">
        <v>910</v>
      </c>
      <c r="O1569" s="295" t="s">
        <v>522</v>
      </c>
      <c r="P1569" s="295" t="s">
        <v>417</v>
      </c>
      <c r="Q1569" s="295" t="s">
        <v>420</v>
      </c>
      <c r="R1569" s="295" t="s">
        <v>201</v>
      </c>
      <c r="S1569" s="295" t="s">
        <v>204</v>
      </c>
      <c r="T1569" s="295" t="s">
        <v>201</v>
      </c>
      <c r="U1569" s="295" t="s">
        <v>317</v>
      </c>
      <c r="V1569" s="295" t="s">
        <v>318</v>
      </c>
      <c r="W1569" s="295" t="s">
        <v>201</v>
      </c>
      <c r="X1569" s="295" t="s">
        <v>94</v>
      </c>
      <c r="Y1569" s="287" t="s">
        <v>164</v>
      </c>
    </row>
    <row r="1570" spans="1:25" x14ac:dyDescent="0.35">
      <c r="A1570" s="295" t="s">
        <v>192</v>
      </c>
      <c r="B1570" s="295" t="s">
        <v>193</v>
      </c>
      <c r="C1570" s="295" t="s">
        <v>842</v>
      </c>
      <c r="D1570" s="295" t="s">
        <v>910</v>
      </c>
      <c r="E1570" s="305">
        <v>0.32</v>
      </c>
      <c r="F1570" s="305">
        <v>0.32</v>
      </c>
      <c r="G1570" s="295" t="s">
        <v>196</v>
      </c>
      <c r="H1570" s="343">
        <v>1</v>
      </c>
      <c r="I1570" s="296">
        <v>43343</v>
      </c>
      <c r="J1570" s="295">
        <v>24291</v>
      </c>
      <c r="K1570" s="295">
        <v>1048</v>
      </c>
      <c r="L1570" s="295" t="s">
        <v>520</v>
      </c>
      <c r="M1570" s="295" t="s">
        <v>911</v>
      </c>
      <c r="N1570" s="295" t="s">
        <v>910</v>
      </c>
      <c r="O1570" s="295" t="s">
        <v>522</v>
      </c>
      <c r="P1570" s="295" t="s">
        <v>417</v>
      </c>
      <c r="Q1570" s="295" t="s">
        <v>326</v>
      </c>
      <c r="R1570" s="295" t="s">
        <v>201</v>
      </c>
      <c r="S1570" s="295" t="s">
        <v>204</v>
      </c>
      <c r="T1570" s="295" t="s">
        <v>201</v>
      </c>
      <c r="U1570" s="295" t="s">
        <v>317</v>
      </c>
      <c r="V1570" s="295" t="s">
        <v>318</v>
      </c>
      <c r="W1570" s="295" t="s">
        <v>201</v>
      </c>
      <c r="X1570" s="295" t="s">
        <v>94</v>
      </c>
      <c r="Y1570" s="287" t="s">
        <v>164</v>
      </c>
    </row>
    <row r="1571" spans="1:25" x14ac:dyDescent="0.35">
      <c r="A1571" s="295" t="s">
        <v>192</v>
      </c>
      <c r="B1571" s="295" t="s">
        <v>193</v>
      </c>
      <c r="C1571" s="295" t="s">
        <v>842</v>
      </c>
      <c r="D1571" s="295" t="s">
        <v>912</v>
      </c>
      <c r="E1571" s="305">
        <v>394.08</v>
      </c>
      <c r="F1571" s="305">
        <v>394.08</v>
      </c>
      <c r="G1571" s="295" t="s">
        <v>196</v>
      </c>
      <c r="H1571" s="343">
        <v>1</v>
      </c>
      <c r="I1571" s="296">
        <v>43343</v>
      </c>
      <c r="J1571" s="295">
        <v>24292</v>
      </c>
      <c r="K1571" s="295">
        <v>43</v>
      </c>
      <c r="L1571" s="295" t="s">
        <v>520</v>
      </c>
      <c r="M1571" s="295" t="s">
        <v>911</v>
      </c>
      <c r="N1571" s="295" t="s">
        <v>912</v>
      </c>
      <c r="O1571" s="295" t="s">
        <v>544</v>
      </c>
      <c r="P1571" s="295" t="s">
        <v>329</v>
      </c>
      <c r="Q1571" s="295" t="s">
        <v>316</v>
      </c>
      <c r="R1571" s="295" t="s">
        <v>201</v>
      </c>
      <c r="S1571" s="295" t="s">
        <v>204</v>
      </c>
      <c r="T1571" s="295" t="s">
        <v>201</v>
      </c>
      <c r="U1571" s="295" t="s">
        <v>330</v>
      </c>
      <c r="V1571" s="295" t="s">
        <v>318</v>
      </c>
      <c r="W1571" s="295" t="s">
        <v>201</v>
      </c>
      <c r="X1571" s="295" t="s">
        <v>331</v>
      </c>
      <c r="Y1571" s="287" t="s">
        <v>164</v>
      </c>
    </row>
    <row r="1572" spans="1:25" x14ac:dyDescent="0.35">
      <c r="A1572" s="295" t="s">
        <v>192</v>
      </c>
      <c r="B1572" s="295" t="s">
        <v>193</v>
      </c>
      <c r="C1572" s="295" t="s">
        <v>842</v>
      </c>
      <c r="D1572" s="295" t="s">
        <v>912</v>
      </c>
      <c r="E1572" s="305">
        <v>4.07</v>
      </c>
      <c r="F1572" s="305">
        <v>4.07</v>
      </c>
      <c r="G1572" s="295" t="s">
        <v>196</v>
      </c>
      <c r="H1572" s="343">
        <v>1</v>
      </c>
      <c r="I1572" s="296">
        <v>43343</v>
      </c>
      <c r="J1572" s="295">
        <v>24292</v>
      </c>
      <c r="K1572" s="295">
        <v>122</v>
      </c>
      <c r="L1572" s="295" t="s">
        <v>520</v>
      </c>
      <c r="M1572" s="295" t="s">
        <v>911</v>
      </c>
      <c r="N1572" s="295" t="s">
        <v>912</v>
      </c>
      <c r="O1572" s="295" t="s">
        <v>811</v>
      </c>
      <c r="P1572" s="295" t="s">
        <v>329</v>
      </c>
      <c r="Q1572" s="295" t="s">
        <v>316</v>
      </c>
      <c r="R1572" s="295" t="s">
        <v>201</v>
      </c>
      <c r="S1572" s="295" t="s">
        <v>204</v>
      </c>
      <c r="T1572" s="295" t="s">
        <v>201</v>
      </c>
      <c r="U1572" s="295" t="s">
        <v>330</v>
      </c>
      <c r="V1572" s="295" t="s">
        <v>318</v>
      </c>
      <c r="W1572" s="295" t="s">
        <v>201</v>
      </c>
      <c r="X1572" s="295" t="s">
        <v>331</v>
      </c>
      <c r="Y1572" s="287" t="s">
        <v>164</v>
      </c>
    </row>
    <row r="1573" spans="1:25" x14ac:dyDescent="0.35">
      <c r="A1573" s="295" t="s">
        <v>192</v>
      </c>
      <c r="B1573" s="295" t="s">
        <v>193</v>
      </c>
      <c r="C1573" s="295" t="s">
        <v>842</v>
      </c>
      <c r="D1573" s="295" t="s">
        <v>912</v>
      </c>
      <c r="E1573" s="305">
        <v>2.37</v>
      </c>
      <c r="F1573" s="305">
        <v>2.37</v>
      </c>
      <c r="G1573" s="295" t="s">
        <v>196</v>
      </c>
      <c r="H1573" s="343">
        <v>1</v>
      </c>
      <c r="I1573" s="296">
        <v>43343</v>
      </c>
      <c r="J1573" s="295">
        <v>24292</v>
      </c>
      <c r="K1573" s="295">
        <v>193</v>
      </c>
      <c r="L1573" s="295" t="s">
        <v>520</v>
      </c>
      <c r="M1573" s="295" t="s">
        <v>911</v>
      </c>
      <c r="N1573" s="295" t="s">
        <v>912</v>
      </c>
      <c r="O1573" s="295" t="s">
        <v>522</v>
      </c>
      <c r="P1573" s="295" t="s">
        <v>329</v>
      </c>
      <c r="Q1573" s="295" t="s">
        <v>316</v>
      </c>
      <c r="R1573" s="295" t="s">
        <v>201</v>
      </c>
      <c r="S1573" s="295" t="s">
        <v>204</v>
      </c>
      <c r="T1573" s="295" t="s">
        <v>201</v>
      </c>
      <c r="U1573" s="295" t="s">
        <v>330</v>
      </c>
      <c r="V1573" s="295" t="s">
        <v>318</v>
      </c>
      <c r="W1573" s="295" t="s">
        <v>201</v>
      </c>
      <c r="X1573" s="295" t="s">
        <v>331</v>
      </c>
      <c r="Y1573" s="287" t="s">
        <v>164</v>
      </c>
    </row>
    <row r="1574" spans="1:25" x14ac:dyDescent="0.35">
      <c r="A1574" s="295" t="s">
        <v>192</v>
      </c>
      <c r="B1574" s="295" t="s">
        <v>193</v>
      </c>
      <c r="C1574" s="295" t="s">
        <v>842</v>
      </c>
      <c r="D1574" s="295" t="s">
        <v>912</v>
      </c>
      <c r="E1574" s="305">
        <v>196.42</v>
      </c>
      <c r="F1574" s="305">
        <v>196.42</v>
      </c>
      <c r="G1574" s="295" t="s">
        <v>196</v>
      </c>
      <c r="H1574" s="343">
        <v>1</v>
      </c>
      <c r="I1574" s="296">
        <v>43343</v>
      </c>
      <c r="J1574" s="295">
        <v>24292</v>
      </c>
      <c r="K1574" s="295">
        <v>238</v>
      </c>
      <c r="L1574" s="295" t="s">
        <v>520</v>
      </c>
      <c r="M1574" s="295" t="s">
        <v>911</v>
      </c>
      <c r="N1574" s="295" t="s">
        <v>912</v>
      </c>
      <c r="O1574" s="295" t="s">
        <v>544</v>
      </c>
      <c r="P1574" s="295" t="s">
        <v>332</v>
      </c>
      <c r="Q1574" s="295" t="s">
        <v>316</v>
      </c>
      <c r="R1574" s="295" t="s">
        <v>201</v>
      </c>
      <c r="S1574" s="295" t="s">
        <v>204</v>
      </c>
      <c r="T1574" s="295" t="s">
        <v>201</v>
      </c>
      <c r="U1574" s="295" t="s">
        <v>330</v>
      </c>
      <c r="V1574" s="295" t="s">
        <v>318</v>
      </c>
      <c r="W1574" s="295" t="s">
        <v>201</v>
      </c>
      <c r="X1574" s="295" t="s">
        <v>331</v>
      </c>
      <c r="Y1574" s="287" t="s">
        <v>164</v>
      </c>
    </row>
    <row r="1575" spans="1:25" x14ac:dyDescent="0.35">
      <c r="A1575" s="295" t="s">
        <v>192</v>
      </c>
      <c r="B1575" s="295" t="s">
        <v>193</v>
      </c>
      <c r="C1575" s="295" t="s">
        <v>842</v>
      </c>
      <c r="D1575" s="295" t="s">
        <v>912</v>
      </c>
      <c r="E1575" s="305">
        <v>2.0299999999999998</v>
      </c>
      <c r="F1575" s="305">
        <v>2.0299999999999998</v>
      </c>
      <c r="G1575" s="295" t="s">
        <v>196</v>
      </c>
      <c r="H1575" s="343">
        <v>1</v>
      </c>
      <c r="I1575" s="296">
        <v>43343</v>
      </c>
      <c r="J1575" s="295">
        <v>24292</v>
      </c>
      <c r="K1575" s="295">
        <v>317</v>
      </c>
      <c r="L1575" s="295" t="s">
        <v>520</v>
      </c>
      <c r="M1575" s="295" t="s">
        <v>911</v>
      </c>
      <c r="N1575" s="295" t="s">
        <v>912</v>
      </c>
      <c r="O1575" s="295" t="s">
        <v>811</v>
      </c>
      <c r="P1575" s="295" t="s">
        <v>332</v>
      </c>
      <c r="Q1575" s="295" t="s">
        <v>316</v>
      </c>
      <c r="R1575" s="295" t="s">
        <v>201</v>
      </c>
      <c r="S1575" s="295" t="s">
        <v>204</v>
      </c>
      <c r="T1575" s="295" t="s">
        <v>201</v>
      </c>
      <c r="U1575" s="295" t="s">
        <v>330</v>
      </c>
      <c r="V1575" s="295" t="s">
        <v>318</v>
      </c>
      <c r="W1575" s="295" t="s">
        <v>201</v>
      </c>
      <c r="X1575" s="295" t="s">
        <v>331</v>
      </c>
      <c r="Y1575" s="287" t="s">
        <v>164</v>
      </c>
    </row>
    <row r="1576" spans="1:25" x14ac:dyDescent="0.35">
      <c r="A1576" s="295" t="s">
        <v>192</v>
      </c>
      <c r="B1576" s="295" t="s">
        <v>193</v>
      </c>
      <c r="C1576" s="295" t="s">
        <v>842</v>
      </c>
      <c r="D1576" s="295" t="s">
        <v>912</v>
      </c>
      <c r="E1576" s="305">
        <v>1.18</v>
      </c>
      <c r="F1576" s="305">
        <v>1.18</v>
      </c>
      <c r="G1576" s="295" t="s">
        <v>196</v>
      </c>
      <c r="H1576" s="343">
        <v>1</v>
      </c>
      <c r="I1576" s="296">
        <v>43343</v>
      </c>
      <c r="J1576" s="295">
        <v>24292</v>
      </c>
      <c r="K1576" s="295">
        <v>388</v>
      </c>
      <c r="L1576" s="295" t="s">
        <v>520</v>
      </c>
      <c r="M1576" s="295" t="s">
        <v>911</v>
      </c>
      <c r="N1576" s="295" t="s">
        <v>912</v>
      </c>
      <c r="O1576" s="295" t="s">
        <v>522</v>
      </c>
      <c r="P1576" s="295" t="s">
        <v>332</v>
      </c>
      <c r="Q1576" s="295" t="s">
        <v>316</v>
      </c>
      <c r="R1576" s="295" t="s">
        <v>201</v>
      </c>
      <c r="S1576" s="295" t="s">
        <v>204</v>
      </c>
      <c r="T1576" s="295" t="s">
        <v>201</v>
      </c>
      <c r="U1576" s="295" t="s">
        <v>330</v>
      </c>
      <c r="V1576" s="295" t="s">
        <v>318</v>
      </c>
      <c r="W1576" s="295" t="s">
        <v>201</v>
      </c>
      <c r="X1576" s="295" t="s">
        <v>331</v>
      </c>
      <c r="Y1576" s="287" t="s">
        <v>164</v>
      </c>
    </row>
    <row r="1577" spans="1:25" x14ac:dyDescent="0.35">
      <c r="A1577" s="295" t="s">
        <v>192</v>
      </c>
      <c r="B1577" s="295" t="s">
        <v>193</v>
      </c>
      <c r="C1577" s="295" t="s">
        <v>842</v>
      </c>
      <c r="D1577" s="295" t="s">
        <v>912</v>
      </c>
      <c r="E1577" s="305">
        <v>107.25</v>
      </c>
      <c r="F1577" s="305">
        <v>107.25</v>
      </c>
      <c r="G1577" s="295" t="s">
        <v>196</v>
      </c>
      <c r="H1577" s="343">
        <v>1</v>
      </c>
      <c r="I1577" s="296">
        <v>43343</v>
      </c>
      <c r="J1577" s="295">
        <v>24292</v>
      </c>
      <c r="K1577" s="295">
        <v>432</v>
      </c>
      <c r="L1577" s="295" t="s">
        <v>520</v>
      </c>
      <c r="M1577" s="295" t="s">
        <v>911</v>
      </c>
      <c r="N1577" s="295" t="s">
        <v>912</v>
      </c>
      <c r="O1577" s="295" t="s">
        <v>544</v>
      </c>
      <c r="P1577" s="295" t="s">
        <v>333</v>
      </c>
      <c r="Q1577" s="295" t="s">
        <v>316</v>
      </c>
      <c r="R1577" s="295" t="s">
        <v>201</v>
      </c>
      <c r="S1577" s="295" t="s">
        <v>204</v>
      </c>
      <c r="T1577" s="295" t="s">
        <v>201</v>
      </c>
      <c r="U1577" s="295" t="s">
        <v>330</v>
      </c>
      <c r="V1577" s="295" t="s">
        <v>318</v>
      </c>
      <c r="W1577" s="295" t="s">
        <v>201</v>
      </c>
      <c r="X1577" s="295" t="s">
        <v>331</v>
      </c>
      <c r="Y1577" s="287" t="s">
        <v>164</v>
      </c>
    </row>
    <row r="1578" spans="1:25" x14ac:dyDescent="0.35">
      <c r="A1578" s="295" t="s">
        <v>192</v>
      </c>
      <c r="B1578" s="295" t="s">
        <v>193</v>
      </c>
      <c r="C1578" s="295" t="s">
        <v>842</v>
      </c>
      <c r="D1578" s="295" t="s">
        <v>912</v>
      </c>
      <c r="E1578" s="305">
        <v>1.1100000000000001</v>
      </c>
      <c r="F1578" s="305">
        <v>1.1100000000000001</v>
      </c>
      <c r="G1578" s="295" t="s">
        <v>196</v>
      </c>
      <c r="H1578" s="343">
        <v>1</v>
      </c>
      <c r="I1578" s="296">
        <v>43343</v>
      </c>
      <c r="J1578" s="295">
        <v>24292</v>
      </c>
      <c r="K1578" s="295">
        <v>511</v>
      </c>
      <c r="L1578" s="295" t="s">
        <v>520</v>
      </c>
      <c r="M1578" s="295" t="s">
        <v>911</v>
      </c>
      <c r="N1578" s="295" t="s">
        <v>912</v>
      </c>
      <c r="O1578" s="295" t="s">
        <v>811</v>
      </c>
      <c r="P1578" s="295" t="s">
        <v>333</v>
      </c>
      <c r="Q1578" s="295" t="s">
        <v>316</v>
      </c>
      <c r="R1578" s="295" t="s">
        <v>201</v>
      </c>
      <c r="S1578" s="295" t="s">
        <v>204</v>
      </c>
      <c r="T1578" s="295" t="s">
        <v>201</v>
      </c>
      <c r="U1578" s="295" t="s">
        <v>330</v>
      </c>
      <c r="V1578" s="295" t="s">
        <v>318</v>
      </c>
      <c r="W1578" s="295" t="s">
        <v>201</v>
      </c>
      <c r="X1578" s="295" t="s">
        <v>331</v>
      </c>
      <c r="Y1578" s="287" t="s">
        <v>164</v>
      </c>
    </row>
    <row r="1579" spans="1:25" x14ac:dyDescent="0.35">
      <c r="A1579" s="295" t="s">
        <v>192</v>
      </c>
      <c r="B1579" s="295" t="s">
        <v>193</v>
      </c>
      <c r="C1579" s="295" t="s">
        <v>842</v>
      </c>
      <c r="D1579" s="295" t="s">
        <v>912</v>
      </c>
      <c r="E1579" s="305">
        <v>0.64</v>
      </c>
      <c r="F1579" s="305">
        <v>0.64</v>
      </c>
      <c r="G1579" s="295" t="s">
        <v>196</v>
      </c>
      <c r="H1579" s="343">
        <v>1</v>
      </c>
      <c r="I1579" s="296">
        <v>43343</v>
      </c>
      <c r="J1579" s="295">
        <v>24292</v>
      </c>
      <c r="K1579" s="295">
        <v>580</v>
      </c>
      <c r="L1579" s="295" t="s">
        <v>520</v>
      </c>
      <c r="M1579" s="295" t="s">
        <v>911</v>
      </c>
      <c r="N1579" s="295" t="s">
        <v>912</v>
      </c>
      <c r="O1579" s="295" t="s">
        <v>522</v>
      </c>
      <c r="P1579" s="295" t="s">
        <v>333</v>
      </c>
      <c r="Q1579" s="295" t="s">
        <v>316</v>
      </c>
      <c r="R1579" s="295" t="s">
        <v>201</v>
      </c>
      <c r="S1579" s="295" t="s">
        <v>204</v>
      </c>
      <c r="T1579" s="295" t="s">
        <v>201</v>
      </c>
      <c r="U1579" s="295" t="s">
        <v>330</v>
      </c>
      <c r="V1579" s="295" t="s">
        <v>318</v>
      </c>
      <c r="W1579" s="295" t="s">
        <v>201</v>
      </c>
      <c r="X1579" s="295" t="s">
        <v>331</v>
      </c>
      <c r="Y1579" s="287" t="s">
        <v>164</v>
      </c>
    </row>
    <row r="1580" spans="1:25" x14ac:dyDescent="0.35">
      <c r="A1580" s="295" t="s">
        <v>192</v>
      </c>
      <c r="B1580" s="295" t="s">
        <v>193</v>
      </c>
      <c r="C1580" s="295" t="s">
        <v>842</v>
      </c>
      <c r="D1580" s="295" t="s">
        <v>912</v>
      </c>
      <c r="E1580" s="305">
        <v>97.24</v>
      </c>
      <c r="F1580" s="305">
        <v>97.24</v>
      </c>
      <c r="G1580" s="295" t="s">
        <v>196</v>
      </c>
      <c r="H1580" s="343">
        <v>1</v>
      </c>
      <c r="I1580" s="296">
        <v>43343</v>
      </c>
      <c r="J1580" s="295">
        <v>24292</v>
      </c>
      <c r="K1580" s="295">
        <v>624</v>
      </c>
      <c r="L1580" s="295" t="s">
        <v>520</v>
      </c>
      <c r="M1580" s="295" t="s">
        <v>911</v>
      </c>
      <c r="N1580" s="295" t="s">
        <v>912</v>
      </c>
      <c r="O1580" s="295" t="s">
        <v>544</v>
      </c>
      <c r="P1580" s="295" t="s">
        <v>334</v>
      </c>
      <c r="Q1580" s="295" t="s">
        <v>316</v>
      </c>
      <c r="R1580" s="295" t="s">
        <v>201</v>
      </c>
      <c r="S1580" s="295" t="s">
        <v>204</v>
      </c>
      <c r="T1580" s="295" t="s">
        <v>201</v>
      </c>
      <c r="U1580" s="295" t="s">
        <v>330</v>
      </c>
      <c r="V1580" s="295" t="s">
        <v>318</v>
      </c>
      <c r="W1580" s="295" t="s">
        <v>201</v>
      </c>
      <c r="X1580" s="295" t="s">
        <v>331</v>
      </c>
      <c r="Y1580" s="287" t="s">
        <v>164</v>
      </c>
    </row>
    <row r="1581" spans="1:25" x14ac:dyDescent="0.35">
      <c r="A1581" s="295" t="s">
        <v>192</v>
      </c>
      <c r="B1581" s="295" t="s">
        <v>193</v>
      </c>
      <c r="C1581" s="295" t="s">
        <v>842</v>
      </c>
      <c r="D1581" s="295" t="s">
        <v>912</v>
      </c>
      <c r="E1581" s="305">
        <v>1</v>
      </c>
      <c r="F1581" s="305">
        <v>1</v>
      </c>
      <c r="G1581" s="295" t="s">
        <v>196</v>
      </c>
      <c r="H1581" s="343">
        <v>1</v>
      </c>
      <c r="I1581" s="296">
        <v>43343</v>
      </c>
      <c r="J1581" s="295">
        <v>24292</v>
      </c>
      <c r="K1581" s="295">
        <v>702</v>
      </c>
      <c r="L1581" s="295" t="s">
        <v>520</v>
      </c>
      <c r="M1581" s="295" t="s">
        <v>911</v>
      </c>
      <c r="N1581" s="295" t="s">
        <v>912</v>
      </c>
      <c r="O1581" s="295" t="s">
        <v>811</v>
      </c>
      <c r="P1581" s="295" t="s">
        <v>334</v>
      </c>
      <c r="Q1581" s="295" t="s">
        <v>316</v>
      </c>
      <c r="R1581" s="295" t="s">
        <v>201</v>
      </c>
      <c r="S1581" s="295" t="s">
        <v>204</v>
      </c>
      <c r="T1581" s="295" t="s">
        <v>201</v>
      </c>
      <c r="U1581" s="295" t="s">
        <v>330</v>
      </c>
      <c r="V1581" s="295" t="s">
        <v>318</v>
      </c>
      <c r="W1581" s="295" t="s">
        <v>201</v>
      </c>
      <c r="X1581" s="295" t="s">
        <v>331</v>
      </c>
      <c r="Y1581" s="287" t="s">
        <v>164</v>
      </c>
    </row>
    <row r="1582" spans="1:25" x14ac:dyDescent="0.35">
      <c r="A1582" s="295" t="s">
        <v>192</v>
      </c>
      <c r="B1582" s="295" t="s">
        <v>193</v>
      </c>
      <c r="C1582" s="295" t="s">
        <v>842</v>
      </c>
      <c r="D1582" s="295" t="s">
        <v>912</v>
      </c>
      <c r="E1582" s="305">
        <v>0.57999999999999996</v>
      </c>
      <c r="F1582" s="305">
        <v>0.57999999999999996</v>
      </c>
      <c r="G1582" s="295" t="s">
        <v>196</v>
      </c>
      <c r="H1582" s="343">
        <v>1</v>
      </c>
      <c r="I1582" s="296">
        <v>43343</v>
      </c>
      <c r="J1582" s="295">
        <v>24292</v>
      </c>
      <c r="K1582" s="295">
        <v>771</v>
      </c>
      <c r="L1582" s="295" t="s">
        <v>520</v>
      </c>
      <c r="M1582" s="295" t="s">
        <v>911</v>
      </c>
      <c r="N1582" s="295" t="s">
        <v>912</v>
      </c>
      <c r="O1582" s="295" t="s">
        <v>522</v>
      </c>
      <c r="P1582" s="295" t="s">
        <v>334</v>
      </c>
      <c r="Q1582" s="295" t="s">
        <v>316</v>
      </c>
      <c r="R1582" s="295" t="s">
        <v>201</v>
      </c>
      <c r="S1582" s="295" t="s">
        <v>204</v>
      </c>
      <c r="T1582" s="295" t="s">
        <v>201</v>
      </c>
      <c r="U1582" s="295" t="s">
        <v>330</v>
      </c>
      <c r="V1582" s="295" t="s">
        <v>318</v>
      </c>
      <c r="W1582" s="295" t="s">
        <v>201</v>
      </c>
      <c r="X1582" s="295" t="s">
        <v>331</v>
      </c>
      <c r="Y1582" s="287" t="s">
        <v>164</v>
      </c>
    </row>
    <row r="1583" spans="1:25" x14ac:dyDescent="0.35">
      <c r="A1583" s="295" t="s">
        <v>192</v>
      </c>
      <c r="B1583" s="295" t="s">
        <v>193</v>
      </c>
      <c r="C1583" s="295" t="s">
        <v>842</v>
      </c>
      <c r="D1583" s="295" t="s">
        <v>912</v>
      </c>
      <c r="E1583" s="305">
        <v>333.67</v>
      </c>
      <c r="F1583" s="305">
        <v>333.67</v>
      </c>
      <c r="G1583" s="295" t="s">
        <v>196</v>
      </c>
      <c r="H1583" s="343">
        <v>1</v>
      </c>
      <c r="I1583" s="296">
        <v>43343</v>
      </c>
      <c r="J1583" s="295">
        <v>24292</v>
      </c>
      <c r="K1583" s="295">
        <v>817</v>
      </c>
      <c r="L1583" s="295" t="s">
        <v>520</v>
      </c>
      <c r="M1583" s="295" t="s">
        <v>911</v>
      </c>
      <c r="N1583" s="295" t="s">
        <v>912</v>
      </c>
      <c r="O1583" s="295" t="s">
        <v>544</v>
      </c>
      <c r="P1583" s="295" t="s">
        <v>335</v>
      </c>
      <c r="Q1583" s="295" t="s">
        <v>316</v>
      </c>
      <c r="R1583" s="295" t="s">
        <v>201</v>
      </c>
      <c r="S1583" s="295" t="s">
        <v>204</v>
      </c>
      <c r="T1583" s="295" t="s">
        <v>201</v>
      </c>
      <c r="U1583" s="295" t="s">
        <v>330</v>
      </c>
      <c r="V1583" s="295" t="s">
        <v>318</v>
      </c>
      <c r="W1583" s="295" t="s">
        <v>201</v>
      </c>
      <c r="X1583" s="295" t="s">
        <v>331</v>
      </c>
      <c r="Y1583" s="287" t="s">
        <v>164</v>
      </c>
    </row>
    <row r="1584" spans="1:25" x14ac:dyDescent="0.35">
      <c r="A1584" s="295" t="s">
        <v>192</v>
      </c>
      <c r="B1584" s="295" t="s">
        <v>193</v>
      </c>
      <c r="C1584" s="295" t="s">
        <v>842</v>
      </c>
      <c r="D1584" s="295" t="s">
        <v>912</v>
      </c>
      <c r="E1584" s="305">
        <v>3.45</v>
      </c>
      <c r="F1584" s="305">
        <v>3.45</v>
      </c>
      <c r="G1584" s="295" t="s">
        <v>196</v>
      </c>
      <c r="H1584" s="343">
        <v>1</v>
      </c>
      <c r="I1584" s="296">
        <v>43343</v>
      </c>
      <c r="J1584" s="295">
        <v>24292</v>
      </c>
      <c r="K1584" s="295">
        <v>896</v>
      </c>
      <c r="L1584" s="295" t="s">
        <v>520</v>
      </c>
      <c r="M1584" s="295" t="s">
        <v>911</v>
      </c>
      <c r="N1584" s="295" t="s">
        <v>912</v>
      </c>
      <c r="O1584" s="295" t="s">
        <v>811</v>
      </c>
      <c r="P1584" s="295" t="s">
        <v>335</v>
      </c>
      <c r="Q1584" s="295" t="s">
        <v>316</v>
      </c>
      <c r="R1584" s="295" t="s">
        <v>201</v>
      </c>
      <c r="S1584" s="295" t="s">
        <v>204</v>
      </c>
      <c r="T1584" s="295" t="s">
        <v>201</v>
      </c>
      <c r="U1584" s="295" t="s">
        <v>330</v>
      </c>
      <c r="V1584" s="295" t="s">
        <v>318</v>
      </c>
      <c r="W1584" s="295" t="s">
        <v>201</v>
      </c>
      <c r="X1584" s="295" t="s">
        <v>331</v>
      </c>
      <c r="Y1584" s="287" t="s">
        <v>164</v>
      </c>
    </row>
    <row r="1585" spans="1:25" x14ac:dyDescent="0.35">
      <c r="A1585" s="295" t="s">
        <v>192</v>
      </c>
      <c r="B1585" s="295" t="s">
        <v>193</v>
      </c>
      <c r="C1585" s="295" t="s">
        <v>842</v>
      </c>
      <c r="D1585" s="295" t="s">
        <v>912</v>
      </c>
      <c r="E1585" s="305">
        <v>2</v>
      </c>
      <c r="F1585" s="305">
        <v>2</v>
      </c>
      <c r="G1585" s="295" t="s">
        <v>196</v>
      </c>
      <c r="H1585" s="343">
        <v>1</v>
      </c>
      <c r="I1585" s="296">
        <v>43343</v>
      </c>
      <c r="J1585" s="295">
        <v>24292</v>
      </c>
      <c r="K1585" s="295">
        <v>967</v>
      </c>
      <c r="L1585" s="295" t="s">
        <v>520</v>
      </c>
      <c r="M1585" s="295" t="s">
        <v>911</v>
      </c>
      <c r="N1585" s="295" t="s">
        <v>912</v>
      </c>
      <c r="O1585" s="295" t="s">
        <v>522</v>
      </c>
      <c r="P1585" s="295" t="s">
        <v>335</v>
      </c>
      <c r="Q1585" s="295" t="s">
        <v>316</v>
      </c>
      <c r="R1585" s="295" t="s">
        <v>201</v>
      </c>
      <c r="S1585" s="295" t="s">
        <v>204</v>
      </c>
      <c r="T1585" s="295" t="s">
        <v>201</v>
      </c>
      <c r="U1585" s="295" t="s">
        <v>330</v>
      </c>
      <c r="V1585" s="295" t="s">
        <v>318</v>
      </c>
      <c r="W1585" s="295" t="s">
        <v>201</v>
      </c>
      <c r="X1585" s="295" t="s">
        <v>331</v>
      </c>
      <c r="Y1585" s="287" t="s">
        <v>164</v>
      </c>
    </row>
    <row r="1586" spans="1:25" x14ac:dyDescent="0.35">
      <c r="A1586" s="295" t="s">
        <v>192</v>
      </c>
      <c r="B1586" s="295" t="s">
        <v>193</v>
      </c>
      <c r="C1586" s="295" t="s">
        <v>842</v>
      </c>
      <c r="D1586" s="295" t="s">
        <v>912</v>
      </c>
      <c r="E1586" s="305">
        <v>267.98</v>
      </c>
      <c r="F1586" s="305">
        <v>267.98</v>
      </c>
      <c r="G1586" s="295" t="s">
        <v>196</v>
      </c>
      <c r="H1586" s="343">
        <v>1</v>
      </c>
      <c r="I1586" s="296">
        <v>43343</v>
      </c>
      <c r="J1586" s="295">
        <v>24292</v>
      </c>
      <c r="K1586" s="295">
        <v>1012</v>
      </c>
      <c r="L1586" s="295" t="s">
        <v>520</v>
      </c>
      <c r="M1586" s="295" t="s">
        <v>911</v>
      </c>
      <c r="N1586" s="295" t="s">
        <v>912</v>
      </c>
      <c r="O1586" s="295" t="s">
        <v>544</v>
      </c>
      <c r="P1586" s="295" t="s">
        <v>336</v>
      </c>
      <c r="Q1586" s="295" t="s">
        <v>316</v>
      </c>
      <c r="R1586" s="295" t="s">
        <v>201</v>
      </c>
      <c r="S1586" s="295" t="s">
        <v>204</v>
      </c>
      <c r="T1586" s="295" t="s">
        <v>201</v>
      </c>
      <c r="U1586" s="295" t="s">
        <v>330</v>
      </c>
      <c r="V1586" s="295" t="s">
        <v>318</v>
      </c>
      <c r="W1586" s="295" t="s">
        <v>201</v>
      </c>
      <c r="X1586" s="295" t="s">
        <v>331</v>
      </c>
      <c r="Y1586" s="287" t="s">
        <v>164</v>
      </c>
    </row>
    <row r="1587" spans="1:25" x14ac:dyDescent="0.35">
      <c r="A1587" s="295" t="s">
        <v>192</v>
      </c>
      <c r="B1587" s="295" t="s">
        <v>193</v>
      </c>
      <c r="C1587" s="295" t="s">
        <v>842</v>
      </c>
      <c r="D1587" s="295" t="s">
        <v>912</v>
      </c>
      <c r="E1587" s="305">
        <v>2.77</v>
      </c>
      <c r="F1587" s="305">
        <v>2.77</v>
      </c>
      <c r="G1587" s="295" t="s">
        <v>196</v>
      </c>
      <c r="H1587" s="343">
        <v>1</v>
      </c>
      <c r="I1587" s="296">
        <v>43343</v>
      </c>
      <c r="J1587" s="295">
        <v>24292</v>
      </c>
      <c r="K1587" s="295">
        <v>1091</v>
      </c>
      <c r="L1587" s="295" t="s">
        <v>520</v>
      </c>
      <c r="M1587" s="295" t="s">
        <v>911</v>
      </c>
      <c r="N1587" s="295" t="s">
        <v>912</v>
      </c>
      <c r="O1587" s="295" t="s">
        <v>811</v>
      </c>
      <c r="P1587" s="295" t="s">
        <v>336</v>
      </c>
      <c r="Q1587" s="295" t="s">
        <v>316</v>
      </c>
      <c r="R1587" s="295" t="s">
        <v>201</v>
      </c>
      <c r="S1587" s="295" t="s">
        <v>204</v>
      </c>
      <c r="T1587" s="295" t="s">
        <v>201</v>
      </c>
      <c r="U1587" s="295" t="s">
        <v>330</v>
      </c>
      <c r="V1587" s="295" t="s">
        <v>318</v>
      </c>
      <c r="W1587" s="295" t="s">
        <v>201</v>
      </c>
      <c r="X1587" s="295" t="s">
        <v>331</v>
      </c>
      <c r="Y1587" s="287" t="s">
        <v>164</v>
      </c>
    </row>
    <row r="1588" spans="1:25" x14ac:dyDescent="0.35">
      <c r="A1588" s="295" t="s">
        <v>192</v>
      </c>
      <c r="B1588" s="295" t="s">
        <v>193</v>
      </c>
      <c r="C1588" s="295" t="s">
        <v>842</v>
      </c>
      <c r="D1588" s="295" t="s">
        <v>912</v>
      </c>
      <c r="E1588" s="305">
        <v>1.61</v>
      </c>
      <c r="F1588" s="305">
        <v>1.61</v>
      </c>
      <c r="G1588" s="295" t="s">
        <v>196</v>
      </c>
      <c r="H1588" s="343">
        <v>1</v>
      </c>
      <c r="I1588" s="296">
        <v>43343</v>
      </c>
      <c r="J1588" s="295">
        <v>24292</v>
      </c>
      <c r="K1588" s="295">
        <v>1162</v>
      </c>
      <c r="L1588" s="295" t="s">
        <v>520</v>
      </c>
      <c r="M1588" s="295" t="s">
        <v>911</v>
      </c>
      <c r="N1588" s="295" t="s">
        <v>912</v>
      </c>
      <c r="O1588" s="295" t="s">
        <v>522</v>
      </c>
      <c r="P1588" s="295" t="s">
        <v>336</v>
      </c>
      <c r="Q1588" s="295" t="s">
        <v>316</v>
      </c>
      <c r="R1588" s="295" t="s">
        <v>201</v>
      </c>
      <c r="S1588" s="295" t="s">
        <v>204</v>
      </c>
      <c r="T1588" s="295" t="s">
        <v>201</v>
      </c>
      <c r="U1588" s="295" t="s">
        <v>330</v>
      </c>
      <c r="V1588" s="295" t="s">
        <v>318</v>
      </c>
      <c r="W1588" s="295" t="s">
        <v>201</v>
      </c>
      <c r="X1588" s="295" t="s">
        <v>331</v>
      </c>
      <c r="Y1588" s="287" t="s">
        <v>164</v>
      </c>
    </row>
    <row r="1589" spans="1:25" x14ac:dyDescent="0.35">
      <c r="A1589" s="295" t="s">
        <v>192</v>
      </c>
      <c r="B1589" s="295" t="s">
        <v>193</v>
      </c>
      <c r="C1589" s="295" t="s">
        <v>842</v>
      </c>
      <c r="D1589" s="295" t="s">
        <v>912</v>
      </c>
      <c r="E1589" s="305">
        <v>86.41</v>
      </c>
      <c r="F1589" s="305">
        <v>86.41</v>
      </c>
      <c r="G1589" s="295" t="s">
        <v>196</v>
      </c>
      <c r="H1589" s="343">
        <v>1</v>
      </c>
      <c r="I1589" s="296">
        <v>43343</v>
      </c>
      <c r="J1589" s="295">
        <v>24292</v>
      </c>
      <c r="K1589" s="295">
        <v>1206</v>
      </c>
      <c r="L1589" s="295" t="s">
        <v>520</v>
      </c>
      <c r="M1589" s="295" t="s">
        <v>911</v>
      </c>
      <c r="N1589" s="295" t="s">
        <v>912</v>
      </c>
      <c r="O1589" s="295" t="s">
        <v>544</v>
      </c>
      <c r="P1589" s="295" t="s">
        <v>337</v>
      </c>
      <c r="Q1589" s="295" t="s">
        <v>316</v>
      </c>
      <c r="R1589" s="295" t="s">
        <v>201</v>
      </c>
      <c r="S1589" s="295" t="s">
        <v>204</v>
      </c>
      <c r="T1589" s="295" t="s">
        <v>201</v>
      </c>
      <c r="U1589" s="295" t="s">
        <v>330</v>
      </c>
      <c r="V1589" s="295" t="s">
        <v>318</v>
      </c>
      <c r="W1589" s="295" t="s">
        <v>201</v>
      </c>
      <c r="X1589" s="295" t="s">
        <v>331</v>
      </c>
      <c r="Y1589" s="287" t="s">
        <v>164</v>
      </c>
    </row>
    <row r="1590" spans="1:25" x14ac:dyDescent="0.35">
      <c r="A1590" s="295" t="s">
        <v>192</v>
      </c>
      <c r="B1590" s="295" t="s">
        <v>193</v>
      </c>
      <c r="C1590" s="295" t="s">
        <v>842</v>
      </c>
      <c r="D1590" s="295" t="s">
        <v>912</v>
      </c>
      <c r="E1590" s="305">
        <v>0.89</v>
      </c>
      <c r="F1590" s="305">
        <v>0.89</v>
      </c>
      <c r="G1590" s="295" t="s">
        <v>196</v>
      </c>
      <c r="H1590" s="343">
        <v>1</v>
      </c>
      <c r="I1590" s="296">
        <v>43343</v>
      </c>
      <c r="J1590" s="295">
        <v>24292</v>
      </c>
      <c r="K1590" s="295">
        <v>1284</v>
      </c>
      <c r="L1590" s="295" t="s">
        <v>520</v>
      </c>
      <c r="M1590" s="295" t="s">
        <v>911</v>
      </c>
      <c r="N1590" s="295" t="s">
        <v>912</v>
      </c>
      <c r="O1590" s="295" t="s">
        <v>811</v>
      </c>
      <c r="P1590" s="295" t="s">
        <v>337</v>
      </c>
      <c r="Q1590" s="295" t="s">
        <v>316</v>
      </c>
      <c r="R1590" s="295" t="s">
        <v>201</v>
      </c>
      <c r="S1590" s="295" t="s">
        <v>204</v>
      </c>
      <c r="T1590" s="295" t="s">
        <v>201</v>
      </c>
      <c r="U1590" s="295" t="s">
        <v>330</v>
      </c>
      <c r="V1590" s="295" t="s">
        <v>318</v>
      </c>
      <c r="W1590" s="295" t="s">
        <v>201</v>
      </c>
      <c r="X1590" s="295" t="s">
        <v>331</v>
      </c>
      <c r="Y1590" s="287" t="s">
        <v>164</v>
      </c>
    </row>
    <row r="1591" spans="1:25" x14ac:dyDescent="0.35">
      <c r="A1591" s="295" t="s">
        <v>192</v>
      </c>
      <c r="B1591" s="295" t="s">
        <v>193</v>
      </c>
      <c r="C1591" s="295" t="s">
        <v>842</v>
      </c>
      <c r="D1591" s="295" t="s">
        <v>912</v>
      </c>
      <c r="E1591" s="305">
        <v>0.52</v>
      </c>
      <c r="F1591" s="305">
        <v>0.52</v>
      </c>
      <c r="G1591" s="295" t="s">
        <v>196</v>
      </c>
      <c r="H1591" s="343">
        <v>1</v>
      </c>
      <c r="I1591" s="296">
        <v>43343</v>
      </c>
      <c r="J1591" s="295">
        <v>24292</v>
      </c>
      <c r="K1591" s="295">
        <v>1352</v>
      </c>
      <c r="L1591" s="295" t="s">
        <v>520</v>
      </c>
      <c r="M1591" s="295" t="s">
        <v>911</v>
      </c>
      <c r="N1591" s="295" t="s">
        <v>912</v>
      </c>
      <c r="O1591" s="295" t="s">
        <v>522</v>
      </c>
      <c r="P1591" s="295" t="s">
        <v>337</v>
      </c>
      <c r="Q1591" s="295" t="s">
        <v>316</v>
      </c>
      <c r="R1591" s="295" t="s">
        <v>201</v>
      </c>
      <c r="S1591" s="295" t="s">
        <v>204</v>
      </c>
      <c r="T1591" s="295" t="s">
        <v>201</v>
      </c>
      <c r="U1591" s="295" t="s">
        <v>330</v>
      </c>
      <c r="V1591" s="295" t="s">
        <v>318</v>
      </c>
      <c r="W1591" s="295" t="s">
        <v>201</v>
      </c>
      <c r="X1591" s="295" t="s">
        <v>331</v>
      </c>
      <c r="Y1591" s="287" t="s">
        <v>164</v>
      </c>
    </row>
    <row r="1592" spans="1:25" x14ac:dyDescent="0.35">
      <c r="A1592" s="295" t="s">
        <v>192</v>
      </c>
      <c r="B1592" s="295" t="s">
        <v>193</v>
      </c>
      <c r="C1592" s="295" t="s">
        <v>842</v>
      </c>
      <c r="D1592" s="295" t="s">
        <v>912</v>
      </c>
      <c r="E1592" s="305">
        <v>341.41</v>
      </c>
      <c r="F1592" s="305">
        <v>341.41</v>
      </c>
      <c r="G1592" s="295" t="s">
        <v>196</v>
      </c>
      <c r="H1592" s="343">
        <v>1</v>
      </c>
      <c r="I1592" s="296">
        <v>43343</v>
      </c>
      <c r="J1592" s="295">
        <v>24292</v>
      </c>
      <c r="K1592" s="295">
        <v>1399</v>
      </c>
      <c r="L1592" s="295" t="s">
        <v>520</v>
      </c>
      <c r="M1592" s="295" t="s">
        <v>911</v>
      </c>
      <c r="N1592" s="295" t="s">
        <v>912</v>
      </c>
      <c r="O1592" s="295" t="s">
        <v>544</v>
      </c>
      <c r="P1592" s="295" t="s">
        <v>338</v>
      </c>
      <c r="Q1592" s="295" t="s">
        <v>316</v>
      </c>
      <c r="R1592" s="295" t="s">
        <v>201</v>
      </c>
      <c r="S1592" s="295" t="s">
        <v>204</v>
      </c>
      <c r="T1592" s="295" t="s">
        <v>201</v>
      </c>
      <c r="U1592" s="295" t="s">
        <v>330</v>
      </c>
      <c r="V1592" s="295" t="s">
        <v>318</v>
      </c>
      <c r="W1592" s="295" t="s">
        <v>201</v>
      </c>
      <c r="X1592" s="295" t="s">
        <v>331</v>
      </c>
      <c r="Y1592" s="287" t="s">
        <v>164</v>
      </c>
    </row>
    <row r="1593" spans="1:25" x14ac:dyDescent="0.35">
      <c r="A1593" s="295" t="s">
        <v>192</v>
      </c>
      <c r="B1593" s="295" t="s">
        <v>193</v>
      </c>
      <c r="C1593" s="295" t="s">
        <v>842</v>
      </c>
      <c r="D1593" s="295" t="s">
        <v>912</v>
      </c>
      <c r="E1593" s="305">
        <v>3.53</v>
      </c>
      <c r="F1593" s="305">
        <v>3.53</v>
      </c>
      <c r="G1593" s="295" t="s">
        <v>196</v>
      </c>
      <c r="H1593" s="343">
        <v>1</v>
      </c>
      <c r="I1593" s="296">
        <v>43343</v>
      </c>
      <c r="J1593" s="295">
        <v>24292</v>
      </c>
      <c r="K1593" s="295">
        <v>1478</v>
      </c>
      <c r="L1593" s="295" t="s">
        <v>520</v>
      </c>
      <c r="M1593" s="295" t="s">
        <v>911</v>
      </c>
      <c r="N1593" s="295" t="s">
        <v>912</v>
      </c>
      <c r="O1593" s="295" t="s">
        <v>811</v>
      </c>
      <c r="P1593" s="295" t="s">
        <v>338</v>
      </c>
      <c r="Q1593" s="295" t="s">
        <v>316</v>
      </c>
      <c r="R1593" s="295" t="s">
        <v>201</v>
      </c>
      <c r="S1593" s="295" t="s">
        <v>204</v>
      </c>
      <c r="T1593" s="295" t="s">
        <v>201</v>
      </c>
      <c r="U1593" s="295" t="s">
        <v>330</v>
      </c>
      <c r="V1593" s="295" t="s">
        <v>318</v>
      </c>
      <c r="W1593" s="295" t="s">
        <v>201</v>
      </c>
      <c r="X1593" s="295" t="s">
        <v>331</v>
      </c>
      <c r="Y1593" s="287" t="s">
        <v>164</v>
      </c>
    </row>
    <row r="1594" spans="1:25" x14ac:dyDescent="0.35">
      <c r="A1594" s="295" t="s">
        <v>192</v>
      </c>
      <c r="B1594" s="295" t="s">
        <v>193</v>
      </c>
      <c r="C1594" s="295" t="s">
        <v>842</v>
      </c>
      <c r="D1594" s="295" t="s">
        <v>912</v>
      </c>
      <c r="E1594" s="305">
        <v>2.0499999999999998</v>
      </c>
      <c r="F1594" s="305">
        <v>2.0499999999999998</v>
      </c>
      <c r="G1594" s="295" t="s">
        <v>196</v>
      </c>
      <c r="H1594" s="343">
        <v>1</v>
      </c>
      <c r="I1594" s="296">
        <v>43343</v>
      </c>
      <c r="J1594" s="295">
        <v>24292</v>
      </c>
      <c r="K1594" s="295">
        <v>1549</v>
      </c>
      <c r="L1594" s="295" t="s">
        <v>520</v>
      </c>
      <c r="M1594" s="295" t="s">
        <v>911</v>
      </c>
      <c r="N1594" s="295" t="s">
        <v>912</v>
      </c>
      <c r="O1594" s="295" t="s">
        <v>522</v>
      </c>
      <c r="P1594" s="295" t="s">
        <v>338</v>
      </c>
      <c r="Q1594" s="295" t="s">
        <v>316</v>
      </c>
      <c r="R1594" s="295" t="s">
        <v>201</v>
      </c>
      <c r="S1594" s="295" t="s">
        <v>204</v>
      </c>
      <c r="T1594" s="295" t="s">
        <v>201</v>
      </c>
      <c r="U1594" s="295" t="s">
        <v>330</v>
      </c>
      <c r="V1594" s="295" t="s">
        <v>318</v>
      </c>
      <c r="W1594" s="295" t="s">
        <v>201</v>
      </c>
      <c r="X1594" s="295" t="s">
        <v>331</v>
      </c>
      <c r="Y1594" s="287" t="s">
        <v>164</v>
      </c>
    </row>
    <row r="1595" spans="1:25" x14ac:dyDescent="0.35">
      <c r="A1595" s="295" t="s">
        <v>192</v>
      </c>
      <c r="B1595" s="295" t="s">
        <v>193</v>
      </c>
      <c r="C1595" s="295" t="s">
        <v>842</v>
      </c>
      <c r="D1595" s="295" t="s">
        <v>912</v>
      </c>
      <c r="E1595" s="305">
        <v>228.46</v>
      </c>
      <c r="F1595" s="305">
        <v>228.46</v>
      </c>
      <c r="G1595" s="295" t="s">
        <v>196</v>
      </c>
      <c r="H1595" s="343">
        <v>1</v>
      </c>
      <c r="I1595" s="296">
        <v>43343</v>
      </c>
      <c r="J1595" s="295">
        <v>24292</v>
      </c>
      <c r="K1595" s="295">
        <v>1594</v>
      </c>
      <c r="L1595" s="295" t="s">
        <v>520</v>
      </c>
      <c r="M1595" s="295" t="s">
        <v>911</v>
      </c>
      <c r="N1595" s="295" t="s">
        <v>912</v>
      </c>
      <c r="O1595" s="295" t="s">
        <v>544</v>
      </c>
      <c r="P1595" s="295" t="s">
        <v>339</v>
      </c>
      <c r="Q1595" s="295" t="s">
        <v>316</v>
      </c>
      <c r="R1595" s="295" t="s">
        <v>201</v>
      </c>
      <c r="S1595" s="295" t="s">
        <v>204</v>
      </c>
      <c r="T1595" s="295" t="s">
        <v>201</v>
      </c>
      <c r="U1595" s="295" t="s">
        <v>330</v>
      </c>
      <c r="V1595" s="295" t="s">
        <v>318</v>
      </c>
      <c r="W1595" s="295" t="s">
        <v>201</v>
      </c>
      <c r="X1595" s="295" t="s">
        <v>331</v>
      </c>
      <c r="Y1595" s="287" t="s">
        <v>164</v>
      </c>
    </row>
    <row r="1596" spans="1:25" x14ac:dyDescent="0.35">
      <c r="A1596" s="295" t="s">
        <v>192</v>
      </c>
      <c r="B1596" s="295" t="s">
        <v>193</v>
      </c>
      <c r="C1596" s="295" t="s">
        <v>842</v>
      </c>
      <c r="D1596" s="295" t="s">
        <v>912</v>
      </c>
      <c r="E1596" s="305">
        <v>2.36</v>
      </c>
      <c r="F1596" s="305">
        <v>2.36</v>
      </c>
      <c r="G1596" s="295" t="s">
        <v>196</v>
      </c>
      <c r="H1596" s="343">
        <v>1</v>
      </c>
      <c r="I1596" s="296">
        <v>43343</v>
      </c>
      <c r="J1596" s="295">
        <v>24292</v>
      </c>
      <c r="K1596" s="295">
        <v>1673</v>
      </c>
      <c r="L1596" s="295" t="s">
        <v>520</v>
      </c>
      <c r="M1596" s="295" t="s">
        <v>911</v>
      </c>
      <c r="N1596" s="295" t="s">
        <v>912</v>
      </c>
      <c r="O1596" s="295" t="s">
        <v>811</v>
      </c>
      <c r="P1596" s="295" t="s">
        <v>339</v>
      </c>
      <c r="Q1596" s="295" t="s">
        <v>316</v>
      </c>
      <c r="R1596" s="295" t="s">
        <v>201</v>
      </c>
      <c r="S1596" s="295" t="s">
        <v>204</v>
      </c>
      <c r="T1596" s="295" t="s">
        <v>201</v>
      </c>
      <c r="U1596" s="295" t="s">
        <v>330</v>
      </c>
      <c r="V1596" s="295" t="s">
        <v>318</v>
      </c>
      <c r="W1596" s="295" t="s">
        <v>201</v>
      </c>
      <c r="X1596" s="295" t="s">
        <v>331</v>
      </c>
      <c r="Y1596" s="287" t="s">
        <v>164</v>
      </c>
    </row>
    <row r="1597" spans="1:25" x14ac:dyDescent="0.35">
      <c r="A1597" s="295" t="s">
        <v>192</v>
      </c>
      <c r="B1597" s="295" t="s">
        <v>193</v>
      </c>
      <c r="C1597" s="295" t="s">
        <v>842</v>
      </c>
      <c r="D1597" s="295" t="s">
        <v>912</v>
      </c>
      <c r="E1597" s="305">
        <v>1.37</v>
      </c>
      <c r="F1597" s="305">
        <v>1.37</v>
      </c>
      <c r="G1597" s="295" t="s">
        <v>196</v>
      </c>
      <c r="H1597" s="343">
        <v>1</v>
      </c>
      <c r="I1597" s="296">
        <v>43343</v>
      </c>
      <c r="J1597" s="295">
        <v>24292</v>
      </c>
      <c r="K1597" s="295">
        <v>1744</v>
      </c>
      <c r="L1597" s="295" t="s">
        <v>520</v>
      </c>
      <c r="M1597" s="295" t="s">
        <v>911</v>
      </c>
      <c r="N1597" s="295" t="s">
        <v>912</v>
      </c>
      <c r="O1597" s="295" t="s">
        <v>522</v>
      </c>
      <c r="P1597" s="295" t="s">
        <v>339</v>
      </c>
      <c r="Q1597" s="295" t="s">
        <v>316</v>
      </c>
      <c r="R1597" s="295" t="s">
        <v>201</v>
      </c>
      <c r="S1597" s="295" t="s">
        <v>204</v>
      </c>
      <c r="T1597" s="295" t="s">
        <v>201</v>
      </c>
      <c r="U1597" s="295" t="s">
        <v>330</v>
      </c>
      <c r="V1597" s="295" t="s">
        <v>318</v>
      </c>
      <c r="W1597" s="295" t="s">
        <v>201</v>
      </c>
      <c r="X1597" s="295" t="s">
        <v>331</v>
      </c>
      <c r="Y1597" s="287" t="s">
        <v>164</v>
      </c>
    </row>
    <row r="1598" spans="1:25" x14ac:dyDescent="0.35">
      <c r="A1598" s="295" t="s">
        <v>192</v>
      </c>
      <c r="B1598" s="295" t="s">
        <v>193</v>
      </c>
      <c r="C1598" s="295" t="s">
        <v>842</v>
      </c>
      <c r="D1598" s="295" t="s">
        <v>912</v>
      </c>
      <c r="E1598" s="305">
        <v>470.64</v>
      </c>
      <c r="F1598" s="305">
        <v>470.64</v>
      </c>
      <c r="G1598" s="295" t="s">
        <v>196</v>
      </c>
      <c r="H1598" s="343">
        <v>1</v>
      </c>
      <c r="I1598" s="296">
        <v>43343</v>
      </c>
      <c r="J1598" s="295">
        <v>24292</v>
      </c>
      <c r="K1598" s="295">
        <v>1790</v>
      </c>
      <c r="L1598" s="295" t="s">
        <v>520</v>
      </c>
      <c r="M1598" s="295" t="s">
        <v>911</v>
      </c>
      <c r="N1598" s="295" t="s">
        <v>912</v>
      </c>
      <c r="O1598" s="295" t="s">
        <v>544</v>
      </c>
      <c r="P1598" s="295" t="s">
        <v>340</v>
      </c>
      <c r="Q1598" s="295" t="s">
        <v>316</v>
      </c>
      <c r="R1598" s="295" t="s">
        <v>201</v>
      </c>
      <c r="S1598" s="295" t="s">
        <v>204</v>
      </c>
      <c r="T1598" s="295" t="s">
        <v>201</v>
      </c>
      <c r="U1598" s="295" t="s">
        <v>330</v>
      </c>
      <c r="V1598" s="295" t="s">
        <v>318</v>
      </c>
      <c r="W1598" s="295" t="s">
        <v>201</v>
      </c>
      <c r="X1598" s="295" t="s">
        <v>94</v>
      </c>
      <c r="Y1598" s="287" t="s">
        <v>164</v>
      </c>
    </row>
    <row r="1599" spans="1:25" x14ac:dyDescent="0.35">
      <c r="A1599" s="295" t="s">
        <v>192</v>
      </c>
      <c r="B1599" s="295" t="s">
        <v>193</v>
      </c>
      <c r="C1599" s="295" t="s">
        <v>842</v>
      </c>
      <c r="D1599" s="295" t="s">
        <v>912</v>
      </c>
      <c r="E1599" s="305">
        <v>4.8600000000000003</v>
      </c>
      <c r="F1599" s="305">
        <v>4.8600000000000003</v>
      </c>
      <c r="G1599" s="295" t="s">
        <v>196</v>
      </c>
      <c r="H1599" s="343">
        <v>1</v>
      </c>
      <c r="I1599" s="296">
        <v>43343</v>
      </c>
      <c r="J1599" s="295">
        <v>24292</v>
      </c>
      <c r="K1599" s="295">
        <v>1869</v>
      </c>
      <c r="L1599" s="295" t="s">
        <v>520</v>
      </c>
      <c r="M1599" s="295" t="s">
        <v>911</v>
      </c>
      <c r="N1599" s="295" t="s">
        <v>912</v>
      </c>
      <c r="O1599" s="295" t="s">
        <v>811</v>
      </c>
      <c r="P1599" s="295" t="s">
        <v>340</v>
      </c>
      <c r="Q1599" s="295" t="s">
        <v>316</v>
      </c>
      <c r="R1599" s="295" t="s">
        <v>201</v>
      </c>
      <c r="S1599" s="295" t="s">
        <v>204</v>
      </c>
      <c r="T1599" s="295" t="s">
        <v>201</v>
      </c>
      <c r="U1599" s="295" t="s">
        <v>330</v>
      </c>
      <c r="V1599" s="295" t="s">
        <v>318</v>
      </c>
      <c r="W1599" s="295" t="s">
        <v>201</v>
      </c>
      <c r="X1599" s="295" t="s">
        <v>94</v>
      </c>
      <c r="Y1599" s="287" t="s">
        <v>164</v>
      </c>
    </row>
    <row r="1600" spans="1:25" x14ac:dyDescent="0.35">
      <c r="A1600" s="295" t="s">
        <v>192</v>
      </c>
      <c r="B1600" s="295" t="s">
        <v>193</v>
      </c>
      <c r="C1600" s="295" t="s">
        <v>842</v>
      </c>
      <c r="D1600" s="295" t="s">
        <v>912</v>
      </c>
      <c r="E1600" s="305">
        <v>2.83</v>
      </c>
      <c r="F1600" s="305">
        <v>2.83</v>
      </c>
      <c r="G1600" s="295" t="s">
        <v>196</v>
      </c>
      <c r="H1600" s="343">
        <v>1</v>
      </c>
      <c r="I1600" s="296">
        <v>43343</v>
      </c>
      <c r="J1600" s="295">
        <v>24292</v>
      </c>
      <c r="K1600" s="295">
        <v>1940</v>
      </c>
      <c r="L1600" s="295" t="s">
        <v>520</v>
      </c>
      <c r="M1600" s="295" t="s">
        <v>911</v>
      </c>
      <c r="N1600" s="295" t="s">
        <v>912</v>
      </c>
      <c r="O1600" s="295" t="s">
        <v>522</v>
      </c>
      <c r="P1600" s="295" t="s">
        <v>340</v>
      </c>
      <c r="Q1600" s="295" t="s">
        <v>316</v>
      </c>
      <c r="R1600" s="295" t="s">
        <v>201</v>
      </c>
      <c r="S1600" s="295" t="s">
        <v>204</v>
      </c>
      <c r="T1600" s="295" t="s">
        <v>201</v>
      </c>
      <c r="U1600" s="295" t="s">
        <v>330</v>
      </c>
      <c r="V1600" s="295" t="s">
        <v>318</v>
      </c>
      <c r="W1600" s="295" t="s">
        <v>201</v>
      </c>
      <c r="X1600" s="295" t="s">
        <v>94</v>
      </c>
      <c r="Y1600" s="287" t="s">
        <v>164</v>
      </c>
    </row>
    <row r="1601" spans="1:25" x14ac:dyDescent="0.35">
      <c r="A1601" s="295" t="s">
        <v>192</v>
      </c>
      <c r="B1601" s="295" t="s">
        <v>193</v>
      </c>
      <c r="C1601" s="295" t="s">
        <v>842</v>
      </c>
      <c r="D1601" s="295" t="s">
        <v>912</v>
      </c>
      <c r="E1601" s="305">
        <v>247.68</v>
      </c>
      <c r="F1601" s="305">
        <v>247.68</v>
      </c>
      <c r="G1601" s="295" t="s">
        <v>196</v>
      </c>
      <c r="H1601" s="343">
        <v>1</v>
      </c>
      <c r="I1601" s="296">
        <v>43343</v>
      </c>
      <c r="J1601" s="295">
        <v>24292</v>
      </c>
      <c r="K1601" s="295">
        <v>1985</v>
      </c>
      <c r="L1601" s="295" t="s">
        <v>520</v>
      </c>
      <c r="M1601" s="295" t="s">
        <v>911</v>
      </c>
      <c r="N1601" s="295" t="s">
        <v>912</v>
      </c>
      <c r="O1601" s="295" t="s">
        <v>544</v>
      </c>
      <c r="P1601" s="295" t="s">
        <v>533</v>
      </c>
      <c r="Q1601" s="295" t="s">
        <v>316</v>
      </c>
      <c r="R1601" s="295" t="s">
        <v>201</v>
      </c>
      <c r="S1601" s="295" t="s">
        <v>204</v>
      </c>
      <c r="T1601" s="295" t="s">
        <v>201</v>
      </c>
      <c r="U1601" s="295" t="s">
        <v>330</v>
      </c>
      <c r="V1601" s="295" t="s">
        <v>318</v>
      </c>
      <c r="W1601" s="295" t="s">
        <v>201</v>
      </c>
      <c r="X1601" s="295" t="s">
        <v>94</v>
      </c>
      <c r="Y1601" s="287" t="s">
        <v>164</v>
      </c>
    </row>
    <row r="1602" spans="1:25" x14ac:dyDescent="0.35">
      <c r="A1602" s="295" t="s">
        <v>192</v>
      </c>
      <c r="B1602" s="295" t="s">
        <v>193</v>
      </c>
      <c r="C1602" s="295" t="s">
        <v>842</v>
      </c>
      <c r="D1602" s="295" t="s">
        <v>912</v>
      </c>
      <c r="E1602" s="305">
        <v>2.56</v>
      </c>
      <c r="F1602" s="305">
        <v>2.56</v>
      </c>
      <c r="G1602" s="295" t="s">
        <v>196</v>
      </c>
      <c r="H1602" s="343">
        <v>1</v>
      </c>
      <c r="I1602" s="296">
        <v>43343</v>
      </c>
      <c r="J1602" s="295">
        <v>24292</v>
      </c>
      <c r="K1602" s="295">
        <v>2064</v>
      </c>
      <c r="L1602" s="295" t="s">
        <v>520</v>
      </c>
      <c r="M1602" s="295" t="s">
        <v>911</v>
      </c>
      <c r="N1602" s="295" t="s">
        <v>912</v>
      </c>
      <c r="O1602" s="295" t="s">
        <v>811</v>
      </c>
      <c r="P1602" s="295" t="s">
        <v>533</v>
      </c>
      <c r="Q1602" s="295" t="s">
        <v>316</v>
      </c>
      <c r="R1602" s="295" t="s">
        <v>201</v>
      </c>
      <c r="S1602" s="295" t="s">
        <v>204</v>
      </c>
      <c r="T1602" s="295" t="s">
        <v>201</v>
      </c>
      <c r="U1602" s="295" t="s">
        <v>330</v>
      </c>
      <c r="V1602" s="295" t="s">
        <v>318</v>
      </c>
      <c r="W1602" s="295" t="s">
        <v>201</v>
      </c>
      <c r="X1602" s="295" t="s">
        <v>94</v>
      </c>
      <c r="Y1602" s="287" t="s">
        <v>164</v>
      </c>
    </row>
    <row r="1603" spans="1:25" x14ac:dyDescent="0.35">
      <c r="A1603" s="295" t="s">
        <v>192</v>
      </c>
      <c r="B1603" s="295" t="s">
        <v>193</v>
      </c>
      <c r="C1603" s="295" t="s">
        <v>842</v>
      </c>
      <c r="D1603" s="295" t="s">
        <v>912</v>
      </c>
      <c r="E1603" s="305">
        <v>1.49</v>
      </c>
      <c r="F1603" s="305">
        <v>1.49</v>
      </c>
      <c r="G1603" s="295" t="s">
        <v>196</v>
      </c>
      <c r="H1603" s="343">
        <v>1</v>
      </c>
      <c r="I1603" s="296">
        <v>43343</v>
      </c>
      <c r="J1603" s="295">
        <v>24292</v>
      </c>
      <c r="K1603" s="295">
        <v>2135</v>
      </c>
      <c r="L1603" s="295" t="s">
        <v>520</v>
      </c>
      <c r="M1603" s="295" t="s">
        <v>911</v>
      </c>
      <c r="N1603" s="295" t="s">
        <v>912</v>
      </c>
      <c r="O1603" s="295" t="s">
        <v>522</v>
      </c>
      <c r="P1603" s="295" t="s">
        <v>533</v>
      </c>
      <c r="Q1603" s="295" t="s">
        <v>316</v>
      </c>
      <c r="R1603" s="295" t="s">
        <v>201</v>
      </c>
      <c r="S1603" s="295" t="s">
        <v>204</v>
      </c>
      <c r="T1603" s="295" t="s">
        <v>201</v>
      </c>
      <c r="U1603" s="295" t="s">
        <v>330</v>
      </c>
      <c r="V1603" s="295" t="s">
        <v>318</v>
      </c>
      <c r="W1603" s="295" t="s">
        <v>201</v>
      </c>
      <c r="X1603" s="295" t="s">
        <v>94</v>
      </c>
      <c r="Y1603" s="287" t="s">
        <v>164</v>
      </c>
    </row>
    <row r="1604" spans="1:25" x14ac:dyDescent="0.35">
      <c r="A1604" s="295" t="s">
        <v>192</v>
      </c>
      <c r="B1604" s="295" t="s">
        <v>193</v>
      </c>
      <c r="C1604" s="295" t="s">
        <v>842</v>
      </c>
      <c r="D1604" s="295" t="s">
        <v>912</v>
      </c>
      <c r="E1604" s="305">
        <v>108.18</v>
      </c>
      <c r="F1604" s="305">
        <v>108.18</v>
      </c>
      <c r="G1604" s="295" t="s">
        <v>196</v>
      </c>
      <c r="H1604" s="343">
        <v>1</v>
      </c>
      <c r="I1604" s="296">
        <v>43343</v>
      </c>
      <c r="J1604" s="295">
        <v>24292</v>
      </c>
      <c r="K1604" s="295">
        <v>2179</v>
      </c>
      <c r="L1604" s="295" t="s">
        <v>520</v>
      </c>
      <c r="M1604" s="295" t="s">
        <v>911</v>
      </c>
      <c r="N1604" s="295" t="s">
        <v>912</v>
      </c>
      <c r="O1604" s="295" t="s">
        <v>544</v>
      </c>
      <c r="P1604" s="295" t="s">
        <v>531</v>
      </c>
      <c r="Q1604" s="295" t="s">
        <v>316</v>
      </c>
      <c r="R1604" s="295" t="s">
        <v>201</v>
      </c>
      <c r="S1604" s="295" t="s">
        <v>204</v>
      </c>
      <c r="T1604" s="295" t="s">
        <v>201</v>
      </c>
      <c r="U1604" s="295" t="s">
        <v>330</v>
      </c>
      <c r="V1604" s="295" t="s">
        <v>318</v>
      </c>
      <c r="W1604" s="295" t="s">
        <v>201</v>
      </c>
      <c r="X1604" s="295" t="s">
        <v>94</v>
      </c>
      <c r="Y1604" s="287" t="s">
        <v>164</v>
      </c>
    </row>
    <row r="1605" spans="1:25" x14ac:dyDescent="0.35">
      <c r="A1605" s="295" t="s">
        <v>192</v>
      </c>
      <c r="B1605" s="295" t="s">
        <v>193</v>
      </c>
      <c r="C1605" s="295" t="s">
        <v>842</v>
      </c>
      <c r="D1605" s="295" t="s">
        <v>912</v>
      </c>
      <c r="E1605" s="305">
        <v>1.1200000000000001</v>
      </c>
      <c r="F1605" s="305">
        <v>1.1200000000000001</v>
      </c>
      <c r="G1605" s="295" t="s">
        <v>196</v>
      </c>
      <c r="H1605" s="343">
        <v>1</v>
      </c>
      <c r="I1605" s="296">
        <v>43343</v>
      </c>
      <c r="J1605" s="295">
        <v>24292</v>
      </c>
      <c r="K1605" s="295">
        <v>2258</v>
      </c>
      <c r="L1605" s="295" t="s">
        <v>520</v>
      </c>
      <c r="M1605" s="295" t="s">
        <v>911</v>
      </c>
      <c r="N1605" s="295" t="s">
        <v>912</v>
      </c>
      <c r="O1605" s="295" t="s">
        <v>811</v>
      </c>
      <c r="P1605" s="295" t="s">
        <v>531</v>
      </c>
      <c r="Q1605" s="295" t="s">
        <v>316</v>
      </c>
      <c r="R1605" s="295" t="s">
        <v>201</v>
      </c>
      <c r="S1605" s="295" t="s">
        <v>204</v>
      </c>
      <c r="T1605" s="295" t="s">
        <v>201</v>
      </c>
      <c r="U1605" s="295" t="s">
        <v>330</v>
      </c>
      <c r="V1605" s="295" t="s">
        <v>318</v>
      </c>
      <c r="W1605" s="295" t="s">
        <v>201</v>
      </c>
      <c r="X1605" s="295" t="s">
        <v>94</v>
      </c>
      <c r="Y1605" s="287" t="s">
        <v>164</v>
      </c>
    </row>
    <row r="1606" spans="1:25" x14ac:dyDescent="0.35">
      <c r="A1606" s="295" t="s">
        <v>192</v>
      </c>
      <c r="B1606" s="295" t="s">
        <v>193</v>
      </c>
      <c r="C1606" s="295" t="s">
        <v>842</v>
      </c>
      <c r="D1606" s="295" t="s">
        <v>912</v>
      </c>
      <c r="E1606" s="305">
        <v>0.65</v>
      </c>
      <c r="F1606" s="305">
        <v>0.65</v>
      </c>
      <c r="G1606" s="295" t="s">
        <v>196</v>
      </c>
      <c r="H1606" s="343">
        <v>1</v>
      </c>
      <c r="I1606" s="296">
        <v>43343</v>
      </c>
      <c r="J1606" s="295">
        <v>24292</v>
      </c>
      <c r="K1606" s="295">
        <v>2327</v>
      </c>
      <c r="L1606" s="295" t="s">
        <v>520</v>
      </c>
      <c r="M1606" s="295" t="s">
        <v>911</v>
      </c>
      <c r="N1606" s="295" t="s">
        <v>912</v>
      </c>
      <c r="O1606" s="295" t="s">
        <v>522</v>
      </c>
      <c r="P1606" s="295" t="s">
        <v>531</v>
      </c>
      <c r="Q1606" s="295" t="s">
        <v>316</v>
      </c>
      <c r="R1606" s="295" t="s">
        <v>201</v>
      </c>
      <c r="S1606" s="295" t="s">
        <v>204</v>
      </c>
      <c r="T1606" s="295" t="s">
        <v>201</v>
      </c>
      <c r="U1606" s="295" t="s">
        <v>330</v>
      </c>
      <c r="V1606" s="295" t="s">
        <v>318</v>
      </c>
      <c r="W1606" s="295" t="s">
        <v>201</v>
      </c>
      <c r="X1606" s="295" t="s">
        <v>94</v>
      </c>
      <c r="Y1606" s="287" t="s">
        <v>164</v>
      </c>
    </row>
    <row r="1607" spans="1:25" x14ac:dyDescent="0.35">
      <c r="A1607" s="295" t="s">
        <v>192</v>
      </c>
      <c r="B1607" s="295" t="s">
        <v>193</v>
      </c>
      <c r="C1607" s="295" t="s">
        <v>842</v>
      </c>
      <c r="D1607" s="295" t="s">
        <v>912</v>
      </c>
      <c r="E1607" s="305">
        <v>333.03</v>
      </c>
      <c r="F1607" s="305">
        <v>333.03</v>
      </c>
      <c r="G1607" s="295" t="s">
        <v>196</v>
      </c>
      <c r="H1607" s="343">
        <v>1</v>
      </c>
      <c r="I1607" s="296">
        <v>43343</v>
      </c>
      <c r="J1607" s="295">
        <v>24292</v>
      </c>
      <c r="K1607" s="295">
        <v>2373</v>
      </c>
      <c r="L1607" s="295" t="s">
        <v>520</v>
      </c>
      <c r="M1607" s="295" t="s">
        <v>911</v>
      </c>
      <c r="N1607" s="295" t="s">
        <v>912</v>
      </c>
      <c r="O1607" s="295" t="s">
        <v>544</v>
      </c>
      <c r="P1607" s="295" t="s">
        <v>341</v>
      </c>
      <c r="Q1607" s="295" t="s">
        <v>316</v>
      </c>
      <c r="R1607" s="295" t="s">
        <v>201</v>
      </c>
      <c r="S1607" s="295" t="s">
        <v>204</v>
      </c>
      <c r="T1607" s="295" t="s">
        <v>201</v>
      </c>
      <c r="U1607" s="295" t="s">
        <v>330</v>
      </c>
      <c r="V1607" s="295" t="s">
        <v>318</v>
      </c>
      <c r="W1607" s="295" t="s">
        <v>201</v>
      </c>
      <c r="X1607" s="295" t="s">
        <v>342</v>
      </c>
      <c r="Y1607" s="287" t="s">
        <v>164</v>
      </c>
    </row>
    <row r="1608" spans="1:25" x14ac:dyDescent="0.35">
      <c r="A1608" s="295" t="s">
        <v>192</v>
      </c>
      <c r="B1608" s="295" t="s">
        <v>193</v>
      </c>
      <c r="C1608" s="295" t="s">
        <v>842</v>
      </c>
      <c r="D1608" s="295" t="s">
        <v>912</v>
      </c>
      <c r="E1608" s="305">
        <v>3.44</v>
      </c>
      <c r="F1608" s="305">
        <v>3.44</v>
      </c>
      <c r="G1608" s="295" t="s">
        <v>196</v>
      </c>
      <c r="H1608" s="343">
        <v>1</v>
      </c>
      <c r="I1608" s="296">
        <v>43343</v>
      </c>
      <c r="J1608" s="295">
        <v>24292</v>
      </c>
      <c r="K1608" s="295">
        <v>2452</v>
      </c>
      <c r="L1608" s="295" t="s">
        <v>520</v>
      </c>
      <c r="M1608" s="295" t="s">
        <v>911</v>
      </c>
      <c r="N1608" s="295" t="s">
        <v>912</v>
      </c>
      <c r="O1608" s="295" t="s">
        <v>811</v>
      </c>
      <c r="P1608" s="295" t="s">
        <v>341</v>
      </c>
      <c r="Q1608" s="295" t="s">
        <v>316</v>
      </c>
      <c r="R1608" s="295" t="s">
        <v>201</v>
      </c>
      <c r="S1608" s="295" t="s">
        <v>204</v>
      </c>
      <c r="T1608" s="295" t="s">
        <v>201</v>
      </c>
      <c r="U1608" s="295" t="s">
        <v>330</v>
      </c>
      <c r="V1608" s="295" t="s">
        <v>318</v>
      </c>
      <c r="W1608" s="295" t="s">
        <v>201</v>
      </c>
      <c r="X1608" s="295" t="s">
        <v>342</v>
      </c>
      <c r="Y1608" s="287" t="s">
        <v>164</v>
      </c>
    </row>
    <row r="1609" spans="1:25" x14ac:dyDescent="0.35">
      <c r="A1609" s="295" t="s">
        <v>192</v>
      </c>
      <c r="B1609" s="295" t="s">
        <v>193</v>
      </c>
      <c r="C1609" s="295" t="s">
        <v>842</v>
      </c>
      <c r="D1609" s="295" t="s">
        <v>912</v>
      </c>
      <c r="E1609" s="305">
        <v>2</v>
      </c>
      <c r="F1609" s="305">
        <v>2</v>
      </c>
      <c r="G1609" s="295" t="s">
        <v>196</v>
      </c>
      <c r="H1609" s="343">
        <v>1</v>
      </c>
      <c r="I1609" s="296">
        <v>43343</v>
      </c>
      <c r="J1609" s="295">
        <v>24292</v>
      </c>
      <c r="K1609" s="295">
        <v>2523</v>
      </c>
      <c r="L1609" s="295" t="s">
        <v>520</v>
      </c>
      <c r="M1609" s="295" t="s">
        <v>911</v>
      </c>
      <c r="N1609" s="295" t="s">
        <v>912</v>
      </c>
      <c r="O1609" s="295" t="s">
        <v>522</v>
      </c>
      <c r="P1609" s="295" t="s">
        <v>341</v>
      </c>
      <c r="Q1609" s="295" t="s">
        <v>316</v>
      </c>
      <c r="R1609" s="295" t="s">
        <v>201</v>
      </c>
      <c r="S1609" s="295" t="s">
        <v>204</v>
      </c>
      <c r="T1609" s="295" t="s">
        <v>201</v>
      </c>
      <c r="U1609" s="295" t="s">
        <v>330</v>
      </c>
      <c r="V1609" s="295" t="s">
        <v>318</v>
      </c>
      <c r="W1609" s="295" t="s">
        <v>201</v>
      </c>
      <c r="X1609" s="295" t="s">
        <v>342</v>
      </c>
      <c r="Y1609" s="287" t="s">
        <v>164</v>
      </c>
    </row>
    <row r="1610" spans="1:25" x14ac:dyDescent="0.35">
      <c r="A1610" s="295" t="s">
        <v>192</v>
      </c>
      <c r="B1610" s="295" t="s">
        <v>193</v>
      </c>
      <c r="C1610" s="295" t="s">
        <v>842</v>
      </c>
      <c r="D1610" s="295" t="s">
        <v>912</v>
      </c>
      <c r="E1610" s="305">
        <v>104.71</v>
      </c>
      <c r="F1610" s="305">
        <v>104.71</v>
      </c>
      <c r="G1610" s="295" t="s">
        <v>196</v>
      </c>
      <c r="H1610" s="343">
        <v>1</v>
      </c>
      <c r="I1610" s="296">
        <v>43343</v>
      </c>
      <c r="J1610" s="295">
        <v>24292</v>
      </c>
      <c r="K1610" s="295">
        <v>2567</v>
      </c>
      <c r="L1610" s="295" t="s">
        <v>520</v>
      </c>
      <c r="M1610" s="295" t="s">
        <v>911</v>
      </c>
      <c r="N1610" s="295" t="s">
        <v>912</v>
      </c>
      <c r="O1610" s="295" t="s">
        <v>544</v>
      </c>
      <c r="P1610" s="295" t="s">
        <v>343</v>
      </c>
      <c r="Q1610" s="295" t="s">
        <v>316</v>
      </c>
      <c r="R1610" s="295" t="s">
        <v>201</v>
      </c>
      <c r="S1610" s="295" t="s">
        <v>204</v>
      </c>
      <c r="T1610" s="295" t="s">
        <v>201</v>
      </c>
      <c r="U1610" s="295" t="s">
        <v>330</v>
      </c>
      <c r="V1610" s="295" t="s">
        <v>318</v>
      </c>
      <c r="W1610" s="295" t="s">
        <v>201</v>
      </c>
      <c r="X1610" s="295" t="s">
        <v>342</v>
      </c>
      <c r="Y1610" s="287" t="s">
        <v>164</v>
      </c>
    </row>
    <row r="1611" spans="1:25" x14ac:dyDescent="0.35">
      <c r="A1611" s="295" t="s">
        <v>192</v>
      </c>
      <c r="B1611" s="295" t="s">
        <v>193</v>
      </c>
      <c r="C1611" s="295" t="s">
        <v>842</v>
      </c>
      <c r="D1611" s="295" t="s">
        <v>912</v>
      </c>
      <c r="E1611" s="305">
        <v>1.08</v>
      </c>
      <c r="F1611" s="305">
        <v>1.08</v>
      </c>
      <c r="G1611" s="295" t="s">
        <v>196</v>
      </c>
      <c r="H1611" s="343">
        <v>1</v>
      </c>
      <c r="I1611" s="296">
        <v>43343</v>
      </c>
      <c r="J1611" s="295">
        <v>24292</v>
      </c>
      <c r="K1611" s="295">
        <v>2645</v>
      </c>
      <c r="L1611" s="295" t="s">
        <v>520</v>
      </c>
      <c r="M1611" s="295" t="s">
        <v>911</v>
      </c>
      <c r="N1611" s="295" t="s">
        <v>912</v>
      </c>
      <c r="O1611" s="295" t="s">
        <v>811</v>
      </c>
      <c r="P1611" s="295" t="s">
        <v>343</v>
      </c>
      <c r="Q1611" s="295" t="s">
        <v>316</v>
      </c>
      <c r="R1611" s="295" t="s">
        <v>201</v>
      </c>
      <c r="S1611" s="295" t="s">
        <v>204</v>
      </c>
      <c r="T1611" s="295" t="s">
        <v>201</v>
      </c>
      <c r="U1611" s="295" t="s">
        <v>330</v>
      </c>
      <c r="V1611" s="295" t="s">
        <v>318</v>
      </c>
      <c r="W1611" s="295" t="s">
        <v>201</v>
      </c>
      <c r="X1611" s="295" t="s">
        <v>342</v>
      </c>
      <c r="Y1611" s="287" t="s">
        <v>164</v>
      </c>
    </row>
    <row r="1612" spans="1:25" x14ac:dyDescent="0.35">
      <c r="A1612" s="295" t="s">
        <v>192</v>
      </c>
      <c r="B1612" s="295" t="s">
        <v>193</v>
      </c>
      <c r="C1612" s="295" t="s">
        <v>842</v>
      </c>
      <c r="D1612" s="295" t="s">
        <v>912</v>
      </c>
      <c r="E1612" s="305">
        <v>0.63</v>
      </c>
      <c r="F1612" s="305">
        <v>0.63</v>
      </c>
      <c r="G1612" s="295" t="s">
        <v>196</v>
      </c>
      <c r="H1612" s="343">
        <v>1</v>
      </c>
      <c r="I1612" s="296">
        <v>43343</v>
      </c>
      <c r="J1612" s="295">
        <v>24292</v>
      </c>
      <c r="K1612" s="295">
        <v>2714</v>
      </c>
      <c r="L1612" s="295" t="s">
        <v>520</v>
      </c>
      <c r="M1612" s="295" t="s">
        <v>911</v>
      </c>
      <c r="N1612" s="295" t="s">
        <v>912</v>
      </c>
      <c r="O1612" s="295" t="s">
        <v>522</v>
      </c>
      <c r="P1612" s="295" t="s">
        <v>343</v>
      </c>
      <c r="Q1612" s="295" t="s">
        <v>316</v>
      </c>
      <c r="R1612" s="295" t="s">
        <v>201</v>
      </c>
      <c r="S1612" s="295" t="s">
        <v>204</v>
      </c>
      <c r="T1612" s="295" t="s">
        <v>201</v>
      </c>
      <c r="U1612" s="295" t="s">
        <v>330</v>
      </c>
      <c r="V1612" s="295" t="s">
        <v>318</v>
      </c>
      <c r="W1612" s="295" t="s">
        <v>201</v>
      </c>
      <c r="X1612" s="295" t="s">
        <v>342</v>
      </c>
      <c r="Y1612" s="287" t="s">
        <v>164</v>
      </c>
    </row>
    <row r="1613" spans="1:25" x14ac:dyDescent="0.35">
      <c r="A1613" s="295" t="s">
        <v>192</v>
      </c>
      <c r="B1613" s="295" t="s">
        <v>193</v>
      </c>
      <c r="C1613" s="295" t="s">
        <v>842</v>
      </c>
      <c r="D1613" s="295" t="s">
        <v>912</v>
      </c>
      <c r="E1613" s="305">
        <v>224.15</v>
      </c>
      <c r="F1613" s="305">
        <v>224.15</v>
      </c>
      <c r="G1613" s="295" t="s">
        <v>196</v>
      </c>
      <c r="H1613" s="343">
        <v>1</v>
      </c>
      <c r="I1613" s="296">
        <v>43343</v>
      </c>
      <c r="J1613" s="295">
        <v>24292</v>
      </c>
      <c r="K1613" s="295">
        <v>2759</v>
      </c>
      <c r="L1613" s="295" t="s">
        <v>520</v>
      </c>
      <c r="M1613" s="295" t="s">
        <v>911</v>
      </c>
      <c r="N1613" s="295" t="s">
        <v>912</v>
      </c>
      <c r="O1613" s="295" t="s">
        <v>544</v>
      </c>
      <c r="P1613" s="295" t="s">
        <v>346</v>
      </c>
      <c r="Q1613" s="295" t="s">
        <v>316</v>
      </c>
      <c r="R1613" s="295" t="s">
        <v>201</v>
      </c>
      <c r="S1613" s="295" t="s">
        <v>204</v>
      </c>
      <c r="T1613" s="295" t="s">
        <v>201</v>
      </c>
      <c r="U1613" s="295" t="s">
        <v>330</v>
      </c>
      <c r="V1613" s="295" t="s">
        <v>318</v>
      </c>
      <c r="W1613" s="295" t="s">
        <v>201</v>
      </c>
      <c r="X1613" s="295" t="s">
        <v>331</v>
      </c>
      <c r="Y1613" s="287" t="s">
        <v>164</v>
      </c>
    </row>
    <row r="1614" spans="1:25" x14ac:dyDescent="0.35">
      <c r="A1614" s="295" t="s">
        <v>192</v>
      </c>
      <c r="B1614" s="295" t="s">
        <v>193</v>
      </c>
      <c r="C1614" s="295" t="s">
        <v>842</v>
      </c>
      <c r="D1614" s="295" t="s">
        <v>912</v>
      </c>
      <c r="E1614" s="305">
        <v>2.3199999999999998</v>
      </c>
      <c r="F1614" s="305">
        <v>2.3199999999999998</v>
      </c>
      <c r="G1614" s="295" t="s">
        <v>196</v>
      </c>
      <c r="H1614" s="343">
        <v>1</v>
      </c>
      <c r="I1614" s="296">
        <v>43343</v>
      </c>
      <c r="J1614" s="295">
        <v>24292</v>
      </c>
      <c r="K1614" s="295">
        <v>2838</v>
      </c>
      <c r="L1614" s="295" t="s">
        <v>520</v>
      </c>
      <c r="M1614" s="295" t="s">
        <v>911</v>
      </c>
      <c r="N1614" s="295" t="s">
        <v>912</v>
      </c>
      <c r="O1614" s="295" t="s">
        <v>811</v>
      </c>
      <c r="P1614" s="295" t="s">
        <v>346</v>
      </c>
      <c r="Q1614" s="295" t="s">
        <v>316</v>
      </c>
      <c r="R1614" s="295" t="s">
        <v>201</v>
      </c>
      <c r="S1614" s="295" t="s">
        <v>204</v>
      </c>
      <c r="T1614" s="295" t="s">
        <v>201</v>
      </c>
      <c r="U1614" s="295" t="s">
        <v>330</v>
      </c>
      <c r="V1614" s="295" t="s">
        <v>318</v>
      </c>
      <c r="W1614" s="295" t="s">
        <v>201</v>
      </c>
      <c r="X1614" s="295" t="s">
        <v>331</v>
      </c>
      <c r="Y1614" s="287" t="s">
        <v>164</v>
      </c>
    </row>
    <row r="1615" spans="1:25" x14ac:dyDescent="0.35">
      <c r="A1615" s="295" t="s">
        <v>192</v>
      </c>
      <c r="B1615" s="295" t="s">
        <v>193</v>
      </c>
      <c r="C1615" s="295" t="s">
        <v>842</v>
      </c>
      <c r="D1615" s="295" t="s">
        <v>912</v>
      </c>
      <c r="E1615" s="305">
        <v>1.35</v>
      </c>
      <c r="F1615" s="305">
        <v>1.35</v>
      </c>
      <c r="G1615" s="295" t="s">
        <v>196</v>
      </c>
      <c r="H1615" s="343">
        <v>1</v>
      </c>
      <c r="I1615" s="296">
        <v>43343</v>
      </c>
      <c r="J1615" s="295">
        <v>24292</v>
      </c>
      <c r="K1615" s="295">
        <v>2909</v>
      </c>
      <c r="L1615" s="295" t="s">
        <v>520</v>
      </c>
      <c r="M1615" s="295" t="s">
        <v>911</v>
      </c>
      <c r="N1615" s="295" t="s">
        <v>912</v>
      </c>
      <c r="O1615" s="295" t="s">
        <v>522</v>
      </c>
      <c r="P1615" s="295" t="s">
        <v>346</v>
      </c>
      <c r="Q1615" s="295" t="s">
        <v>316</v>
      </c>
      <c r="R1615" s="295" t="s">
        <v>201</v>
      </c>
      <c r="S1615" s="295" t="s">
        <v>204</v>
      </c>
      <c r="T1615" s="295" t="s">
        <v>201</v>
      </c>
      <c r="U1615" s="295" t="s">
        <v>330</v>
      </c>
      <c r="V1615" s="295" t="s">
        <v>318</v>
      </c>
      <c r="W1615" s="295" t="s">
        <v>201</v>
      </c>
      <c r="X1615" s="295" t="s">
        <v>331</v>
      </c>
      <c r="Y1615" s="287" t="s">
        <v>164</v>
      </c>
    </row>
    <row r="1616" spans="1:25" x14ac:dyDescent="0.35">
      <c r="A1616" s="295" t="s">
        <v>192</v>
      </c>
      <c r="B1616" s="295" t="s">
        <v>193</v>
      </c>
      <c r="C1616" s="295" t="s">
        <v>842</v>
      </c>
      <c r="D1616" s="295" t="s">
        <v>912</v>
      </c>
      <c r="E1616" s="305">
        <v>219.6</v>
      </c>
      <c r="F1616" s="305">
        <v>219.6</v>
      </c>
      <c r="G1616" s="295" t="s">
        <v>196</v>
      </c>
      <c r="H1616" s="343">
        <v>1</v>
      </c>
      <c r="I1616" s="296">
        <v>43343</v>
      </c>
      <c r="J1616" s="295">
        <v>24292</v>
      </c>
      <c r="K1616" s="295">
        <v>2954</v>
      </c>
      <c r="L1616" s="295" t="s">
        <v>520</v>
      </c>
      <c r="M1616" s="295" t="s">
        <v>911</v>
      </c>
      <c r="N1616" s="295" t="s">
        <v>912</v>
      </c>
      <c r="O1616" s="295" t="s">
        <v>544</v>
      </c>
      <c r="P1616" s="295" t="s">
        <v>345</v>
      </c>
      <c r="Q1616" s="295" t="s">
        <v>316</v>
      </c>
      <c r="R1616" s="295" t="s">
        <v>201</v>
      </c>
      <c r="S1616" s="295" t="s">
        <v>204</v>
      </c>
      <c r="T1616" s="295" t="s">
        <v>201</v>
      </c>
      <c r="U1616" s="295" t="s">
        <v>330</v>
      </c>
      <c r="V1616" s="295" t="s">
        <v>318</v>
      </c>
      <c r="W1616" s="295" t="s">
        <v>201</v>
      </c>
      <c r="X1616" s="295" t="s">
        <v>331</v>
      </c>
      <c r="Y1616" s="287" t="s">
        <v>164</v>
      </c>
    </row>
    <row r="1617" spans="1:25" x14ac:dyDescent="0.35">
      <c r="A1617" s="295" t="s">
        <v>192</v>
      </c>
      <c r="B1617" s="295" t="s">
        <v>193</v>
      </c>
      <c r="C1617" s="295" t="s">
        <v>842</v>
      </c>
      <c r="D1617" s="295" t="s">
        <v>912</v>
      </c>
      <c r="E1617" s="305">
        <v>2.27</v>
      </c>
      <c r="F1617" s="305">
        <v>2.27</v>
      </c>
      <c r="G1617" s="295" t="s">
        <v>196</v>
      </c>
      <c r="H1617" s="343">
        <v>1</v>
      </c>
      <c r="I1617" s="296">
        <v>43343</v>
      </c>
      <c r="J1617" s="295">
        <v>24292</v>
      </c>
      <c r="K1617" s="295">
        <v>3033</v>
      </c>
      <c r="L1617" s="295" t="s">
        <v>520</v>
      </c>
      <c r="M1617" s="295" t="s">
        <v>911</v>
      </c>
      <c r="N1617" s="295" t="s">
        <v>912</v>
      </c>
      <c r="O1617" s="295" t="s">
        <v>811</v>
      </c>
      <c r="P1617" s="295" t="s">
        <v>345</v>
      </c>
      <c r="Q1617" s="295" t="s">
        <v>316</v>
      </c>
      <c r="R1617" s="295" t="s">
        <v>201</v>
      </c>
      <c r="S1617" s="295" t="s">
        <v>204</v>
      </c>
      <c r="T1617" s="295" t="s">
        <v>201</v>
      </c>
      <c r="U1617" s="295" t="s">
        <v>330</v>
      </c>
      <c r="V1617" s="295" t="s">
        <v>318</v>
      </c>
      <c r="W1617" s="295" t="s">
        <v>201</v>
      </c>
      <c r="X1617" s="295" t="s">
        <v>331</v>
      </c>
      <c r="Y1617" s="287" t="s">
        <v>164</v>
      </c>
    </row>
    <row r="1618" spans="1:25" x14ac:dyDescent="0.35">
      <c r="A1618" s="295" t="s">
        <v>192</v>
      </c>
      <c r="B1618" s="295" t="s">
        <v>193</v>
      </c>
      <c r="C1618" s="295" t="s">
        <v>842</v>
      </c>
      <c r="D1618" s="295" t="s">
        <v>912</v>
      </c>
      <c r="E1618" s="305">
        <v>1.32</v>
      </c>
      <c r="F1618" s="305">
        <v>1.32</v>
      </c>
      <c r="G1618" s="295" t="s">
        <v>196</v>
      </c>
      <c r="H1618" s="343">
        <v>1</v>
      </c>
      <c r="I1618" s="296">
        <v>43343</v>
      </c>
      <c r="J1618" s="295">
        <v>24292</v>
      </c>
      <c r="K1618" s="295">
        <v>3104</v>
      </c>
      <c r="L1618" s="295" t="s">
        <v>520</v>
      </c>
      <c r="M1618" s="295" t="s">
        <v>911</v>
      </c>
      <c r="N1618" s="295" t="s">
        <v>912</v>
      </c>
      <c r="O1618" s="295" t="s">
        <v>522</v>
      </c>
      <c r="P1618" s="295" t="s">
        <v>345</v>
      </c>
      <c r="Q1618" s="295" t="s">
        <v>316</v>
      </c>
      <c r="R1618" s="295" t="s">
        <v>201</v>
      </c>
      <c r="S1618" s="295" t="s">
        <v>204</v>
      </c>
      <c r="T1618" s="295" t="s">
        <v>201</v>
      </c>
      <c r="U1618" s="295" t="s">
        <v>330</v>
      </c>
      <c r="V1618" s="295" t="s">
        <v>318</v>
      </c>
      <c r="W1618" s="295" t="s">
        <v>201</v>
      </c>
      <c r="X1618" s="295" t="s">
        <v>331</v>
      </c>
      <c r="Y1618" s="287" t="s">
        <v>164</v>
      </c>
    </row>
    <row r="1619" spans="1:25" x14ac:dyDescent="0.35">
      <c r="A1619" s="295" t="s">
        <v>192</v>
      </c>
      <c r="B1619" s="295" t="s">
        <v>193</v>
      </c>
      <c r="C1619" s="295" t="s">
        <v>842</v>
      </c>
      <c r="D1619" s="295" t="s">
        <v>912</v>
      </c>
      <c r="E1619" s="305">
        <v>115.56</v>
      </c>
      <c r="F1619" s="305">
        <v>115.56</v>
      </c>
      <c r="G1619" s="295" t="s">
        <v>196</v>
      </c>
      <c r="H1619" s="343">
        <v>1</v>
      </c>
      <c r="I1619" s="296">
        <v>43343</v>
      </c>
      <c r="J1619" s="295">
        <v>24292</v>
      </c>
      <c r="K1619" s="295">
        <v>3148</v>
      </c>
      <c r="L1619" s="295" t="s">
        <v>520</v>
      </c>
      <c r="M1619" s="295" t="s">
        <v>911</v>
      </c>
      <c r="N1619" s="295" t="s">
        <v>912</v>
      </c>
      <c r="O1619" s="295" t="s">
        <v>544</v>
      </c>
      <c r="P1619" s="295" t="s">
        <v>329</v>
      </c>
      <c r="Q1619" s="295" t="s">
        <v>319</v>
      </c>
      <c r="R1619" s="295" t="s">
        <v>201</v>
      </c>
      <c r="S1619" s="295" t="s">
        <v>204</v>
      </c>
      <c r="T1619" s="295" t="s">
        <v>201</v>
      </c>
      <c r="U1619" s="295" t="s">
        <v>330</v>
      </c>
      <c r="V1619" s="295" t="s">
        <v>318</v>
      </c>
      <c r="W1619" s="295" t="s">
        <v>201</v>
      </c>
      <c r="X1619" s="295" t="s">
        <v>331</v>
      </c>
      <c r="Y1619" s="287" t="s">
        <v>164</v>
      </c>
    </row>
    <row r="1620" spans="1:25" x14ac:dyDescent="0.35">
      <c r="A1620" s="295" t="s">
        <v>192</v>
      </c>
      <c r="B1620" s="295" t="s">
        <v>193</v>
      </c>
      <c r="C1620" s="295" t="s">
        <v>842</v>
      </c>
      <c r="D1620" s="295" t="s">
        <v>912</v>
      </c>
      <c r="E1620" s="305">
        <v>1.19</v>
      </c>
      <c r="F1620" s="305">
        <v>1.19</v>
      </c>
      <c r="G1620" s="295" t="s">
        <v>196</v>
      </c>
      <c r="H1620" s="343">
        <v>1</v>
      </c>
      <c r="I1620" s="296">
        <v>43343</v>
      </c>
      <c r="J1620" s="295">
        <v>24292</v>
      </c>
      <c r="K1620" s="295">
        <v>3227</v>
      </c>
      <c r="L1620" s="295" t="s">
        <v>520</v>
      </c>
      <c r="M1620" s="295" t="s">
        <v>911</v>
      </c>
      <c r="N1620" s="295" t="s">
        <v>912</v>
      </c>
      <c r="O1620" s="295" t="s">
        <v>811</v>
      </c>
      <c r="P1620" s="295" t="s">
        <v>329</v>
      </c>
      <c r="Q1620" s="295" t="s">
        <v>319</v>
      </c>
      <c r="R1620" s="295" t="s">
        <v>201</v>
      </c>
      <c r="S1620" s="295" t="s">
        <v>204</v>
      </c>
      <c r="T1620" s="295" t="s">
        <v>201</v>
      </c>
      <c r="U1620" s="295" t="s">
        <v>330</v>
      </c>
      <c r="V1620" s="295" t="s">
        <v>318</v>
      </c>
      <c r="W1620" s="295" t="s">
        <v>201</v>
      </c>
      <c r="X1620" s="295" t="s">
        <v>331</v>
      </c>
      <c r="Y1620" s="287" t="s">
        <v>164</v>
      </c>
    </row>
    <row r="1621" spans="1:25" x14ac:dyDescent="0.35">
      <c r="A1621" s="295" t="s">
        <v>192</v>
      </c>
      <c r="B1621" s="295" t="s">
        <v>193</v>
      </c>
      <c r="C1621" s="295" t="s">
        <v>842</v>
      </c>
      <c r="D1621" s="295" t="s">
        <v>912</v>
      </c>
      <c r="E1621" s="305">
        <v>0.69</v>
      </c>
      <c r="F1621" s="305">
        <v>0.69</v>
      </c>
      <c r="G1621" s="295" t="s">
        <v>196</v>
      </c>
      <c r="H1621" s="343">
        <v>1</v>
      </c>
      <c r="I1621" s="296">
        <v>43343</v>
      </c>
      <c r="J1621" s="295">
        <v>24292</v>
      </c>
      <c r="K1621" s="295">
        <v>3296</v>
      </c>
      <c r="L1621" s="295" t="s">
        <v>520</v>
      </c>
      <c r="M1621" s="295" t="s">
        <v>911</v>
      </c>
      <c r="N1621" s="295" t="s">
        <v>912</v>
      </c>
      <c r="O1621" s="295" t="s">
        <v>522</v>
      </c>
      <c r="P1621" s="295" t="s">
        <v>329</v>
      </c>
      <c r="Q1621" s="295" t="s">
        <v>319</v>
      </c>
      <c r="R1621" s="295" t="s">
        <v>201</v>
      </c>
      <c r="S1621" s="295" t="s">
        <v>204</v>
      </c>
      <c r="T1621" s="295" t="s">
        <v>201</v>
      </c>
      <c r="U1621" s="295" t="s">
        <v>330</v>
      </c>
      <c r="V1621" s="295" t="s">
        <v>318</v>
      </c>
      <c r="W1621" s="295" t="s">
        <v>201</v>
      </c>
      <c r="X1621" s="295" t="s">
        <v>331</v>
      </c>
      <c r="Y1621" s="287" t="s">
        <v>164</v>
      </c>
    </row>
    <row r="1622" spans="1:25" x14ac:dyDescent="0.35">
      <c r="A1622" s="295" t="s">
        <v>192</v>
      </c>
      <c r="B1622" s="295" t="s">
        <v>193</v>
      </c>
      <c r="C1622" s="295" t="s">
        <v>842</v>
      </c>
      <c r="D1622" s="295" t="s">
        <v>912</v>
      </c>
      <c r="E1622" s="305">
        <v>57.17</v>
      </c>
      <c r="F1622" s="305">
        <v>57.17</v>
      </c>
      <c r="G1622" s="295" t="s">
        <v>196</v>
      </c>
      <c r="H1622" s="343">
        <v>1</v>
      </c>
      <c r="I1622" s="296">
        <v>43343</v>
      </c>
      <c r="J1622" s="295">
        <v>24292</v>
      </c>
      <c r="K1622" s="295">
        <v>3339</v>
      </c>
      <c r="L1622" s="295" t="s">
        <v>520</v>
      </c>
      <c r="M1622" s="295" t="s">
        <v>911</v>
      </c>
      <c r="N1622" s="295" t="s">
        <v>912</v>
      </c>
      <c r="O1622" s="295" t="s">
        <v>544</v>
      </c>
      <c r="P1622" s="295" t="s">
        <v>332</v>
      </c>
      <c r="Q1622" s="295" t="s">
        <v>319</v>
      </c>
      <c r="R1622" s="295" t="s">
        <v>201</v>
      </c>
      <c r="S1622" s="295" t="s">
        <v>204</v>
      </c>
      <c r="T1622" s="295" t="s">
        <v>201</v>
      </c>
      <c r="U1622" s="295" t="s">
        <v>330</v>
      </c>
      <c r="V1622" s="295" t="s">
        <v>318</v>
      </c>
      <c r="W1622" s="295" t="s">
        <v>201</v>
      </c>
      <c r="X1622" s="295" t="s">
        <v>331</v>
      </c>
      <c r="Y1622" s="287" t="s">
        <v>164</v>
      </c>
    </row>
    <row r="1623" spans="1:25" x14ac:dyDescent="0.35">
      <c r="A1623" s="295" t="s">
        <v>192</v>
      </c>
      <c r="B1623" s="295" t="s">
        <v>193</v>
      </c>
      <c r="C1623" s="295" t="s">
        <v>842</v>
      </c>
      <c r="D1623" s="295" t="s">
        <v>912</v>
      </c>
      <c r="E1623" s="305">
        <v>0.59</v>
      </c>
      <c r="F1623" s="305">
        <v>0.59</v>
      </c>
      <c r="G1623" s="295" t="s">
        <v>196</v>
      </c>
      <c r="H1623" s="343">
        <v>1</v>
      </c>
      <c r="I1623" s="296">
        <v>43343</v>
      </c>
      <c r="J1623" s="295">
        <v>24292</v>
      </c>
      <c r="K1623" s="295">
        <v>3417</v>
      </c>
      <c r="L1623" s="295" t="s">
        <v>520</v>
      </c>
      <c r="M1623" s="295" t="s">
        <v>911</v>
      </c>
      <c r="N1623" s="295" t="s">
        <v>912</v>
      </c>
      <c r="O1623" s="295" t="s">
        <v>811</v>
      </c>
      <c r="P1623" s="295" t="s">
        <v>332</v>
      </c>
      <c r="Q1623" s="295" t="s">
        <v>319</v>
      </c>
      <c r="R1623" s="295" t="s">
        <v>201</v>
      </c>
      <c r="S1623" s="295" t="s">
        <v>204</v>
      </c>
      <c r="T1623" s="295" t="s">
        <v>201</v>
      </c>
      <c r="U1623" s="295" t="s">
        <v>330</v>
      </c>
      <c r="V1623" s="295" t="s">
        <v>318</v>
      </c>
      <c r="W1623" s="295" t="s">
        <v>201</v>
      </c>
      <c r="X1623" s="295" t="s">
        <v>331</v>
      </c>
      <c r="Y1623" s="287" t="s">
        <v>164</v>
      </c>
    </row>
    <row r="1624" spans="1:25" x14ac:dyDescent="0.35">
      <c r="A1624" s="295" t="s">
        <v>192</v>
      </c>
      <c r="B1624" s="295" t="s">
        <v>193</v>
      </c>
      <c r="C1624" s="295" t="s">
        <v>842</v>
      </c>
      <c r="D1624" s="295" t="s">
        <v>912</v>
      </c>
      <c r="E1624" s="305">
        <v>0.34</v>
      </c>
      <c r="F1624" s="305">
        <v>0.34</v>
      </c>
      <c r="G1624" s="295" t="s">
        <v>196</v>
      </c>
      <c r="H1624" s="343">
        <v>1</v>
      </c>
      <c r="I1624" s="296">
        <v>43343</v>
      </c>
      <c r="J1624" s="295">
        <v>24292</v>
      </c>
      <c r="K1624" s="295">
        <v>3485</v>
      </c>
      <c r="L1624" s="295" t="s">
        <v>520</v>
      </c>
      <c r="M1624" s="295" t="s">
        <v>911</v>
      </c>
      <c r="N1624" s="295" t="s">
        <v>912</v>
      </c>
      <c r="O1624" s="295" t="s">
        <v>522</v>
      </c>
      <c r="P1624" s="295" t="s">
        <v>332</v>
      </c>
      <c r="Q1624" s="295" t="s">
        <v>319</v>
      </c>
      <c r="R1624" s="295" t="s">
        <v>201</v>
      </c>
      <c r="S1624" s="295" t="s">
        <v>204</v>
      </c>
      <c r="T1624" s="295" t="s">
        <v>201</v>
      </c>
      <c r="U1624" s="295" t="s">
        <v>330</v>
      </c>
      <c r="V1624" s="295" t="s">
        <v>318</v>
      </c>
      <c r="W1624" s="295" t="s">
        <v>201</v>
      </c>
      <c r="X1624" s="295" t="s">
        <v>331</v>
      </c>
      <c r="Y1624" s="287" t="s">
        <v>164</v>
      </c>
    </row>
    <row r="1625" spans="1:25" x14ac:dyDescent="0.35">
      <c r="A1625" s="295" t="s">
        <v>192</v>
      </c>
      <c r="B1625" s="295" t="s">
        <v>193</v>
      </c>
      <c r="C1625" s="295" t="s">
        <v>842</v>
      </c>
      <c r="D1625" s="295" t="s">
        <v>912</v>
      </c>
      <c r="E1625" s="305">
        <v>47.77</v>
      </c>
      <c r="F1625" s="305">
        <v>47.77</v>
      </c>
      <c r="G1625" s="295" t="s">
        <v>196</v>
      </c>
      <c r="H1625" s="343">
        <v>1</v>
      </c>
      <c r="I1625" s="296">
        <v>43343</v>
      </c>
      <c r="J1625" s="295">
        <v>24292</v>
      </c>
      <c r="K1625" s="295">
        <v>3528</v>
      </c>
      <c r="L1625" s="295" t="s">
        <v>520</v>
      </c>
      <c r="M1625" s="295" t="s">
        <v>911</v>
      </c>
      <c r="N1625" s="295" t="s">
        <v>912</v>
      </c>
      <c r="O1625" s="295" t="s">
        <v>544</v>
      </c>
      <c r="P1625" s="295" t="s">
        <v>333</v>
      </c>
      <c r="Q1625" s="295" t="s">
        <v>319</v>
      </c>
      <c r="R1625" s="295" t="s">
        <v>201</v>
      </c>
      <c r="S1625" s="295" t="s">
        <v>204</v>
      </c>
      <c r="T1625" s="295" t="s">
        <v>201</v>
      </c>
      <c r="U1625" s="295" t="s">
        <v>330</v>
      </c>
      <c r="V1625" s="295" t="s">
        <v>318</v>
      </c>
      <c r="W1625" s="295" t="s">
        <v>201</v>
      </c>
      <c r="X1625" s="295" t="s">
        <v>331</v>
      </c>
      <c r="Y1625" s="287" t="s">
        <v>164</v>
      </c>
    </row>
    <row r="1626" spans="1:25" x14ac:dyDescent="0.35">
      <c r="A1626" s="295" t="s">
        <v>192</v>
      </c>
      <c r="B1626" s="295" t="s">
        <v>193</v>
      </c>
      <c r="C1626" s="295" t="s">
        <v>842</v>
      </c>
      <c r="D1626" s="295" t="s">
        <v>912</v>
      </c>
      <c r="E1626" s="305">
        <v>0.49</v>
      </c>
      <c r="F1626" s="305">
        <v>0.49</v>
      </c>
      <c r="G1626" s="295" t="s">
        <v>196</v>
      </c>
      <c r="H1626" s="343">
        <v>1</v>
      </c>
      <c r="I1626" s="296">
        <v>43343</v>
      </c>
      <c r="J1626" s="295">
        <v>24292</v>
      </c>
      <c r="K1626" s="295">
        <v>3606</v>
      </c>
      <c r="L1626" s="295" t="s">
        <v>520</v>
      </c>
      <c r="M1626" s="295" t="s">
        <v>911</v>
      </c>
      <c r="N1626" s="295" t="s">
        <v>912</v>
      </c>
      <c r="O1626" s="295" t="s">
        <v>811</v>
      </c>
      <c r="P1626" s="295" t="s">
        <v>333</v>
      </c>
      <c r="Q1626" s="295" t="s">
        <v>319</v>
      </c>
      <c r="R1626" s="295" t="s">
        <v>201</v>
      </c>
      <c r="S1626" s="295" t="s">
        <v>204</v>
      </c>
      <c r="T1626" s="295" t="s">
        <v>201</v>
      </c>
      <c r="U1626" s="295" t="s">
        <v>330</v>
      </c>
      <c r="V1626" s="295" t="s">
        <v>318</v>
      </c>
      <c r="W1626" s="295" t="s">
        <v>201</v>
      </c>
      <c r="X1626" s="295" t="s">
        <v>331</v>
      </c>
      <c r="Y1626" s="287" t="s">
        <v>164</v>
      </c>
    </row>
    <row r="1627" spans="1:25" x14ac:dyDescent="0.35">
      <c r="A1627" s="295" t="s">
        <v>192</v>
      </c>
      <c r="B1627" s="295" t="s">
        <v>193</v>
      </c>
      <c r="C1627" s="295" t="s">
        <v>842</v>
      </c>
      <c r="D1627" s="295" t="s">
        <v>912</v>
      </c>
      <c r="E1627" s="305">
        <v>0.28999999999999998</v>
      </c>
      <c r="F1627" s="305">
        <v>0.28999999999999998</v>
      </c>
      <c r="G1627" s="295" t="s">
        <v>196</v>
      </c>
      <c r="H1627" s="343">
        <v>1</v>
      </c>
      <c r="I1627" s="296">
        <v>43343</v>
      </c>
      <c r="J1627" s="295">
        <v>24292</v>
      </c>
      <c r="K1627" s="295">
        <v>3674</v>
      </c>
      <c r="L1627" s="295" t="s">
        <v>520</v>
      </c>
      <c r="M1627" s="295" t="s">
        <v>911</v>
      </c>
      <c r="N1627" s="295" t="s">
        <v>912</v>
      </c>
      <c r="O1627" s="295" t="s">
        <v>522</v>
      </c>
      <c r="P1627" s="295" t="s">
        <v>333</v>
      </c>
      <c r="Q1627" s="295" t="s">
        <v>319</v>
      </c>
      <c r="R1627" s="295" t="s">
        <v>201</v>
      </c>
      <c r="S1627" s="295" t="s">
        <v>204</v>
      </c>
      <c r="T1627" s="295" t="s">
        <v>201</v>
      </c>
      <c r="U1627" s="295" t="s">
        <v>330</v>
      </c>
      <c r="V1627" s="295" t="s">
        <v>318</v>
      </c>
      <c r="W1627" s="295" t="s">
        <v>201</v>
      </c>
      <c r="X1627" s="295" t="s">
        <v>331</v>
      </c>
      <c r="Y1627" s="287" t="s">
        <v>164</v>
      </c>
    </row>
    <row r="1628" spans="1:25" x14ac:dyDescent="0.35">
      <c r="A1628" s="295" t="s">
        <v>192</v>
      </c>
      <c r="B1628" s="295" t="s">
        <v>193</v>
      </c>
      <c r="C1628" s="295" t="s">
        <v>842</v>
      </c>
      <c r="D1628" s="295" t="s">
        <v>912</v>
      </c>
      <c r="E1628" s="305">
        <v>42.91</v>
      </c>
      <c r="F1628" s="305">
        <v>42.91</v>
      </c>
      <c r="G1628" s="295" t="s">
        <v>196</v>
      </c>
      <c r="H1628" s="343">
        <v>1</v>
      </c>
      <c r="I1628" s="296">
        <v>43343</v>
      </c>
      <c r="J1628" s="295">
        <v>24292</v>
      </c>
      <c r="K1628" s="295">
        <v>3717</v>
      </c>
      <c r="L1628" s="295" t="s">
        <v>520</v>
      </c>
      <c r="M1628" s="295" t="s">
        <v>911</v>
      </c>
      <c r="N1628" s="295" t="s">
        <v>912</v>
      </c>
      <c r="O1628" s="295" t="s">
        <v>544</v>
      </c>
      <c r="P1628" s="295" t="s">
        <v>334</v>
      </c>
      <c r="Q1628" s="295" t="s">
        <v>319</v>
      </c>
      <c r="R1628" s="295" t="s">
        <v>201</v>
      </c>
      <c r="S1628" s="295" t="s">
        <v>204</v>
      </c>
      <c r="T1628" s="295" t="s">
        <v>201</v>
      </c>
      <c r="U1628" s="295" t="s">
        <v>330</v>
      </c>
      <c r="V1628" s="295" t="s">
        <v>318</v>
      </c>
      <c r="W1628" s="295" t="s">
        <v>201</v>
      </c>
      <c r="X1628" s="295" t="s">
        <v>331</v>
      </c>
      <c r="Y1628" s="287" t="s">
        <v>164</v>
      </c>
    </row>
    <row r="1629" spans="1:25" x14ac:dyDescent="0.35">
      <c r="A1629" s="295" t="s">
        <v>192</v>
      </c>
      <c r="B1629" s="295" t="s">
        <v>193</v>
      </c>
      <c r="C1629" s="295" t="s">
        <v>842</v>
      </c>
      <c r="D1629" s="295" t="s">
        <v>912</v>
      </c>
      <c r="E1629" s="305">
        <v>0.44</v>
      </c>
      <c r="F1629" s="305">
        <v>0.44</v>
      </c>
      <c r="G1629" s="295" t="s">
        <v>196</v>
      </c>
      <c r="H1629" s="343">
        <v>1</v>
      </c>
      <c r="I1629" s="296">
        <v>43343</v>
      </c>
      <c r="J1629" s="295">
        <v>24292</v>
      </c>
      <c r="K1629" s="295">
        <v>3795</v>
      </c>
      <c r="L1629" s="295" t="s">
        <v>520</v>
      </c>
      <c r="M1629" s="295" t="s">
        <v>911</v>
      </c>
      <c r="N1629" s="295" t="s">
        <v>912</v>
      </c>
      <c r="O1629" s="295" t="s">
        <v>811</v>
      </c>
      <c r="P1629" s="295" t="s">
        <v>334</v>
      </c>
      <c r="Q1629" s="295" t="s">
        <v>319</v>
      </c>
      <c r="R1629" s="295" t="s">
        <v>201</v>
      </c>
      <c r="S1629" s="295" t="s">
        <v>204</v>
      </c>
      <c r="T1629" s="295" t="s">
        <v>201</v>
      </c>
      <c r="U1629" s="295" t="s">
        <v>330</v>
      </c>
      <c r="V1629" s="295" t="s">
        <v>318</v>
      </c>
      <c r="W1629" s="295" t="s">
        <v>201</v>
      </c>
      <c r="X1629" s="295" t="s">
        <v>331</v>
      </c>
      <c r="Y1629" s="287" t="s">
        <v>164</v>
      </c>
    </row>
    <row r="1630" spans="1:25" x14ac:dyDescent="0.35">
      <c r="A1630" s="295" t="s">
        <v>192</v>
      </c>
      <c r="B1630" s="295" t="s">
        <v>193</v>
      </c>
      <c r="C1630" s="295" t="s">
        <v>842</v>
      </c>
      <c r="D1630" s="295" t="s">
        <v>912</v>
      </c>
      <c r="E1630" s="305">
        <v>0.26</v>
      </c>
      <c r="F1630" s="305">
        <v>0.26</v>
      </c>
      <c r="G1630" s="295" t="s">
        <v>196</v>
      </c>
      <c r="H1630" s="343">
        <v>1</v>
      </c>
      <c r="I1630" s="296">
        <v>43343</v>
      </c>
      <c r="J1630" s="295">
        <v>24292</v>
      </c>
      <c r="K1630" s="295">
        <v>3863</v>
      </c>
      <c r="L1630" s="295" t="s">
        <v>520</v>
      </c>
      <c r="M1630" s="295" t="s">
        <v>911</v>
      </c>
      <c r="N1630" s="295" t="s">
        <v>912</v>
      </c>
      <c r="O1630" s="295" t="s">
        <v>522</v>
      </c>
      <c r="P1630" s="295" t="s">
        <v>334</v>
      </c>
      <c r="Q1630" s="295" t="s">
        <v>319</v>
      </c>
      <c r="R1630" s="295" t="s">
        <v>201</v>
      </c>
      <c r="S1630" s="295" t="s">
        <v>204</v>
      </c>
      <c r="T1630" s="295" t="s">
        <v>201</v>
      </c>
      <c r="U1630" s="295" t="s">
        <v>330</v>
      </c>
      <c r="V1630" s="295" t="s">
        <v>318</v>
      </c>
      <c r="W1630" s="295" t="s">
        <v>201</v>
      </c>
      <c r="X1630" s="295" t="s">
        <v>331</v>
      </c>
      <c r="Y1630" s="287" t="s">
        <v>164</v>
      </c>
    </row>
    <row r="1631" spans="1:25" x14ac:dyDescent="0.35">
      <c r="A1631" s="295" t="s">
        <v>192</v>
      </c>
      <c r="B1631" s="295" t="s">
        <v>193</v>
      </c>
      <c r="C1631" s="295" t="s">
        <v>842</v>
      </c>
      <c r="D1631" s="295" t="s">
        <v>912</v>
      </c>
      <c r="E1631" s="305">
        <v>111.81</v>
      </c>
      <c r="F1631" s="305">
        <v>111.81</v>
      </c>
      <c r="G1631" s="295" t="s">
        <v>196</v>
      </c>
      <c r="H1631" s="343">
        <v>1</v>
      </c>
      <c r="I1631" s="296">
        <v>43343</v>
      </c>
      <c r="J1631" s="295">
        <v>24292</v>
      </c>
      <c r="K1631" s="295">
        <v>3907</v>
      </c>
      <c r="L1631" s="295" t="s">
        <v>520</v>
      </c>
      <c r="M1631" s="295" t="s">
        <v>911</v>
      </c>
      <c r="N1631" s="295" t="s">
        <v>912</v>
      </c>
      <c r="O1631" s="295" t="s">
        <v>544</v>
      </c>
      <c r="P1631" s="295" t="s">
        <v>335</v>
      </c>
      <c r="Q1631" s="295" t="s">
        <v>319</v>
      </c>
      <c r="R1631" s="295" t="s">
        <v>201</v>
      </c>
      <c r="S1631" s="295" t="s">
        <v>204</v>
      </c>
      <c r="T1631" s="295" t="s">
        <v>201</v>
      </c>
      <c r="U1631" s="295" t="s">
        <v>330</v>
      </c>
      <c r="V1631" s="295" t="s">
        <v>318</v>
      </c>
      <c r="W1631" s="295" t="s">
        <v>201</v>
      </c>
      <c r="X1631" s="295" t="s">
        <v>331</v>
      </c>
      <c r="Y1631" s="287" t="s">
        <v>164</v>
      </c>
    </row>
    <row r="1632" spans="1:25" x14ac:dyDescent="0.35">
      <c r="A1632" s="295" t="s">
        <v>192</v>
      </c>
      <c r="B1632" s="295" t="s">
        <v>193</v>
      </c>
      <c r="C1632" s="295" t="s">
        <v>842</v>
      </c>
      <c r="D1632" s="295" t="s">
        <v>912</v>
      </c>
      <c r="E1632" s="305">
        <v>1.1599999999999999</v>
      </c>
      <c r="F1632" s="305">
        <v>1.1599999999999999</v>
      </c>
      <c r="G1632" s="295" t="s">
        <v>196</v>
      </c>
      <c r="H1632" s="343">
        <v>1</v>
      </c>
      <c r="I1632" s="296">
        <v>43343</v>
      </c>
      <c r="J1632" s="295">
        <v>24292</v>
      </c>
      <c r="K1632" s="295">
        <v>3986</v>
      </c>
      <c r="L1632" s="295" t="s">
        <v>520</v>
      </c>
      <c r="M1632" s="295" t="s">
        <v>911</v>
      </c>
      <c r="N1632" s="295" t="s">
        <v>912</v>
      </c>
      <c r="O1632" s="295" t="s">
        <v>811</v>
      </c>
      <c r="P1632" s="295" t="s">
        <v>335</v>
      </c>
      <c r="Q1632" s="295" t="s">
        <v>319</v>
      </c>
      <c r="R1632" s="295" t="s">
        <v>201</v>
      </c>
      <c r="S1632" s="295" t="s">
        <v>204</v>
      </c>
      <c r="T1632" s="295" t="s">
        <v>201</v>
      </c>
      <c r="U1632" s="295" t="s">
        <v>330</v>
      </c>
      <c r="V1632" s="295" t="s">
        <v>318</v>
      </c>
      <c r="W1632" s="295" t="s">
        <v>201</v>
      </c>
      <c r="X1632" s="295" t="s">
        <v>331</v>
      </c>
      <c r="Y1632" s="287" t="s">
        <v>164</v>
      </c>
    </row>
    <row r="1633" spans="1:25" x14ac:dyDescent="0.35">
      <c r="A1633" s="295" t="s">
        <v>192</v>
      </c>
      <c r="B1633" s="295" t="s">
        <v>193</v>
      </c>
      <c r="C1633" s="295" t="s">
        <v>842</v>
      </c>
      <c r="D1633" s="295" t="s">
        <v>912</v>
      </c>
      <c r="E1633" s="305">
        <v>0.67</v>
      </c>
      <c r="F1633" s="305">
        <v>0.67</v>
      </c>
      <c r="G1633" s="295" t="s">
        <v>196</v>
      </c>
      <c r="H1633" s="343">
        <v>1</v>
      </c>
      <c r="I1633" s="296">
        <v>43343</v>
      </c>
      <c r="J1633" s="295">
        <v>24292</v>
      </c>
      <c r="K1633" s="295">
        <v>4055</v>
      </c>
      <c r="L1633" s="295" t="s">
        <v>520</v>
      </c>
      <c r="M1633" s="295" t="s">
        <v>911</v>
      </c>
      <c r="N1633" s="295" t="s">
        <v>912</v>
      </c>
      <c r="O1633" s="295" t="s">
        <v>522</v>
      </c>
      <c r="P1633" s="295" t="s">
        <v>335</v>
      </c>
      <c r="Q1633" s="295" t="s">
        <v>319</v>
      </c>
      <c r="R1633" s="295" t="s">
        <v>201</v>
      </c>
      <c r="S1633" s="295" t="s">
        <v>204</v>
      </c>
      <c r="T1633" s="295" t="s">
        <v>201</v>
      </c>
      <c r="U1633" s="295" t="s">
        <v>330</v>
      </c>
      <c r="V1633" s="295" t="s">
        <v>318</v>
      </c>
      <c r="W1633" s="295" t="s">
        <v>201</v>
      </c>
      <c r="X1633" s="295" t="s">
        <v>331</v>
      </c>
      <c r="Y1633" s="287" t="s">
        <v>164</v>
      </c>
    </row>
    <row r="1634" spans="1:25" x14ac:dyDescent="0.35">
      <c r="A1634" s="295" t="s">
        <v>192</v>
      </c>
      <c r="B1634" s="295" t="s">
        <v>193</v>
      </c>
      <c r="C1634" s="295" t="s">
        <v>842</v>
      </c>
      <c r="D1634" s="295" t="s">
        <v>912</v>
      </c>
      <c r="E1634" s="305">
        <v>95.55</v>
      </c>
      <c r="F1634" s="305">
        <v>95.55</v>
      </c>
      <c r="G1634" s="295" t="s">
        <v>196</v>
      </c>
      <c r="H1634" s="343">
        <v>1</v>
      </c>
      <c r="I1634" s="296">
        <v>43343</v>
      </c>
      <c r="J1634" s="295">
        <v>24292</v>
      </c>
      <c r="K1634" s="295">
        <v>4099</v>
      </c>
      <c r="L1634" s="295" t="s">
        <v>520</v>
      </c>
      <c r="M1634" s="295" t="s">
        <v>911</v>
      </c>
      <c r="N1634" s="295" t="s">
        <v>912</v>
      </c>
      <c r="O1634" s="295" t="s">
        <v>544</v>
      </c>
      <c r="P1634" s="295" t="s">
        <v>336</v>
      </c>
      <c r="Q1634" s="295" t="s">
        <v>319</v>
      </c>
      <c r="R1634" s="295" t="s">
        <v>201</v>
      </c>
      <c r="S1634" s="295" t="s">
        <v>204</v>
      </c>
      <c r="T1634" s="295" t="s">
        <v>201</v>
      </c>
      <c r="U1634" s="295" t="s">
        <v>330</v>
      </c>
      <c r="V1634" s="295" t="s">
        <v>318</v>
      </c>
      <c r="W1634" s="295" t="s">
        <v>201</v>
      </c>
      <c r="X1634" s="295" t="s">
        <v>331</v>
      </c>
      <c r="Y1634" s="287" t="s">
        <v>164</v>
      </c>
    </row>
    <row r="1635" spans="1:25" x14ac:dyDescent="0.35">
      <c r="A1635" s="295" t="s">
        <v>192</v>
      </c>
      <c r="B1635" s="295" t="s">
        <v>193</v>
      </c>
      <c r="C1635" s="295" t="s">
        <v>842</v>
      </c>
      <c r="D1635" s="295" t="s">
        <v>912</v>
      </c>
      <c r="E1635" s="305">
        <v>0.99</v>
      </c>
      <c r="F1635" s="305">
        <v>0.99</v>
      </c>
      <c r="G1635" s="295" t="s">
        <v>196</v>
      </c>
      <c r="H1635" s="343">
        <v>1</v>
      </c>
      <c r="I1635" s="296">
        <v>43343</v>
      </c>
      <c r="J1635" s="295">
        <v>24292</v>
      </c>
      <c r="K1635" s="295">
        <v>4177</v>
      </c>
      <c r="L1635" s="295" t="s">
        <v>520</v>
      </c>
      <c r="M1635" s="295" t="s">
        <v>911</v>
      </c>
      <c r="N1635" s="295" t="s">
        <v>912</v>
      </c>
      <c r="O1635" s="295" t="s">
        <v>811</v>
      </c>
      <c r="P1635" s="295" t="s">
        <v>336</v>
      </c>
      <c r="Q1635" s="295" t="s">
        <v>319</v>
      </c>
      <c r="R1635" s="295" t="s">
        <v>201</v>
      </c>
      <c r="S1635" s="295" t="s">
        <v>204</v>
      </c>
      <c r="T1635" s="295" t="s">
        <v>201</v>
      </c>
      <c r="U1635" s="295" t="s">
        <v>330</v>
      </c>
      <c r="V1635" s="295" t="s">
        <v>318</v>
      </c>
      <c r="W1635" s="295" t="s">
        <v>201</v>
      </c>
      <c r="X1635" s="295" t="s">
        <v>331</v>
      </c>
      <c r="Y1635" s="287" t="s">
        <v>164</v>
      </c>
    </row>
    <row r="1636" spans="1:25" x14ac:dyDescent="0.35">
      <c r="A1636" s="295" t="s">
        <v>192</v>
      </c>
      <c r="B1636" s="295" t="s">
        <v>193</v>
      </c>
      <c r="C1636" s="295" t="s">
        <v>842</v>
      </c>
      <c r="D1636" s="295" t="s">
        <v>912</v>
      </c>
      <c r="E1636" s="305">
        <v>0.56999999999999995</v>
      </c>
      <c r="F1636" s="305">
        <v>0.56999999999999995</v>
      </c>
      <c r="G1636" s="295" t="s">
        <v>196</v>
      </c>
      <c r="H1636" s="343">
        <v>1</v>
      </c>
      <c r="I1636" s="296">
        <v>43343</v>
      </c>
      <c r="J1636" s="295">
        <v>24292</v>
      </c>
      <c r="K1636" s="295">
        <v>4246</v>
      </c>
      <c r="L1636" s="295" t="s">
        <v>520</v>
      </c>
      <c r="M1636" s="295" t="s">
        <v>911</v>
      </c>
      <c r="N1636" s="295" t="s">
        <v>912</v>
      </c>
      <c r="O1636" s="295" t="s">
        <v>522</v>
      </c>
      <c r="P1636" s="295" t="s">
        <v>336</v>
      </c>
      <c r="Q1636" s="295" t="s">
        <v>319</v>
      </c>
      <c r="R1636" s="295" t="s">
        <v>201</v>
      </c>
      <c r="S1636" s="295" t="s">
        <v>204</v>
      </c>
      <c r="T1636" s="295" t="s">
        <v>201</v>
      </c>
      <c r="U1636" s="295" t="s">
        <v>330</v>
      </c>
      <c r="V1636" s="295" t="s">
        <v>318</v>
      </c>
      <c r="W1636" s="295" t="s">
        <v>201</v>
      </c>
      <c r="X1636" s="295" t="s">
        <v>331</v>
      </c>
      <c r="Y1636" s="287" t="s">
        <v>164</v>
      </c>
    </row>
    <row r="1637" spans="1:25" x14ac:dyDescent="0.35">
      <c r="A1637" s="295" t="s">
        <v>192</v>
      </c>
      <c r="B1637" s="295" t="s">
        <v>193</v>
      </c>
      <c r="C1637" s="295" t="s">
        <v>842</v>
      </c>
      <c r="D1637" s="295" t="s">
        <v>912</v>
      </c>
      <c r="E1637" s="305">
        <v>34.96</v>
      </c>
      <c r="F1637" s="305">
        <v>34.96</v>
      </c>
      <c r="G1637" s="295" t="s">
        <v>196</v>
      </c>
      <c r="H1637" s="343">
        <v>1</v>
      </c>
      <c r="I1637" s="296">
        <v>43343</v>
      </c>
      <c r="J1637" s="295">
        <v>24292</v>
      </c>
      <c r="K1637" s="295">
        <v>4289</v>
      </c>
      <c r="L1637" s="295" t="s">
        <v>520</v>
      </c>
      <c r="M1637" s="295" t="s">
        <v>911</v>
      </c>
      <c r="N1637" s="295" t="s">
        <v>912</v>
      </c>
      <c r="O1637" s="295" t="s">
        <v>544</v>
      </c>
      <c r="P1637" s="295" t="s">
        <v>337</v>
      </c>
      <c r="Q1637" s="295" t="s">
        <v>319</v>
      </c>
      <c r="R1637" s="295" t="s">
        <v>201</v>
      </c>
      <c r="S1637" s="295" t="s">
        <v>204</v>
      </c>
      <c r="T1637" s="295" t="s">
        <v>201</v>
      </c>
      <c r="U1637" s="295" t="s">
        <v>330</v>
      </c>
      <c r="V1637" s="295" t="s">
        <v>318</v>
      </c>
      <c r="W1637" s="295" t="s">
        <v>201</v>
      </c>
      <c r="X1637" s="295" t="s">
        <v>331</v>
      </c>
      <c r="Y1637" s="287" t="s">
        <v>164</v>
      </c>
    </row>
    <row r="1638" spans="1:25" x14ac:dyDescent="0.35">
      <c r="A1638" s="295" t="s">
        <v>192</v>
      </c>
      <c r="B1638" s="295" t="s">
        <v>193</v>
      </c>
      <c r="C1638" s="295" t="s">
        <v>842</v>
      </c>
      <c r="D1638" s="295" t="s">
        <v>912</v>
      </c>
      <c r="E1638" s="305">
        <v>0.36</v>
      </c>
      <c r="F1638" s="305">
        <v>0.36</v>
      </c>
      <c r="G1638" s="295" t="s">
        <v>196</v>
      </c>
      <c r="H1638" s="343">
        <v>1</v>
      </c>
      <c r="I1638" s="296">
        <v>43343</v>
      </c>
      <c r="J1638" s="295">
        <v>24292</v>
      </c>
      <c r="K1638" s="295">
        <v>4367</v>
      </c>
      <c r="L1638" s="295" t="s">
        <v>520</v>
      </c>
      <c r="M1638" s="295" t="s">
        <v>911</v>
      </c>
      <c r="N1638" s="295" t="s">
        <v>912</v>
      </c>
      <c r="O1638" s="295" t="s">
        <v>811</v>
      </c>
      <c r="P1638" s="295" t="s">
        <v>337</v>
      </c>
      <c r="Q1638" s="295" t="s">
        <v>319</v>
      </c>
      <c r="R1638" s="295" t="s">
        <v>201</v>
      </c>
      <c r="S1638" s="295" t="s">
        <v>204</v>
      </c>
      <c r="T1638" s="295" t="s">
        <v>201</v>
      </c>
      <c r="U1638" s="295" t="s">
        <v>330</v>
      </c>
      <c r="V1638" s="295" t="s">
        <v>318</v>
      </c>
      <c r="W1638" s="295" t="s">
        <v>201</v>
      </c>
      <c r="X1638" s="295" t="s">
        <v>331</v>
      </c>
      <c r="Y1638" s="287" t="s">
        <v>164</v>
      </c>
    </row>
    <row r="1639" spans="1:25" x14ac:dyDescent="0.35">
      <c r="A1639" s="295" t="s">
        <v>192</v>
      </c>
      <c r="B1639" s="295" t="s">
        <v>193</v>
      </c>
      <c r="C1639" s="295" t="s">
        <v>842</v>
      </c>
      <c r="D1639" s="295" t="s">
        <v>912</v>
      </c>
      <c r="E1639" s="305">
        <v>0.21</v>
      </c>
      <c r="F1639" s="305">
        <v>0.21</v>
      </c>
      <c r="G1639" s="295" t="s">
        <v>196</v>
      </c>
      <c r="H1639" s="343">
        <v>1</v>
      </c>
      <c r="I1639" s="296">
        <v>43343</v>
      </c>
      <c r="J1639" s="295">
        <v>24292</v>
      </c>
      <c r="K1639" s="295">
        <v>4434</v>
      </c>
      <c r="L1639" s="295" t="s">
        <v>520</v>
      </c>
      <c r="M1639" s="295" t="s">
        <v>911</v>
      </c>
      <c r="N1639" s="295" t="s">
        <v>912</v>
      </c>
      <c r="O1639" s="295" t="s">
        <v>522</v>
      </c>
      <c r="P1639" s="295" t="s">
        <v>337</v>
      </c>
      <c r="Q1639" s="295" t="s">
        <v>319</v>
      </c>
      <c r="R1639" s="295" t="s">
        <v>201</v>
      </c>
      <c r="S1639" s="295" t="s">
        <v>204</v>
      </c>
      <c r="T1639" s="295" t="s">
        <v>201</v>
      </c>
      <c r="U1639" s="295" t="s">
        <v>330</v>
      </c>
      <c r="V1639" s="295" t="s">
        <v>318</v>
      </c>
      <c r="W1639" s="295" t="s">
        <v>201</v>
      </c>
      <c r="X1639" s="295" t="s">
        <v>331</v>
      </c>
      <c r="Y1639" s="287" t="s">
        <v>164</v>
      </c>
    </row>
    <row r="1640" spans="1:25" x14ac:dyDescent="0.35">
      <c r="A1640" s="295" t="s">
        <v>192</v>
      </c>
      <c r="B1640" s="295" t="s">
        <v>193</v>
      </c>
      <c r="C1640" s="295" t="s">
        <v>842</v>
      </c>
      <c r="D1640" s="295" t="s">
        <v>912</v>
      </c>
      <c r="E1640" s="305">
        <v>0.24</v>
      </c>
      <c r="F1640" s="305">
        <v>0.24</v>
      </c>
      <c r="G1640" s="295" t="s">
        <v>196</v>
      </c>
      <c r="H1640" s="343">
        <v>1</v>
      </c>
      <c r="I1640" s="296">
        <v>43343</v>
      </c>
      <c r="J1640" s="295">
        <v>24292</v>
      </c>
      <c r="K1640" s="295">
        <v>4464</v>
      </c>
      <c r="L1640" s="295" t="s">
        <v>520</v>
      </c>
      <c r="M1640" s="295" t="s">
        <v>911</v>
      </c>
      <c r="N1640" s="295" t="s">
        <v>912</v>
      </c>
      <c r="O1640" s="295" t="s">
        <v>544</v>
      </c>
      <c r="P1640" s="295" t="s">
        <v>349</v>
      </c>
      <c r="Q1640" s="295" t="s">
        <v>319</v>
      </c>
      <c r="R1640" s="295" t="s">
        <v>201</v>
      </c>
      <c r="S1640" s="295" t="s">
        <v>204</v>
      </c>
      <c r="T1640" s="295" t="s">
        <v>201</v>
      </c>
      <c r="U1640" s="295" t="s">
        <v>330</v>
      </c>
      <c r="V1640" s="295" t="s">
        <v>318</v>
      </c>
      <c r="W1640" s="295" t="s">
        <v>201</v>
      </c>
      <c r="X1640" s="295" t="s">
        <v>331</v>
      </c>
      <c r="Y1640" s="287" t="s">
        <v>164</v>
      </c>
    </row>
    <row r="1641" spans="1:25" x14ac:dyDescent="0.35">
      <c r="A1641" s="295" t="s">
        <v>192</v>
      </c>
      <c r="B1641" s="295" t="s">
        <v>193</v>
      </c>
      <c r="C1641" s="295" t="s">
        <v>842</v>
      </c>
      <c r="D1641" s="295" t="s">
        <v>912</v>
      </c>
      <c r="E1641" s="305">
        <v>100.52</v>
      </c>
      <c r="F1641" s="305">
        <v>100.52</v>
      </c>
      <c r="G1641" s="295" t="s">
        <v>196</v>
      </c>
      <c r="H1641" s="343">
        <v>1</v>
      </c>
      <c r="I1641" s="296">
        <v>43343</v>
      </c>
      <c r="J1641" s="295">
        <v>24292</v>
      </c>
      <c r="K1641" s="295">
        <v>4608</v>
      </c>
      <c r="L1641" s="295" t="s">
        <v>520</v>
      </c>
      <c r="M1641" s="295" t="s">
        <v>911</v>
      </c>
      <c r="N1641" s="295" t="s">
        <v>912</v>
      </c>
      <c r="O1641" s="295" t="s">
        <v>544</v>
      </c>
      <c r="P1641" s="295" t="s">
        <v>338</v>
      </c>
      <c r="Q1641" s="295" t="s">
        <v>319</v>
      </c>
      <c r="R1641" s="295" t="s">
        <v>201</v>
      </c>
      <c r="S1641" s="295" t="s">
        <v>204</v>
      </c>
      <c r="T1641" s="295" t="s">
        <v>201</v>
      </c>
      <c r="U1641" s="295" t="s">
        <v>330</v>
      </c>
      <c r="V1641" s="295" t="s">
        <v>318</v>
      </c>
      <c r="W1641" s="295" t="s">
        <v>201</v>
      </c>
      <c r="X1641" s="295" t="s">
        <v>331</v>
      </c>
      <c r="Y1641" s="287" t="s">
        <v>164</v>
      </c>
    </row>
    <row r="1642" spans="1:25" x14ac:dyDescent="0.35">
      <c r="A1642" s="295" t="s">
        <v>192</v>
      </c>
      <c r="B1642" s="295" t="s">
        <v>193</v>
      </c>
      <c r="C1642" s="295" t="s">
        <v>842</v>
      </c>
      <c r="D1642" s="295" t="s">
        <v>912</v>
      </c>
      <c r="E1642" s="305">
        <v>1.04</v>
      </c>
      <c r="F1642" s="305">
        <v>1.04</v>
      </c>
      <c r="G1642" s="295" t="s">
        <v>196</v>
      </c>
      <c r="H1642" s="343">
        <v>1</v>
      </c>
      <c r="I1642" s="296">
        <v>43343</v>
      </c>
      <c r="J1642" s="295">
        <v>24292</v>
      </c>
      <c r="K1642" s="295">
        <v>4686</v>
      </c>
      <c r="L1642" s="295" t="s">
        <v>520</v>
      </c>
      <c r="M1642" s="295" t="s">
        <v>911</v>
      </c>
      <c r="N1642" s="295" t="s">
        <v>912</v>
      </c>
      <c r="O1642" s="295" t="s">
        <v>811</v>
      </c>
      <c r="P1642" s="295" t="s">
        <v>338</v>
      </c>
      <c r="Q1642" s="295" t="s">
        <v>319</v>
      </c>
      <c r="R1642" s="295" t="s">
        <v>201</v>
      </c>
      <c r="S1642" s="295" t="s">
        <v>204</v>
      </c>
      <c r="T1642" s="295" t="s">
        <v>201</v>
      </c>
      <c r="U1642" s="295" t="s">
        <v>330</v>
      </c>
      <c r="V1642" s="295" t="s">
        <v>318</v>
      </c>
      <c r="W1642" s="295" t="s">
        <v>201</v>
      </c>
      <c r="X1642" s="295" t="s">
        <v>331</v>
      </c>
      <c r="Y1642" s="287" t="s">
        <v>164</v>
      </c>
    </row>
    <row r="1643" spans="1:25" x14ac:dyDescent="0.35">
      <c r="A1643" s="295" t="s">
        <v>192</v>
      </c>
      <c r="B1643" s="295" t="s">
        <v>193</v>
      </c>
      <c r="C1643" s="295" t="s">
        <v>842</v>
      </c>
      <c r="D1643" s="295" t="s">
        <v>912</v>
      </c>
      <c r="E1643" s="305">
        <v>0.6</v>
      </c>
      <c r="F1643" s="305">
        <v>0.6</v>
      </c>
      <c r="G1643" s="295" t="s">
        <v>196</v>
      </c>
      <c r="H1643" s="343">
        <v>1</v>
      </c>
      <c r="I1643" s="296">
        <v>43343</v>
      </c>
      <c r="J1643" s="295">
        <v>24292</v>
      </c>
      <c r="K1643" s="295">
        <v>4755</v>
      </c>
      <c r="L1643" s="295" t="s">
        <v>520</v>
      </c>
      <c r="M1643" s="295" t="s">
        <v>911</v>
      </c>
      <c r="N1643" s="295" t="s">
        <v>912</v>
      </c>
      <c r="O1643" s="295" t="s">
        <v>522</v>
      </c>
      <c r="P1643" s="295" t="s">
        <v>338</v>
      </c>
      <c r="Q1643" s="295" t="s">
        <v>319</v>
      </c>
      <c r="R1643" s="295" t="s">
        <v>201</v>
      </c>
      <c r="S1643" s="295" t="s">
        <v>204</v>
      </c>
      <c r="T1643" s="295" t="s">
        <v>201</v>
      </c>
      <c r="U1643" s="295" t="s">
        <v>330</v>
      </c>
      <c r="V1643" s="295" t="s">
        <v>318</v>
      </c>
      <c r="W1643" s="295" t="s">
        <v>201</v>
      </c>
      <c r="X1643" s="295" t="s">
        <v>331</v>
      </c>
      <c r="Y1643" s="287" t="s">
        <v>164</v>
      </c>
    </row>
    <row r="1644" spans="1:25" x14ac:dyDescent="0.35">
      <c r="A1644" s="295" t="s">
        <v>192</v>
      </c>
      <c r="B1644" s="295" t="s">
        <v>193</v>
      </c>
      <c r="C1644" s="295" t="s">
        <v>842</v>
      </c>
      <c r="D1644" s="295" t="s">
        <v>912</v>
      </c>
      <c r="E1644" s="305">
        <v>160.18</v>
      </c>
      <c r="F1644" s="305">
        <v>160.18</v>
      </c>
      <c r="G1644" s="295" t="s">
        <v>196</v>
      </c>
      <c r="H1644" s="343">
        <v>1</v>
      </c>
      <c r="I1644" s="296">
        <v>43343</v>
      </c>
      <c r="J1644" s="295">
        <v>24292</v>
      </c>
      <c r="K1644" s="295">
        <v>4799</v>
      </c>
      <c r="L1644" s="295" t="s">
        <v>520</v>
      </c>
      <c r="M1644" s="295" t="s">
        <v>911</v>
      </c>
      <c r="N1644" s="295" t="s">
        <v>912</v>
      </c>
      <c r="O1644" s="295" t="s">
        <v>544</v>
      </c>
      <c r="P1644" s="295" t="s">
        <v>339</v>
      </c>
      <c r="Q1644" s="295" t="s">
        <v>319</v>
      </c>
      <c r="R1644" s="295" t="s">
        <v>201</v>
      </c>
      <c r="S1644" s="295" t="s">
        <v>204</v>
      </c>
      <c r="T1644" s="295" t="s">
        <v>201</v>
      </c>
      <c r="U1644" s="295" t="s">
        <v>330</v>
      </c>
      <c r="V1644" s="295" t="s">
        <v>318</v>
      </c>
      <c r="W1644" s="295" t="s">
        <v>201</v>
      </c>
      <c r="X1644" s="295" t="s">
        <v>331</v>
      </c>
      <c r="Y1644" s="287" t="s">
        <v>164</v>
      </c>
    </row>
    <row r="1645" spans="1:25" x14ac:dyDescent="0.35">
      <c r="A1645" s="295" t="s">
        <v>192</v>
      </c>
      <c r="B1645" s="295" t="s">
        <v>193</v>
      </c>
      <c r="C1645" s="295" t="s">
        <v>842</v>
      </c>
      <c r="D1645" s="295" t="s">
        <v>912</v>
      </c>
      <c r="E1645" s="305">
        <v>1.66</v>
      </c>
      <c r="F1645" s="305">
        <v>1.66</v>
      </c>
      <c r="G1645" s="295" t="s">
        <v>196</v>
      </c>
      <c r="H1645" s="343">
        <v>1</v>
      </c>
      <c r="I1645" s="296">
        <v>43343</v>
      </c>
      <c r="J1645" s="295">
        <v>24292</v>
      </c>
      <c r="K1645" s="295">
        <v>4878</v>
      </c>
      <c r="L1645" s="295" t="s">
        <v>520</v>
      </c>
      <c r="M1645" s="295" t="s">
        <v>911</v>
      </c>
      <c r="N1645" s="295" t="s">
        <v>912</v>
      </c>
      <c r="O1645" s="295" t="s">
        <v>811</v>
      </c>
      <c r="P1645" s="295" t="s">
        <v>339</v>
      </c>
      <c r="Q1645" s="295" t="s">
        <v>319</v>
      </c>
      <c r="R1645" s="295" t="s">
        <v>201</v>
      </c>
      <c r="S1645" s="295" t="s">
        <v>204</v>
      </c>
      <c r="T1645" s="295" t="s">
        <v>201</v>
      </c>
      <c r="U1645" s="295" t="s">
        <v>330</v>
      </c>
      <c r="V1645" s="295" t="s">
        <v>318</v>
      </c>
      <c r="W1645" s="295" t="s">
        <v>201</v>
      </c>
      <c r="X1645" s="295" t="s">
        <v>331</v>
      </c>
      <c r="Y1645" s="287" t="s">
        <v>164</v>
      </c>
    </row>
    <row r="1646" spans="1:25" x14ac:dyDescent="0.35">
      <c r="A1646" s="295" t="s">
        <v>192</v>
      </c>
      <c r="B1646" s="295" t="s">
        <v>193</v>
      </c>
      <c r="C1646" s="295" t="s">
        <v>842</v>
      </c>
      <c r="D1646" s="295" t="s">
        <v>912</v>
      </c>
      <c r="E1646" s="305">
        <v>0.96</v>
      </c>
      <c r="F1646" s="305">
        <v>0.96</v>
      </c>
      <c r="G1646" s="295" t="s">
        <v>196</v>
      </c>
      <c r="H1646" s="343">
        <v>1</v>
      </c>
      <c r="I1646" s="296">
        <v>43343</v>
      </c>
      <c r="J1646" s="295">
        <v>24292</v>
      </c>
      <c r="K1646" s="295">
        <v>4947</v>
      </c>
      <c r="L1646" s="295" t="s">
        <v>520</v>
      </c>
      <c r="M1646" s="295" t="s">
        <v>911</v>
      </c>
      <c r="N1646" s="295" t="s">
        <v>912</v>
      </c>
      <c r="O1646" s="295" t="s">
        <v>522</v>
      </c>
      <c r="P1646" s="295" t="s">
        <v>339</v>
      </c>
      <c r="Q1646" s="295" t="s">
        <v>319</v>
      </c>
      <c r="R1646" s="295" t="s">
        <v>201</v>
      </c>
      <c r="S1646" s="295" t="s">
        <v>204</v>
      </c>
      <c r="T1646" s="295" t="s">
        <v>201</v>
      </c>
      <c r="U1646" s="295" t="s">
        <v>330</v>
      </c>
      <c r="V1646" s="295" t="s">
        <v>318</v>
      </c>
      <c r="W1646" s="295" t="s">
        <v>201</v>
      </c>
      <c r="X1646" s="295" t="s">
        <v>331</v>
      </c>
      <c r="Y1646" s="287" t="s">
        <v>164</v>
      </c>
    </row>
    <row r="1647" spans="1:25" x14ac:dyDescent="0.35">
      <c r="A1647" s="295" t="s">
        <v>192</v>
      </c>
      <c r="B1647" s="295" t="s">
        <v>193</v>
      </c>
      <c r="C1647" s="295" t="s">
        <v>842</v>
      </c>
      <c r="D1647" s="295" t="s">
        <v>912</v>
      </c>
      <c r="E1647" s="305">
        <v>115.18</v>
      </c>
      <c r="F1647" s="305">
        <v>115.18</v>
      </c>
      <c r="G1647" s="295" t="s">
        <v>196</v>
      </c>
      <c r="H1647" s="343">
        <v>1</v>
      </c>
      <c r="I1647" s="296">
        <v>43343</v>
      </c>
      <c r="J1647" s="295">
        <v>24292</v>
      </c>
      <c r="K1647" s="295">
        <v>4991</v>
      </c>
      <c r="L1647" s="295" t="s">
        <v>520</v>
      </c>
      <c r="M1647" s="295" t="s">
        <v>911</v>
      </c>
      <c r="N1647" s="295" t="s">
        <v>912</v>
      </c>
      <c r="O1647" s="295" t="s">
        <v>544</v>
      </c>
      <c r="P1647" s="295" t="s">
        <v>340</v>
      </c>
      <c r="Q1647" s="295" t="s">
        <v>319</v>
      </c>
      <c r="R1647" s="295" t="s">
        <v>201</v>
      </c>
      <c r="S1647" s="295" t="s">
        <v>204</v>
      </c>
      <c r="T1647" s="295" t="s">
        <v>201</v>
      </c>
      <c r="U1647" s="295" t="s">
        <v>330</v>
      </c>
      <c r="V1647" s="295" t="s">
        <v>318</v>
      </c>
      <c r="W1647" s="295" t="s">
        <v>201</v>
      </c>
      <c r="X1647" s="295" t="s">
        <v>94</v>
      </c>
      <c r="Y1647" s="287" t="s">
        <v>164</v>
      </c>
    </row>
    <row r="1648" spans="1:25" x14ac:dyDescent="0.35">
      <c r="A1648" s="295" t="s">
        <v>192</v>
      </c>
      <c r="B1648" s="295" t="s">
        <v>193</v>
      </c>
      <c r="C1648" s="295" t="s">
        <v>842</v>
      </c>
      <c r="D1648" s="295" t="s">
        <v>912</v>
      </c>
      <c r="E1648" s="305">
        <v>1.19</v>
      </c>
      <c r="F1648" s="305">
        <v>1.19</v>
      </c>
      <c r="G1648" s="295" t="s">
        <v>196</v>
      </c>
      <c r="H1648" s="343">
        <v>1</v>
      </c>
      <c r="I1648" s="296">
        <v>43343</v>
      </c>
      <c r="J1648" s="295">
        <v>24292</v>
      </c>
      <c r="K1648" s="295">
        <v>5070</v>
      </c>
      <c r="L1648" s="295" t="s">
        <v>520</v>
      </c>
      <c r="M1648" s="295" t="s">
        <v>911</v>
      </c>
      <c r="N1648" s="295" t="s">
        <v>912</v>
      </c>
      <c r="O1648" s="295" t="s">
        <v>811</v>
      </c>
      <c r="P1648" s="295" t="s">
        <v>340</v>
      </c>
      <c r="Q1648" s="295" t="s">
        <v>319</v>
      </c>
      <c r="R1648" s="295" t="s">
        <v>201</v>
      </c>
      <c r="S1648" s="295" t="s">
        <v>204</v>
      </c>
      <c r="T1648" s="295" t="s">
        <v>201</v>
      </c>
      <c r="U1648" s="295" t="s">
        <v>330</v>
      </c>
      <c r="V1648" s="295" t="s">
        <v>318</v>
      </c>
      <c r="W1648" s="295" t="s">
        <v>201</v>
      </c>
      <c r="X1648" s="295" t="s">
        <v>94</v>
      </c>
      <c r="Y1648" s="287" t="s">
        <v>164</v>
      </c>
    </row>
    <row r="1649" spans="1:25" x14ac:dyDescent="0.35">
      <c r="A1649" s="295" t="s">
        <v>192</v>
      </c>
      <c r="B1649" s="295" t="s">
        <v>193</v>
      </c>
      <c r="C1649" s="295" t="s">
        <v>842</v>
      </c>
      <c r="D1649" s="295" t="s">
        <v>912</v>
      </c>
      <c r="E1649" s="305">
        <v>0.69</v>
      </c>
      <c r="F1649" s="305">
        <v>0.69</v>
      </c>
      <c r="G1649" s="295" t="s">
        <v>196</v>
      </c>
      <c r="H1649" s="343">
        <v>1</v>
      </c>
      <c r="I1649" s="296">
        <v>43343</v>
      </c>
      <c r="J1649" s="295">
        <v>24292</v>
      </c>
      <c r="K1649" s="295">
        <v>5139</v>
      </c>
      <c r="L1649" s="295" t="s">
        <v>520</v>
      </c>
      <c r="M1649" s="295" t="s">
        <v>911</v>
      </c>
      <c r="N1649" s="295" t="s">
        <v>912</v>
      </c>
      <c r="O1649" s="295" t="s">
        <v>522</v>
      </c>
      <c r="P1649" s="295" t="s">
        <v>340</v>
      </c>
      <c r="Q1649" s="295" t="s">
        <v>319</v>
      </c>
      <c r="R1649" s="295" t="s">
        <v>201</v>
      </c>
      <c r="S1649" s="295" t="s">
        <v>204</v>
      </c>
      <c r="T1649" s="295" t="s">
        <v>201</v>
      </c>
      <c r="U1649" s="295" t="s">
        <v>330</v>
      </c>
      <c r="V1649" s="295" t="s">
        <v>318</v>
      </c>
      <c r="W1649" s="295" t="s">
        <v>201</v>
      </c>
      <c r="X1649" s="295" t="s">
        <v>94</v>
      </c>
      <c r="Y1649" s="287" t="s">
        <v>164</v>
      </c>
    </row>
    <row r="1650" spans="1:25" x14ac:dyDescent="0.35">
      <c r="A1650" s="295" t="s">
        <v>192</v>
      </c>
      <c r="B1650" s="295" t="s">
        <v>193</v>
      </c>
      <c r="C1650" s="295" t="s">
        <v>842</v>
      </c>
      <c r="D1650" s="295" t="s">
        <v>912</v>
      </c>
      <c r="E1650" s="305">
        <v>100.6</v>
      </c>
      <c r="F1650" s="305">
        <v>100.6</v>
      </c>
      <c r="G1650" s="295" t="s">
        <v>196</v>
      </c>
      <c r="H1650" s="343">
        <v>1</v>
      </c>
      <c r="I1650" s="296">
        <v>43343</v>
      </c>
      <c r="J1650" s="295">
        <v>24292</v>
      </c>
      <c r="K1650" s="295">
        <v>5183</v>
      </c>
      <c r="L1650" s="295" t="s">
        <v>520</v>
      </c>
      <c r="M1650" s="295" t="s">
        <v>911</v>
      </c>
      <c r="N1650" s="295" t="s">
        <v>912</v>
      </c>
      <c r="O1650" s="295" t="s">
        <v>544</v>
      </c>
      <c r="P1650" s="295" t="s">
        <v>533</v>
      </c>
      <c r="Q1650" s="295" t="s">
        <v>319</v>
      </c>
      <c r="R1650" s="295" t="s">
        <v>201</v>
      </c>
      <c r="S1650" s="295" t="s">
        <v>204</v>
      </c>
      <c r="T1650" s="295" t="s">
        <v>201</v>
      </c>
      <c r="U1650" s="295" t="s">
        <v>330</v>
      </c>
      <c r="V1650" s="295" t="s">
        <v>318</v>
      </c>
      <c r="W1650" s="295" t="s">
        <v>201</v>
      </c>
      <c r="X1650" s="295" t="s">
        <v>94</v>
      </c>
      <c r="Y1650" s="287" t="s">
        <v>164</v>
      </c>
    </row>
    <row r="1651" spans="1:25" x14ac:dyDescent="0.35">
      <c r="A1651" s="295" t="s">
        <v>192</v>
      </c>
      <c r="B1651" s="295" t="s">
        <v>193</v>
      </c>
      <c r="C1651" s="295" t="s">
        <v>842</v>
      </c>
      <c r="D1651" s="295" t="s">
        <v>912</v>
      </c>
      <c r="E1651" s="305">
        <v>1.04</v>
      </c>
      <c r="F1651" s="305">
        <v>1.04</v>
      </c>
      <c r="G1651" s="295" t="s">
        <v>196</v>
      </c>
      <c r="H1651" s="343">
        <v>1</v>
      </c>
      <c r="I1651" s="296">
        <v>43343</v>
      </c>
      <c r="J1651" s="295">
        <v>24292</v>
      </c>
      <c r="K1651" s="295">
        <v>5261</v>
      </c>
      <c r="L1651" s="295" t="s">
        <v>520</v>
      </c>
      <c r="M1651" s="295" t="s">
        <v>911</v>
      </c>
      <c r="N1651" s="295" t="s">
        <v>912</v>
      </c>
      <c r="O1651" s="295" t="s">
        <v>811</v>
      </c>
      <c r="P1651" s="295" t="s">
        <v>533</v>
      </c>
      <c r="Q1651" s="295" t="s">
        <v>319</v>
      </c>
      <c r="R1651" s="295" t="s">
        <v>201</v>
      </c>
      <c r="S1651" s="295" t="s">
        <v>204</v>
      </c>
      <c r="T1651" s="295" t="s">
        <v>201</v>
      </c>
      <c r="U1651" s="295" t="s">
        <v>330</v>
      </c>
      <c r="V1651" s="295" t="s">
        <v>318</v>
      </c>
      <c r="W1651" s="295" t="s">
        <v>201</v>
      </c>
      <c r="X1651" s="295" t="s">
        <v>94</v>
      </c>
      <c r="Y1651" s="287" t="s">
        <v>164</v>
      </c>
    </row>
    <row r="1652" spans="1:25" x14ac:dyDescent="0.35">
      <c r="A1652" s="295" t="s">
        <v>192</v>
      </c>
      <c r="B1652" s="295" t="s">
        <v>193</v>
      </c>
      <c r="C1652" s="295" t="s">
        <v>842</v>
      </c>
      <c r="D1652" s="295" t="s">
        <v>912</v>
      </c>
      <c r="E1652" s="305">
        <v>0.6</v>
      </c>
      <c r="F1652" s="305">
        <v>0.6</v>
      </c>
      <c r="G1652" s="295" t="s">
        <v>196</v>
      </c>
      <c r="H1652" s="343">
        <v>1</v>
      </c>
      <c r="I1652" s="296">
        <v>43343</v>
      </c>
      <c r="J1652" s="295">
        <v>24292</v>
      </c>
      <c r="K1652" s="295">
        <v>5330</v>
      </c>
      <c r="L1652" s="295" t="s">
        <v>520</v>
      </c>
      <c r="M1652" s="295" t="s">
        <v>911</v>
      </c>
      <c r="N1652" s="295" t="s">
        <v>912</v>
      </c>
      <c r="O1652" s="295" t="s">
        <v>522</v>
      </c>
      <c r="P1652" s="295" t="s">
        <v>533</v>
      </c>
      <c r="Q1652" s="295" t="s">
        <v>319</v>
      </c>
      <c r="R1652" s="295" t="s">
        <v>201</v>
      </c>
      <c r="S1652" s="295" t="s">
        <v>204</v>
      </c>
      <c r="T1652" s="295" t="s">
        <v>201</v>
      </c>
      <c r="U1652" s="295" t="s">
        <v>330</v>
      </c>
      <c r="V1652" s="295" t="s">
        <v>318</v>
      </c>
      <c r="W1652" s="295" t="s">
        <v>201</v>
      </c>
      <c r="X1652" s="295" t="s">
        <v>94</v>
      </c>
      <c r="Y1652" s="287" t="s">
        <v>164</v>
      </c>
    </row>
    <row r="1653" spans="1:25" x14ac:dyDescent="0.35">
      <c r="A1653" s="295" t="s">
        <v>192</v>
      </c>
      <c r="B1653" s="295" t="s">
        <v>193</v>
      </c>
      <c r="C1653" s="295" t="s">
        <v>842</v>
      </c>
      <c r="D1653" s="295" t="s">
        <v>912</v>
      </c>
      <c r="E1653" s="305">
        <v>109.08</v>
      </c>
      <c r="F1653" s="305">
        <v>109.08</v>
      </c>
      <c r="G1653" s="295" t="s">
        <v>196</v>
      </c>
      <c r="H1653" s="343">
        <v>1</v>
      </c>
      <c r="I1653" s="296">
        <v>43343</v>
      </c>
      <c r="J1653" s="295">
        <v>24292</v>
      </c>
      <c r="K1653" s="295">
        <v>5374</v>
      </c>
      <c r="L1653" s="295" t="s">
        <v>520</v>
      </c>
      <c r="M1653" s="295" t="s">
        <v>911</v>
      </c>
      <c r="N1653" s="295" t="s">
        <v>912</v>
      </c>
      <c r="O1653" s="295" t="s">
        <v>544</v>
      </c>
      <c r="P1653" s="295" t="s">
        <v>531</v>
      </c>
      <c r="Q1653" s="295" t="s">
        <v>319</v>
      </c>
      <c r="R1653" s="295" t="s">
        <v>201</v>
      </c>
      <c r="S1653" s="295" t="s">
        <v>204</v>
      </c>
      <c r="T1653" s="295" t="s">
        <v>201</v>
      </c>
      <c r="U1653" s="295" t="s">
        <v>330</v>
      </c>
      <c r="V1653" s="295" t="s">
        <v>318</v>
      </c>
      <c r="W1653" s="295" t="s">
        <v>201</v>
      </c>
      <c r="X1653" s="295" t="s">
        <v>94</v>
      </c>
      <c r="Y1653" s="287" t="s">
        <v>164</v>
      </c>
    </row>
    <row r="1654" spans="1:25" x14ac:dyDescent="0.35">
      <c r="A1654" s="295" t="s">
        <v>192</v>
      </c>
      <c r="B1654" s="295" t="s">
        <v>193</v>
      </c>
      <c r="C1654" s="295" t="s">
        <v>842</v>
      </c>
      <c r="D1654" s="295" t="s">
        <v>912</v>
      </c>
      <c r="E1654" s="305">
        <v>1.1299999999999999</v>
      </c>
      <c r="F1654" s="305">
        <v>1.1299999999999999</v>
      </c>
      <c r="G1654" s="295" t="s">
        <v>196</v>
      </c>
      <c r="H1654" s="343">
        <v>1</v>
      </c>
      <c r="I1654" s="296">
        <v>43343</v>
      </c>
      <c r="J1654" s="295">
        <v>24292</v>
      </c>
      <c r="K1654" s="295">
        <v>5453</v>
      </c>
      <c r="L1654" s="295" t="s">
        <v>520</v>
      </c>
      <c r="M1654" s="295" t="s">
        <v>911</v>
      </c>
      <c r="N1654" s="295" t="s">
        <v>912</v>
      </c>
      <c r="O1654" s="295" t="s">
        <v>811</v>
      </c>
      <c r="P1654" s="295" t="s">
        <v>531</v>
      </c>
      <c r="Q1654" s="295" t="s">
        <v>319</v>
      </c>
      <c r="R1654" s="295" t="s">
        <v>201</v>
      </c>
      <c r="S1654" s="295" t="s">
        <v>204</v>
      </c>
      <c r="T1654" s="295" t="s">
        <v>201</v>
      </c>
      <c r="U1654" s="295" t="s">
        <v>330</v>
      </c>
      <c r="V1654" s="295" t="s">
        <v>318</v>
      </c>
      <c r="W1654" s="295" t="s">
        <v>201</v>
      </c>
      <c r="X1654" s="295" t="s">
        <v>94</v>
      </c>
      <c r="Y1654" s="287" t="s">
        <v>164</v>
      </c>
    </row>
    <row r="1655" spans="1:25" x14ac:dyDescent="0.35">
      <c r="A1655" s="295" t="s">
        <v>192</v>
      </c>
      <c r="B1655" s="295" t="s">
        <v>193</v>
      </c>
      <c r="C1655" s="295" t="s">
        <v>842</v>
      </c>
      <c r="D1655" s="295" t="s">
        <v>912</v>
      </c>
      <c r="E1655" s="305">
        <v>0.66</v>
      </c>
      <c r="F1655" s="305">
        <v>0.66</v>
      </c>
      <c r="G1655" s="295" t="s">
        <v>196</v>
      </c>
      <c r="H1655" s="343">
        <v>1</v>
      </c>
      <c r="I1655" s="296">
        <v>43343</v>
      </c>
      <c r="J1655" s="295">
        <v>24292</v>
      </c>
      <c r="K1655" s="295">
        <v>5522</v>
      </c>
      <c r="L1655" s="295" t="s">
        <v>520</v>
      </c>
      <c r="M1655" s="295" t="s">
        <v>911</v>
      </c>
      <c r="N1655" s="295" t="s">
        <v>912</v>
      </c>
      <c r="O1655" s="295" t="s">
        <v>522</v>
      </c>
      <c r="P1655" s="295" t="s">
        <v>531</v>
      </c>
      <c r="Q1655" s="295" t="s">
        <v>319</v>
      </c>
      <c r="R1655" s="295" t="s">
        <v>201</v>
      </c>
      <c r="S1655" s="295" t="s">
        <v>204</v>
      </c>
      <c r="T1655" s="295" t="s">
        <v>201</v>
      </c>
      <c r="U1655" s="295" t="s">
        <v>330</v>
      </c>
      <c r="V1655" s="295" t="s">
        <v>318</v>
      </c>
      <c r="W1655" s="295" t="s">
        <v>201</v>
      </c>
      <c r="X1655" s="295" t="s">
        <v>94</v>
      </c>
      <c r="Y1655" s="287" t="s">
        <v>164</v>
      </c>
    </row>
    <row r="1656" spans="1:25" x14ac:dyDescent="0.35">
      <c r="A1656" s="295" t="s">
        <v>192</v>
      </c>
      <c r="B1656" s="295" t="s">
        <v>193</v>
      </c>
      <c r="C1656" s="295" t="s">
        <v>842</v>
      </c>
      <c r="D1656" s="295" t="s">
        <v>912</v>
      </c>
      <c r="E1656" s="305">
        <v>207.49</v>
      </c>
      <c r="F1656" s="305">
        <v>207.49</v>
      </c>
      <c r="G1656" s="295" t="s">
        <v>196</v>
      </c>
      <c r="H1656" s="343">
        <v>1</v>
      </c>
      <c r="I1656" s="296">
        <v>43343</v>
      </c>
      <c r="J1656" s="295">
        <v>24292</v>
      </c>
      <c r="K1656" s="295">
        <v>5567</v>
      </c>
      <c r="L1656" s="295" t="s">
        <v>520</v>
      </c>
      <c r="M1656" s="295" t="s">
        <v>911</v>
      </c>
      <c r="N1656" s="295" t="s">
        <v>912</v>
      </c>
      <c r="O1656" s="295" t="s">
        <v>544</v>
      </c>
      <c r="P1656" s="295" t="s">
        <v>341</v>
      </c>
      <c r="Q1656" s="295" t="s">
        <v>319</v>
      </c>
      <c r="R1656" s="295" t="s">
        <v>201</v>
      </c>
      <c r="S1656" s="295" t="s">
        <v>204</v>
      </c>
      <c r="T1656" s="295" t="s">
        <v>201</v>
      </c>
      <c r="U1656" s="295" t="s">
        <v>330</v>
      </c>
      <c r="V1656" s="295" t="s">
        <v>318</v>
      </c>
      <c r="W1656" s="295" t="s">
        <v>201</v>
      </c>
      <c r="X1656" s="295" t="s">
        <v>342</v>
      </c>
      <c r="Y1656" s="287" t="s">
        <v>164</v>
      </c>
    </row>
    <row r="1657" spans="1:25" x14ac:dyDescent="0.35">
      <c r="A1657" s="295" t="s">
        <v>192</v>
      </c>
      <c r="B1657" s="295" t="s">
        <v>193</v>
      </c>
      <c r="C1657" s="295" t="s">
        <v>842</v>
      </c>
      <c r="D1657" s="295" t="s">
        <v>912</v>
      </c>
      <c r="E1657" s="305">
        <v>2.14</v>
      </c>
      <c r="F1657" s="305">
        <v>2.14</v>
      </c>
      <c r="G1657" s="295" t="s">
        <v>196</v>
      </c>
      <c r="H1657" s="343">
        <v>1</v>
      </c>
      <c r="I1657" s="296">
        <v>43343</v>
      </c>
      <c r="J1657" s="295">
        <v>24292</v>
      </c>
      <c r="K1657" s="295">
        <v>5646</v>
      </c>
      <c r="L1657" s="295" t="s">
        <v>520</v>
      </c>
      <c r="M1657" s="295" t="s">
        <v>911</v>
      </c>
      <c r="N1657" s="295" t="s">
        <v>912</v>
      </c>
      <c r="O1657" s="295" t="s">
        <v>811</v>
      </c>
      <c r="P1657" s="295" t="s">
        <v>341</v>
      </c>
      <c r="Q1657" s="295" t="s">
        <v>319</v>
      </c>
      <c r="R1657" s="295" t="s">
        <v>201</v>
      </c>
      <c r="S1657" s="295" t="s">
        <v>204</v>
      </c>
      <c r="T1657" s="295" t="s">
        <v>201</v>
      </c>
      <c r="U1657" s="295" t="s">
        <v>330</v>
      </c>
      <c r="V1657" s="295" t="s">
        <v>318</v>
      </c>
      <c r="W1657" s="295" t="s">
        <v>201</v>
      </c>
      <c r="X1657" s="295" t="s">
        <v>342</v>
      </c>
      <c r="Y1657" s="287" t="s">
        <v>164</v>
      </c>
    </row>
    <row r="1658" spans="1:25" x14ac:dyDescent="0.35">
      <c r="A1658" s="295" t="s">
        <v>192</v>
      </c>
      <c r="B1658" s="295" t="s">
        <v>193</v>
      </c>
      <c r="C1658" s="295" t="s">
        <v>842</v>
      </c>
      <c r="D1658" s="295" t="s">
        <v>912</v>
      </c>
      <c r="E1658" s="305">
        <v>1.25</v>
      </c>
      <c r="F1658" s="305">
        <v>1.25</v>
      </c>
      <c r="G1658" s="295" t="s">
        <v>196</v>
      </c>
      <c r="H1658" s="343">
        <v>1</v>
      </c>
      <c r="I1658" s="296">
        <v>43343</v>
      </c>
      <c r="J1658" s="295">
        <v>24292</v>
      </c>
      <c r="K1658" s="295">
        <v>5717</v>
      </c>
      <c r="L1658" s="295" t="s">
        <v>520</v>
      </c>
      <c r="M1658" s="295" t="s">
        <v>911</v>
      </c>
      <c r="N1658" s="295" t="s">
        <v>912</v>
      </c>
      <c r="O1658" s="295" t="s">
        <v>522</v>
      </c>
      <c r="P1658" s="295" t="s">
        <v>341</v>
      </c>
      <c r="Q1658" s="295" t="s">
        <v>319</v>
      </c>
      <c r="R1658" s="295" t="s">
        <v>201</v>
      </c>
      <c r="S1658" s="295" t="s">
        <v>204</v>
      </c>
      <c r="T1658" s="295" t="s">
        <v>201</v>
      </c>
      <c r="U1658" s="295" t="s">
        <v>330</v>
      </c>
      <c r="V1658" s="295" t="s">
        <v>318</v>
      </c>
      <c r="W1658" s="295" t="s">
        <v>201</v>
      </c>
      <c r="X1658" s="295" t="s">
        <v>342</v>
      </c>
      <c r="Y1658" s="287" t="s">
        <v>164</v>
      </c>
    </row>
    <row r="1659" spans="1:25" x14ac:dyDescent="0.35">
      <c r="A1659" s="295" t="s">
        <v>192</v>
      </c>
      <c r="B1659" s="295" t="s">
        <v>193</v>
      </c>
      <c r="C1659" s="295" t="s">
        <v>842</v>
      </c>
      <c r="D1659" s="295" t="s">
        <v>912</v>
      </c>
      <c r="E1659" s="305">
        <v>32.28</v>
      </c>
      <c r="F1659" s="305">
        <v>32.28</v>
      </c>
      <c r="G1659" s="295" t="s">
        <v>196</v>
      </c>
      <c r="H1659" s="343">
        <v>1</v>
      </c>
      <c r="I1659" s="296">
        <v>43343</v>
      </c>
      <c r="J1659" s="295">
        <v>24292</v>
      </c>
      <c r="K1659" s="295">
        <v>5760</v>
      </c>
      <c r="L1659" s="295" t="s">
        <v>520</v>
      </c>
      <c r="M1659" s="295" t="s">
        <v>911</v>
      </c>
      <c r="N1659" s="295" t="s">
        <v>912</v>
      </c>
      <c r="O1659" s="295" t="s">
        <v>544</v>
      </c>
      <c r="P1659" s="295" t="s">
        <v>343</v>
      </c>
      <c r="Q1659" s="295" t="s">
        <v>319</v>
      </c>
      <c r="R1659" s="295" t="s">
        <v>201</v>
      </c>
      <c r="S1659" s="295" t="s">
        <v>204</v>
      </c>
      <c r="T1659" s="295" t="s">
        <v>201</v>
      </c>
      <c r="U1659" s="295" t="s">
        <v>330</v>
      </c>
      <c r="V1659" s="295" t="s">
        <v>318</v>
      </c>
      <c r="W1659" s="295" t="s">
        <v>201</v>
      </c>
      <c r="X1659" s="295" t="s">
        <v>342</v>
      </c>
      <c r="Y1659" s="287" t="s">
        <v>164</v>
      </c>
    </row>
    <row r="1660" spans="1:25" x14ac:dyDescent="0.35">
      <c r="A1660" s="295" t="s">
        <v>192</v>
      </c>
      <c r="B1660" s="295" t="s">
        <v>193</v>
      </c>
      <c r="C1660" s="295" t="s">
        <v>842</v>
      </c>
      <c r="D1660" s="295" t="s">
        <v>912</v>
      </c>
      <c r="E1660" s="305">
        <v>0.33</v>
      </c>
      <c r="F1660" s="305">
        <v>0.33</v>
      </c>
      <c r="G1660" s="295" t="s">
        <v>196</v>
      </c>
      <c r="H1660" s="343">
        <v>1</v>
      </c>
      <c r="I1660" s="296">
        <v>43343</v>
      </c>
      <c r="J1660" s="295">
        <v>24292</v>
      </c>
      <c r="K1660" s="295">
        <v>5838</v>
      </c>
      <c r="L1660" s="295" t="s">
        <v>520</v>
      </c>
      <c r="M1660" s="295" t="s">
        <v>911</v>
      </c>
      <c r="N1660" s="295" t="s">
        <v>912</v>
      </c>
      <c r="O1660" s="295" t="s">
        <v>811</v>
      </c>
      <c r="P1660" s="295" t="s">
        <v>343</v>
      </c>
      <c r="Q1660" s="295" t="s">
        <v>319</v>
      </c>
      <c r="R1660" s="295" t="s">
        <v>201</v>
      </c>
      <c r="S1660" s="295" t="s">
        <v>204</v>
      </c>
      <c r="T1660" s="295" t="s">
        <v>201</v>
      </c>
      <c r="U1660" s="295" t="s">
        <v>330</v>
      </c>
      <c r="V1660" s="295" t="s">
        <v>318</v>
      </c>
      <c r="W1660" s="295" t="s">
        <v>201</v>
      </c>
      <c r="X1660" s="295" t="s">
        <v>342</v>
      </c>
      <c r="Y1660" s="287" t="s">
        <v>164</v>
      </c>
    </row>
    <row r="1661" spans="1:25" x14ac:dyDescent="0.35">
      <c r="A1661" s="295" t="s">
        <v>192</v>
      </c>
      <c r="B1661" s="295" t="s">
        <v>193</v>
      </c>
      <c r="C1661" s="295" t="s">
        <v>842</v>
      </c>
      <c r="D1661" s="295" t="s">
        <v>912</v>
      </c>
      <c r="E1661" s="305">
        <v>0.19</v>
      </c>
      <c r="F1661" s="305">
        <v>0.19</v>
      </c>
      <c r="G1661" s="295" t="s">
        <v>196</v>
      </c>
      <c r="H1661" s="343">
        <v>1</v>
      </c>
      <c r="I1661" s="296">
        <v>43343</v>
      </c>
      <c r="J1661" s="295">
        <v>24292</v>
      </c>
      <c r="K1661" s="295">
        <v>5905</v>
      </c>
      <c r="L1661" s="295" t="s">
        <v>520</v>
      </c>
      <c r="M1661" s="295" t="s">
        <v>911</v>
      </c>
      <c r="N1661" s="295" t="s">
        <v>912</v>
      </c>
      <c r="O1661" s="295" t="s">
        <v>522</v>
      </c>
      <c r="P1661" s="295" t="s">
        <v>343</v>
      </c>
      <c r="Q1661" s="295" t="s">
        <v>319</v>
      </c>
      <c r="R1661" s="295" t="s">
        <v>201</v>
      </c>
      <c r="S1661" s="295" t="s">
        <v>204</v>
      </c>
      <c r="T1661" s="295" t="s">
        <v>201</v>
      </c>
      <c r="U1661" s="295" t="s">
        <v>330</v>
      </c>
      <c r="V1661" s="295" t="s">
        <v>318</v>
      </c>
      <c r="W1661" s="295" t="s">
        <v>201</v>
      </c>
      <c r="X1661" s="295" t="s">
        <v>342</v>
      </c>
      <c r="Y1661" s="287" t="s">
        <v>164</v>
      </c>
    </row>
    <row r="1662" spans="1:25" x14ac:dyDescent="0.35">
      <c r="A1662" s="295" t="s">
        <v>192</v>
      </c>
      <c r="B1662" s="295" t="s">
        <v>193</v>
      </c>
      <c r="C1662" s="295" t="s">
        <v>842</v>
      </c>
      <c r="D1662" s="295" t="s">
        <v>912</v>
      </c>
      <c r="E1662" s="305">
        <v>59.35</v>
      </c>
      <c r="F1662" s="305">
        <v>59.35</v>
      </c>
      <c r="G1662" s="295" t="s">
        <v>196</v>
      </c>
      <c r="H1662" s="343">
        <v>1</v>
      </c>
      <c r="I1662" s="296">
        <v>43343</v>
      </c>
      <c r="J1662" s="295">
        <v>24292</v>
      </c>
      <c r="K1662" s="295">
        <v>5948</v>
      </c>
      <c r="L1662" s="295" t="s">
        <v>520</v>
      </c>
      <c r="M1662" s="295" t="s">
        <v>911</v>
      </c>
      <c r="N1662" s="295" t="s">
        <v>912</v>
      </c>
      <c r="O1662" s="295" t="s">
        <v>544</v>
      </c>
      <c r="P1662" s="295" t="s">
        <v>346</v>
      </c>
      <c r="Q1662" s="295" t="s">
        <v>319</v>
      </c>
      <c r="R1662" s="295" t="s">
        <v>201</v>
      </c>
      <c r="S1662" s="295" t="s">
        <v>204</v>
      </c>
      <c r="T1662" s="295" t="s">
        <v>201</v>
      </c>
      <c r="U1662" s="295" t="s">
        <v>330</v>
      </c>
      <c r="V1662" s="295" t="s">
        <v>318</v>
      </c>
      <c r="W1662" s="295" t="s">
        <v>201</v>
      </c>
      <c r="X1662" s="295" t="s">
        <v>331</v>
      </c>
      <c r="Y1662" s="287" t="s">
        <v>164</v>
      </c>
    </row>
    <row r="1663" spans="1:25" x14ac:dyDescent="0.35">
      <c r="A1663" s="295" t="s">
        <v>192</v>
      </c>
      <c r="B1663" s="295" t="s">
        <v>193</v>
      </c>
      <c r="C1663" s="295" t="s">
        <v>842</v>
      </c>
      <c r="D1663" s="295" t="s">
        <v>912</v>
      </c>
      <c r="E1663" s="305">
        <v>0.61</v>
      </c>
      <c r="F1663" s="305">
        <v>0.61</v>
      </c>
      <c r="G1663" s="295" t="s">
        <v>196</v>
      </c>
      <c r="H1663" s="343">
        <v>1</v>
      </c>
      <c r="I1663" s="296">
        <v>43343</v>
      </c>
      <c r="J1663" s="295">
        <v>24292</v>
      </c>
      <c r="K1663" s="295">
        <v>6026</v>
      </c>
      <c r="L1663" s="295" t="s">
        <v>520</v>
      </c>
      <c r="M1663" s="295" t="s">
        <v>911</v>
      </c>
      <c r="N1663" s="295" t="s">
        <v>912</v>
      </c>
      <c r="O1663" s="295" t="s">
        <v>811</v>
      </c>
      <c r="P1663" s="295" t="s">
        <v>346</v>
      </c>
      <c r="Q1663" s="295" t="s">
        <v>319</v>
      </c>
      <c r="R1663" s="295" t="s">
        <v>201</v>
      </c>
      <c r="S1663" s="295" t="s">
        <v>204</v>
      </c>
      <c r="T1663" s="295" t="s">
        <v>201</v>
      </c>
      <c r="U1663" s="295" t="s">
        <v>330</v>
      </c>
      <c r="V1663" s="295" t="s">
        <v>318</v>
      </c>
      <c r="W1663" s="295" t="s">
        <v>201</v>
      </c>
      <c r="X1663" s="295" t="s">
        <v>331</v>
      </c>
      <c r="Y1663" s="287" t="s">
        <v>164</v>
      </c>
    </row>
    <row r="1664" spans="1:25" x14ac:dyDescent="0.35">
      <c r="A1664" s="295" t="s">
        <v>192</v>
      </c>
      <c r="B1664" s="295" t="s">
        <v>193</v>
      </c>
      <c r="C1664" s="295" t="s">
        <v>842</v>
      </c>
      <c r="D1664" s="295" t="s">
        <v>912</v>
      </c>
      <c r="E1664" s="305">
        <v>0.36</v>
      </c>
      <c r="F1664" s="305">
        <v>0.36</v>
      </c>
      <c r="G1664" s="295" t="s">
        <v>196</v>
      </c>
      <c r="H1664" s="343">
        <v>1</v>
      </c>
      <c r="I1664" s="296">
        <v>43343</v>
      </c>
      <c r="J1664" s="295">
        <v>24292</v>
      </c>
      <c r="K1664" s="295">
        <v>6094</v>
      </c>
      <c r="L1664" s="295" t="s">
        <v>520</v>
      </c>
      <c r="M1664" s="295" t="s">
        <v>911</v>
      </c>
      <c r="N1664" s="295" t="s">
        <v>912</v>
      </c>
      <c r="O1664" s="295" t="s">
        <v>522</v>
      </c>
      <c r="P1664" s="295" t="s">
        <v>346</v>
      </c>
      <c r="Q1664" s="295" t="s">
        <v>319</v>
      </c>
      <c r="R1664" s="295" t="s">
        <v>201</v>
      </c>
      <c r="S1664" s="295" t="s">
        <v>204</v>
      </c>
      <c r="T1664" s="295" t="s">
        <v>201</v>
      </c>
      <c r="U1664" s="295" t="s">
        <v>330</v>
      </c>
      <c r="V1664" s="295" t="s">
        <v>318</v>
      </c>
      <c r="W1664" s="295" t="s">
        <v>201</v>
      </c>
      <c r="X1664" s="295" t="s">
        <v>331</v>
      </c>
      <c r="Y1664" s="287" t="s">
        <v>164</v>
      </c>
    </row>
    <row r="1665" spans="1:25" x14ac:dyDescent="0.35">
      <c r="A1665" s="295" t="s">
        <v>192</v>
      </c>
      <c r="B1665" s="295" t="s">
        <v>193</v>
      </c>
      <c r="C1665" s="295" t="s">
        <v>842</v>
      </c>
      <c r="D1665" s="295" t="s">
        <v>912</v>
      </c>
      <c r="E1665" s="305">
        <v>194.41</v>
      </c>
      <c r="F1665" s="305">
        <v>194.41</v>
      </c>
      <c r="G1665" s="295" t="s">
        <v>196</v>
      </c>
      <c r="H1665" s="343">
        <v>1</v>
      </c>
      <c r="I1665" s="296">
        <v>43343</v>
      </c>
      <c r="J1665" s="295">
        <v>24292</v>
      </c>
      <c r="K1665" s="295">
        <v>6139</v>
      </c>
      <c r="L1665" s="295" t="s">
        <v>520</v>
      </c>
      <c r="M1665" s="295" t="s">
        <v>911</v>
      </c>
      <c r="N1665" s="295" t="s">
        <v>912</v>
      </c>
      <c r="O1665" s="295" t="s">
        <v>544</v>
      </c>
      <c r="P1665" s="295" t="s">
        <v>345</v>
      </c>
      <c r="Q1665" s="295" t="s">
        <v>319</v>
      </c>
      <c r="R1665" s="295" t="s">
        <v>201</v>
      </c>
      <c r="S1665" s="295" t="s">
        <v>204</v>
      </c>
      <c r="T1665" s="295" t="s">
        <v>201</v>
      </c>
      <c r="U1665" s="295" t="s">
        <v>330</v>
      </c>
      <c r="V1665" s="295" t="s">
        <v>318</v>
      </c>
      <c r="W1665" s="295" t="s">
        <v>201</v>
      </c>
      <c r="X1665" s="295" t="s">
        <v>331</v>
      </c>
      <c r="Y1665" s="287" t="s">
        <v>164</v>
      </c>
    </row>
    <row r="1666" spans="1:25" x14ac:dyDescent="0.35">
      <c r="A1666" s="295" t="s">
        <v>192</v>
      </c>
      <c r="B1666" s="295" t="s">
        <v>193</v>
      </c>
      <c r="C1666" s="295" t="s">
        <v>842</v>
      </c>
      <c r="D1666" s="295" t="s">
        <v>912</v>
      </c>
      <c r="E1666" s="305">
        <v>2.0099999999999998</v>
      </c>
      <c r="F1666" s="305">
        <v>2.0099999999999998</v>
      </c>
      <c r="G1666" s="295" t="s">
        <v>196</v>
      </c>
      <c r="H1666" s="343">
        <v>1</v>
      </c>
      <c r="I1666" s="296">
        <v>43343</v>
      </c>
      <c r="J1666" s="295">
        <v>24292</v>
      </c>
      <c r="K1666" s="295">
        <v>6218</v>
      </c>
      <c r="L1666" s="295" t="s">
        <v>520</v>
      </c>
      <c r="M1666" s="295" t="s">
        <v>911</v>
      </c>
      <c r="N1666" s="295" t="s">
        <v>912</v>
      </c>
      <c r="O1666" s="295" t="s">
        <v>811</v>
      </c>
      <c r="P1666" s="295" t="s">
        <v>345</v>
      </c>
      <c r="Q1666" s="295" t="s">
        <v>319</v>
      </c>
      <c r="R1666" s="295" t="s">
        <v>201</v>
      </c>
      <c r="S1666" s="295" t="s">
        <v>204</v>
      </c>
      <c r="T1666" s="295" t="s">
        <v>201</v>
      </c>
      <c r="U1666" s="295" t="s">
        <v>330</v>
      </c>
      <c r="V1666" s="295" t="s">
        <v>318</v>
      </c>
      <c r="W1666" s="295" t="s">
        <v>201</v>
      </c>
      <c r="X1666" s="295" t="s">
        <v>331</v>
      </c>
      <c r="Y1666" s="287" t="s">
        <v>164</v>
      </c>
    </row>
    <row r="1667" spans="1:25" x14ac:dyDescent="0.35">
      <c r="A1667" s="295" t="s">
        <v>192</v>
      </c>
      <c r="B1667" s="295" t="s">
        <v>193</v>
      </c>
      <c r="C1667" s="295" t="s">
        <v>842</v>
      </c>
      <c r="D1667" s="295" t="s">
        <v>912</v>
      </c>
      <c r="E1667" s="305">
        <v>1.17</v>
      </c>
      <c r="F1667" s="305">
        <v>1.17</v>
      </c>
      <c r="G1667" s="295" t="s">
        <v>196</v>
      </c>
      <c r="H1667" s="343">
        <v>1</v>
      </c>
      <c r="I1667" s="296">
        <v>43343</v>
      </c>
      <c r="J1667" s="295">
        <v>24292</v>
      </c>
      <c r="K1667" s="295">
        <v>6289</v>
      </c>
      <c r="L1667" s="295" t="s">
        <v>520</v>
      </c>
      <c r="M1667" s="295" t="s">
        <v>911</v>
      </c>
      <c r="N1667" s="295" t="s">
        <v>912</v>
      </c>
      <c r="O1667" s="295" t="s">
        <v>522</v>
      </c>
      <c r="P1667" s="295" t="s">
        <v>345</v>
      </c>
      <c r="Q1667" s="295" t="s">
        <v>319</v>
      </c>
      <c r="R1667" s="295" t="s">
        <v>201</v>
      </c>
      <c r="S1667" s="295" t="s">
        <v>204</v>
      </c>
      <c r="T1667" s="295" t="s">
        <v>201</v>
      </c>
      <c r="U1667" s="295" t="s">
        <v>330</v>
      </c>
      <c r="V1667" s="295" t="s">
        <v>318</v>
      </c>
      <c r="W1667" s="295" t="s">
        <v>201</v>
      </c>
      <c r="X1667" s="295" t="s">
        <v>331</v>
      </c>
      <c r="Y1667" s="287" t="s">
        <v>164</v>
      </c>
    </row>
    <row r="1668" spans="1:25" x14ac:dyDescent="0.35">
      <c r="A1668" s="295" t="s">
        <v>192</v>
      </c>
      <c r="B1668" s="295" t="s">
        <v>193</v>
      </c>
      <c r="C1668" s="295" t="s">
        <v>842</v>
      </c>
      <c r="D1668" s="295" t="s">
        <v>912</v>
      </c>
      <c r="E1668" s="305">
        <v>1.43</v>
      </c>
      <c r="F1668" s="305">
        <v>1.43</v>
      </c>
      <c r="G1668" s="295" t="s">
        <v>196</v>
      </c>
      <c r="H1668" s="343">
        <v>1</v>
      </c>
      <c r="I1668" s="296">
        <v>43343</v>
      </c>
      <c r="J1668" s="295">
        <v>24292</v>
      </c>
      <c r="K1668" s="295">
        <v>6329</v>
      </c>
      <c r="L1668" s="295" t="s">
        <v>520</v>
      </c>
      <c r="M1668" s="295" t="s">
        <v>911</v>
      </c>
      <c r="N1668" s="295" t="s">
        <v>912</v>
      </c>
      <c r="O1668" s="295" t="s">
        <v>544</v>
      </c>
      <c r="P1668" s="295" t="s">
        <v>333</v>
      </c>
      <c r="Q1668" s="295" t="s">
        <v>347</v>
      </c>
      <c r="R1668" s="295" t="s">
        <v>201</v>
      </c>
      <c r="S1668" s="295" t="s">
        <v>204</v>
      </c>
      <c r="T1668" s="295" t="s">
        <v>201</v>
      </c>
      <c r="U1668" s="295" t="s">
        <v>330</v>
      </c>
      <c r="V1668" s="295" t="s">
        <v>318</v>
      </c>
      <c r="W1668" s="295" t="s">
        <v>201</v>
      </c>
      <c r="X1668" s="295" t="s">
        <v>331</v>
      </c>
      <c r="Y1668" s="287" t="s">
        <v>164</v>
      </c>
    </row>
    <row r="1669" spans="1:25" x14ac:dyDescent="0.35">
      <c r="A1669" s="295" t="s">
        <v>192</v>
      </c>
      <c r="B1669" s="295" t="s">
        <v>193</v>
      </c>
      <c r="C1669" s="295" t="s">
        <v>842</v>
      </c>
      <c r="D1669" s="295" t="s">
        <v>912</v>
      </c>
      <c r="E1669" s="305">
        <v>0.01</v>
      </c>
      <c r="F1669" s="305">
        <v>0.01</v>
      </c>
      <c r="G1669" s="295" t="s">
        <v>196</v>
      </c>
      <c r="H1669" s="343">
        <v>1</v>
      </c>
      <c r="I1669" s="296">
        <v>43343</v>
      </c>
      <c r="J1669" s="295">
        <v>24292</v>
      </c>
      <c r="K1669" s="295">
        <v>6401</v>
      </c>
      <c r="L1669" s="295" t="s">
        <v>520</v>
      </c>
      <c r="M1669" s="295" t="s">
        <v>911</v>
      </c>
      <c r="N1669" s="295" t="s">
        <v>912</v>
      </c>
      <c r="O1669" s="295" t="s">
        <v>811</v>
      </c>
      <c r="P1669" s="295" t="s">
        <v>333</v>
      </c>
      <c r="Q1669" s="295" t="s">
        <v>347</v>
      </c>
      <c r="R1669" s="295" t="s">
        <v>201</v>
      </c>
      <c r="S1669" s="295" t="s">
        <v>204</v>
      </c>
      <c r="T1669" s="295" t="s">
        <v>201</v>
      </c>
      <c r="U1669" s="295" t="s">
        <v>330</v>
      </c>
      <c r="V1669" s="295" t="s">
        <v>318</v>
      </c>
      <c r="W1669" s="295" t="s">
        <v>201</v>
      </c>
      <c r="X1669" s="295" t="s">
        <v>331</v>
      </c>
      <c r="Y1669" s="287" t="s">
        <v>164</v>
      </c>
    </row>
    <row r="1670" spans="1:25" x14ac:dyDescent="0.35">
      <c r="A1670" s="295" t="s">
        <v>192</v>
      </c>
      <c r="B1670" s="295" t="s">
        <v>193</v>
      </c>
      <c r="C1670" s="295" t="s">
        <v>842</v>
      </c>
      <c r="D1670" s="295" t="s">
        <v>912</v>
      </c>
      <c r="E1670" s="305">
        <v>0.01</v>
      </c>
      <c r="F1670" s="305">
        <v>0.01</v>
      </c>
      <c r="G1670" s="295" t="s">
        <v>196</v>
      </c>
      <c r="H1670" s="343">
        <v>1</v>
      </c>
      <c r="I1670" s="296">
        <v>43343</v>
      </c>
      <c r="J1670" s="295">
        <v>24292</v>
      </c>
      <c r="K1670" s="295">
        <v>6465</v>
      </c>
      <c r="L1670" s="295" t="s">
        <v>520</v>
      </c>
      <c r="M1670" s="295" t="s">
        <v>911</v>
      </c>
      <c r="N1670" s="295" t="s">
        <v>912</v>
      </c>
      <c r="O1670" s="295" t="s">
        <v>522</v>
      </c>
      <c r="P1670" s="295" t="s">
        <v>333</v>
      </c>
      <c r="Q1670" s="295" t="s">
        <v>347</v>
      </c>
      <c r="R1670" s="295" t="s">
        <v>201</v>
      </c>
      <c r="S1670" s="295" t="s">
        <v>204</v>
      </c>
      <c r="T1670" s="295" t="s">
        <v>201</v>
      </c>
      <c r="U1670" s="295" t="s">
        <v>330</v>
      </c>
      <c r="V1670" s="295" t="s">
        <v>318</v>
      </c>
      <c r="W1670" s="295" t="s">
        <v>201</v>
      </c>
      <c r="X1670" s="295" t="s">
        <v>331</v>
      </c>
      <c r="Y1670" s="287" t="s">
        <v>164</v>
      </c>
    </row>
    <row r="1671" spans="1:25" x14ac:dyDescent="0.35">
      <c r="A1671" s="295" t="s">
        <v>192</v>
      </c>
      <c r="B1671" s="295" t="s">
        <v>193</v>
      </c>
      <c r="C1671" s="295" t="s">
        <v>842</v>
      </c>
      <c r="D1671" s="295" t="s">
        <v>912</v>
      </c>
      <c r="E1671" s="305">
        <v>25.32</v>
      </c>
      <c r="F1671" s="305">
        <v>25.32</v>
      </c>
      <c r="G1671" s="295" t="s">
        <v>196</v>
      </c>
      <c r="H1671" s="343">
        <v>1</v>
      </c>
      <c r="I1671" s="296">
        <v>43343</v>
      </c>
      <c r="J1671" s="295">
        <v>24292</v>
      </c>
      <c r="K1671" s="295">
        <v>6506</v>
      </c>
      <c r="L1671" s="295" t="s">
        <v>520</v>
      </c>
      <c r="M1671" s="295" t="s">
        <v>911</v>
      </c>
      <c r="N1671" s="295" t="s">
        <v>912</v>
      </c>
      <c r="O1671" s="295" t="s">
        <v>544</v>
      </c>
      <c r="P1671" s="295" t="s">
        <v>335</v>
      </c>
      <c r="Q1671" s="295" t="s">
        <v>347</v>
      </c>
      <c r="R1671" s="295" t="s">
        <v>201</v>
      </c>
      <c r="S1671" s="295" t="s">
        <v>204</v>
      </c>
      <c r="T1671" s="295" t="s">
        <v>201</v>
      </c>
      <c r="U1671" s="295" t="s">
        <v>330</v>
      </c>
      <c r="V1671" s="295" t="s">
        <v>318</v>
      </c>
      <c r="W1671" s="295" t="s">
        <v>201</v>
      </c>
      <c r="X1671" s="295" t="s">
        <v>331</v>
      </c>
      <c r="Y1671" s="287" t="s">
        <v>164</v>
      </c>
    </row>
    <row r="1672" spans="1:25" x14ac:dyDescent="0.35">
      <c r="A1672" s="295" t="s">
        <v>192</v>
      </c>
      <c r="B1672" s="295" t="s">
        <v>193</v>
      </c>
      <c r="C1672" s="295" t="s">
        <v>842</v>
      </c>
      <c r="D1672" s="295" t="s">
        <v>912</v>
      </c>
      <c r="E1672" s="305">
        <v>0.26</v>
      </c>
      <c r="F1672" s="305">
        <v>0.26</v>
      </c>
      <c r="G1672" s="295" t="s">
        <v>196</v>
      </c>
      <c r="H1672" s="343">
        <v>1</v>
      </c>
      <c r="I1672" s="296">
        <v>43343</v>
      </c>
      <c r="J1672" s="295">
        <v>24292</v>
      </c>
      <c r="K1672" s="295">
        <v>6584</v>
      </c>
      <c r="L1672" s="295" t="s">
        <v>520</v>
      </c>
      <c r="M1672" s="295" t="s">
        <v>911</v>
      </c>
      <c r="N1672" s="295" t="s">
        <v>912</v>
      </c>
      <c r="O1672" s="295" t="s">
        <v>811</v>
      </c>
      <c r="P1672" s="295" t="s">
        <v>335</v>
      </c>
      <c r="Q1672" s="295" t="s">
        <v>347</v>
      </c>
      <c r="R1672" s="295" t="s">
        <v>201</v>
      </c>
      <c r="S1672" s="295" t="s">
        <v>204</v>
      </c>
      <c r="T1672" s="295" t="s">
        <v>201</v>
      </c>
      <c r="U1672" s="295" t="s">
        <v>330</v>
      </c>
      <c r="V1672" s="295" t="s">
        <v>318</v>
      </c>
      <c r="W1672" s="295" t="s">
        <v>201</v>
      </c>
      <c r="X1672" s="295" t="s">
        <v>331</v>
      </c>
      <c r="Y1672" s="287" t="s">
        <v>164</v>
      </c>
    </row>
    <row r="1673" spans="1:25" x14ac:dyDescent="0.35">
      <c r="A1673" s="295" t="s">
        <v>192</v>
      </c>
      <c r="B1673" s="295" t="s">
        <v>193</v>
      </c>
      <c r="C1673" s="295" t="s">
        <v>842</v>
      </c>
      <c r="D1673" s="295" t="s">
        <v>912</v>
      </c>
      <c r="E1673" s="305">
        <v>0.15</v>
      </c>
      <c r="F1673" s="305">
        <v>0.15</v>
      </c>
      <c r="G1673" s="295" t="s">
        <v>196</v>
      </c>
      <c r="H1673" s="343">
        <v>1</v>
      </c>
      <c r="I1673" s="296">
        <v>43343</v>
      </c>
      <c r="J1673" s="295">
        <v>24292</v>
      </c>
      <c r="K1673" s="295">
        <v>6651</v>
      </c>
      <c r="L1673" s="295" t="s">
        <v>520</v>
      </c>
      <c r="M1673" s="295" t="s">
        <v>911</v>
      </c>
      <c r="N1673" s="295" t="s">
        <v>912</v>
      </c>
      <c r="O1673" s="295" t="s">
        <v>522</v>
      </c>
      <c r="P1673" s="295" t="s">
        <v>335</v>
      </c>
      <c r="Q1673" s="295" t="s">
        <v>347</v>
      </c>
      <c r="R1673" s="295" t="s">
        <v>201</v>
      </c>
      <c r="S1673" s="295" t="s">
        <v>204</v>
      </c>
      <c r="T1673" s="295" t="s">
        <v>201</v>
      </c>
      <c r="U1673" s="295" t="s">
        <v>330</v>
      </c>
      <c r="V1673" s="295" t="s">
        <v>318</v>
      </c>
      <c r="W1673" s="295" t="s">
        <v>201</v>
      </c>
      <c r="X1673" s="295" t="s">
        <v>331</v>
      </c>
      <c r="Y1673" s="287" t="s">
        <v>164</v>
      </c>
    </row>
    <row r="1674" spans="1:25" x14ac:dyDescent="0.35">
      <c r="A1674" s="295" t="s">
        <v>192</v>
      </c>
      <c r="B1674" s="295" t="s">
        <v>193</v>
      </c>
      <c r="C1674" s="295" t="s">
        <v>842</v>
      </c>
      <c r="D1674" s="295" t="s">
        <v>912</v>
      </c>
      <c r="E1674" s="305">
        <v>74.02</v>
      </c>
      <c r="F1674" s="305">
        <v>74.02</v>
      </c>
      <c r="G1674" s="295" t="s">
        <v>196</v>
      </c>
      <c r="H1674" s="343">
        <v>1</v>
      </c>
      <c r="I1674" s="296">
        <v>43343</v>
      </c>
      <c r="J1674" s="295">
        <v>24292</v>
      </c>
      <c r="K1674" s="295">
        <v>6695</v>
      </c>
      <c r="L1674" s="295" t="s">
        <v>520</v>
      </c>
      <c r="M1674" s="295" t="s">
        <v>911</v>
      </c>
      <c r="N1674" s="295" t="s">
        <v>912</v>
      </c>
      <c r="O1674" s="295" t="s">
        <v>544</v>
      </c>
      <c r="P1674" s="295" t="s">
        <v>533</v>
      </c>
      <c r="Q1674" s="295" t="s">
        <v>347</v>
      </c>
      <c r="R1674" s="295" t="s">
        <v>201</v>
      </c>
      <c r="S1674" s="295" t="s">
        <v>204</v>
      </c>
      <c r="T1674" s="295" t="s">
        <v>201</v>
      </c>
      <c r="U1674" s="295" t="s">
        <v>330</v>
      </c>
      <c r="V1674" s="295" t="s">
        <v>318</v>
      </c>
      <c r="W1674" s="295" t="s">
        <v>201</v>
      </c>
      <c r="X1674" s="295" t="s">
        <v>94</v>
      </c>
      <c r="Y1674" s="287" t="s">
        <v>164</v>
      </c>
    </row>
    <row r="1675" spans="1:25" x14ac:dyDescent="0.35">
      <c r="A1675" s="295" t="s">
        <v>192</v>
      </c>
      <c r="B1675" s="295" t="s">
        <v>193</v>
      </c>
      <c r="C1675" s="295" t="s">
        <v>842</v>
      </c>
      <c r="D1675" s="295" t="s">
        <v>912</v>
      </c>
      <c r="E1675" s="305">
        <v>0.76</v>
      </c>
      <c r="F1675" s="305">
        <v>0.76</v>
      </c>
      <c r="G1675" s="295" t="s">
        <v>196</v>
      </c>
      <c r="H1675" s="343">
        <v>1</v>
      </c>
      <c r="I1675" s="296">
        <v>43343</v>
      </c>
      <c r="J1675" s="295">
        <v>24292</v>
      </c>
      <c r="K1675" s="295">
        <v>6773</v>
      </c>
      <c r="L1675" s="295" t="s">
        <v>520</v>
      </c>
      <c r="M1675" s="295" t="s">
        <v>911</v>
      </c>
      <c r="N1675" s="295" t="s">
        <v>912</v>
      </c>
      <c r="O1675" s="295" t="s">
        <v>811</v>
      </c>
      <c r="P1675" s="295" t="s">
        <v>533</v>
      </c>
      <c r="Q1675" s="295" t="s">
        <v>347</v>
      </c>
      <c r="R1675" s="295" t="s">
        <v>201</v>
      </c>
      <c r="S1675" s="295" t="s">
        <v>204</v>
      </c>
      <c r="T1675" s="295" t="s">
        <v>201</v>
      </c>
      <c r="U1675" s="295" t="s">
        <v>330</v>
      </c>
      <c r="V1675" s="295" t="s">
        <v>318</v>
      </c>
      <c r="W1675" s="295" t="s">
        <v>201</v>
      </c>
      <c r="X1675" s="295" t="s">
        <v>94</v>
      </c>
      <c r="Y1675" s="287" t="s">
        <v>164</v>
      </c>
    </row>
    <row r="1676" spans="1:25" x14ac:dyDescent="0.35">
      <c r="A1676" s="295" t="s">
        <v>192</v>
      </c>
      <c r="B1676" s="295" t="s">
        <v>193</v>
      </c>
      <c r="C1676" s="295" t="s">
        <v>842</v>
      </c>
      <c r="D1676" s="295" t="s">
        <v>912</v>
      </c>
      <c r="E1676" s="305">
        <v>0.44</v>
      </c>
      <c r="F1676" s="305">
        <v>0.44</v>
      </c>
      <c r="G1676" s="295" t="s">
        <v>196</v>
      </c>
      <c r="H1676" s="343">
        <v>1</v>
      </c>
      <c r="I1676" s="296">
        <v>43343</v>
      </c>
      <c r="J1676" s="295">
        <v>24292</v>
      </c>
      <c r="K1676" s="295">
        <v>6841</v>
      </c>
      <c r="L1676" s="295" t="s">
        <v>520</v>
      </c>
      <c r="M1676" s="295" t="s">
        <v>911</v>
      </c>
      <c r="N1676" s="295" t="s">
        <v>912</v>
      </c>
      <c r="O1676" s="295" t="s">
        <v>522</v>
      </c>
      <c r="P1676" s="295" t="s">
        <v>533</v>
      </c>
      <c r="Q1676" s="295" t="s">
        <v>347</v>
      </c>
      <c r="R1676" s="295" t="s">
        <v>201</v>
      </c>
      <c r="S1676" s="295" t="s">
        <v>204</v>
      </c>
      <c r="T1676" s="295" t="s">
        <v>201</v>
      </c>
      <c r="U1676" s="295" t="s">
        <v>330</v>
      </c>
      <c r="V1676" s="295" t="s">
        <v>318</v>
      </c>
      <c r="W1676" s="295" t="s">
        <v>201</v>
      </c>
      <c r="X1676" s="295" t="s">
        <v>94</v>
      </c>
      <c r="Y1676" s="287" t="s">
        <v>164</v>
      </c>
    </row>
    <row r="1677" spans="1:25" x14ac:dyDescent="0.35">
      <c r="A1677" s="295" t="s">
        <v>192</v>
      </c>
      <c r="B1677" s="295" t="s">
        <v>193</v>
      </c>
      <c r="C1677" s="295" t="s">
        <v>842</v>
      </c>
      <c r="D1677" s="295" t="s">
        <v>912</v>
      </c>
      <c r="E1677" s="305">
        <v>35.64</v>
      </c>
      <c r="F1677" s="305">
        <v>35.64</v>
      </c>
      <c r="G1677" s="295" t="s">
        <v>196</v>
      </c>
      <c r="H1677" s="343">
        <v>1</v>
      </c>
      <c r="I1677" s="296">
        <v>43343</v>
      </c>
      <c r="J1677" s="295">
        <v>24292</v>
      </c>
      <c r="K1677" s="295">
        <v>6884</v>
      </c>
      <c r="L1677" s="295" t="s">
        <v>520</v>
      </c>
      <c r="M1677" s="295" t="s">
        <v>911</v>
      </c>
      <c r="N1677" s="295" t="s">
        <v>912</v>
      </c>
      <c r="O1677" s="295" t="s">
        <v>544</v>
      </c>
      <c r="P1677" s="295" t="s">
        <v>345</v>
      </c>
      <c r="Q1677" s="295" t="s">
        <v>347</v>
      </c>
      <c r="R1677" s="295" t="s">
        <v>201</v>
      </c>
      <c r="S1677" s="295" t="s">
        <v>204</v>
      </c>
      <c r="T1677" s="295" t="s">
        <v>201</v>
      </c>
      <c r="U1677" s="295" t="s">
        <v>330</v>
      </c>
      <c r="V1677" s="295" t="s">
        <v>318</v>
      </c>
      <c r="W1677" s="295" t="s">
        <v>201</v>
      </c>
      <c r="X1677" s="295" t="s">
        <v>331</v>
      </c>
      <c r="Y1677" s="287" t="s">
        <v>164</v>
      </c>
    </row>
    <row r="1678" spans="1:25" x14ac:dyDescent="0.35">
      <c r="A1678" s="295" t="s">
        <v>192</v>
      </c>
      <c r="B1678" s="295" t="s">
        <v>193</v>
      </c>
      <c r="C1678" s="295" t="s">
        <v>842</v>
      </c>
      <c r="D1678" s="295" t="s">
        <v>912</v>
      </c>
      <c r="E1678" s="305">
        <v>0.37</v>
      </c>
      <c r="F1678" s="305">
        <v>0.37</v>
      </c>
      <c r="G1678" s="295" t="s">
        <v>196</v>
      </c>
      <c r="H1678" s="343">
        <v>1</v>
      </c>
      <c r="I1678" s="296">
        <v>43343</v>
      </c>
      <c r="J1678" s="295">
        <v>24292</v>
      </c>
      <c r="K1678" s="295">
        <v>6962</v>
      </c>
      <c r="L1678" s="295" t="s">
        <v>520</v>
      </c>
      <c r="M1678" s="295" t="s">
        <v>911</v>
      </c>
      <c r="N1678" s="295" t="s">
        <v>912</v>
      </c>
      <c r="O1678" s="295" t="s">
        <v>811</v>
      </c>
      <c r="P1678" s="295" t="s">
        <v>345</v>
      </c>
      <c r="Q1678" s="295" t="s">
        <v>347</v>
      </c>
      <c r="R1678" s="295" t="s">
        <v>201</v>
      </c>
      <c r="S1678" s="295" t="s">
        <v>204</v>
      </c>
      <c r="T1678" s="295" t="s">
        <v>201</v>
      </c>
      <c r="U1678" s="295" t="s">
        <v>330</v>
      </c>
      <c r="V1678" s="295" t="s">
        <v>318</v>
      </c>
      <c r="W1678" s="295" t="s">
        <v>201</v>
      </c>
      <c r="X1678" s="295" t="s">
        <v>331</v>
      </c>
      <c r="Y1678" s="287" t="s">
        <v>164</v>
      </c>
    </row>
    <row r="1679" spans="1:25" x14ac:dyDescent="0.35">
      <c r="A1679" s="295" t="s">
        <v>192</v>
      </c>
      <c r="B1679" s="295" t="s">
        <v>193</v>
      </c>
      <c r="C1679" s="295" t="s">
        <v>842</v>
      </c>
      <c r="D1679" s="295" t="s">
        <v>912</v>
      </c>
      <c r="E1679" s="305">
        <v>0.21</v>
      </c>
      <c r="F1679" s="305">
        <v>0.21</v>
      </c>
      <c r="G1679" s="295" t="s">
        <v>196</v>
      </c>
      <c r="H1679" s="343">
        <v>1</v>
      </c>
      <c r="I1679" s="296">
        <v>43343</v>
      </c>
      <c r="J1679" s="295">
        <v>24292</v>
      </c>
      <c r="K1679" s="295">
        <v>7029</v>
      </c>
      <c r="L1679" s="295" t="s">
        <v>520</v>
      </c>
      <c r="M1679" s="295" t="s">
        <v>911</v>
      </c>
      <c r="N1679" s="295" t="s">
        <v>912</v>
      </c>
      <c r="O1679" s="295" t="s">
        <v>522</v>
      </c>
      <c r="P1679" s="295" t="s">
        <v>345</v>
      </c>
      <c r="Q1679" s="295" t="s">
        <v>347</v>
      </c>
      <c r="R1679" s="295" t="s">
        <v>201</v>
      </c>
      <c r="S1679" s="295" t="s">
        <v>204</v>
      </c>
      <c r="T1679" s="295" t="s">
        <v>201</v>
      </c>
      <c r="U1679" s="295" t="s">
        <v>330</v>
      </c>
      <c r="V1679" s="295" t="s">
        <v>318</v>
      </c>
      <c r="W1679" s="295" t="s">
        <v>201</v>
      </c>
      <c r="X1679" s="295" t="s">
        <v>331</v>
      </c>
      <c r="Y1679" s="287" t="s">
        <v>164</v>
      </c>
    </row>
    <row r="1680" spans="1:25" x14ac:dyDescent="0.35">
      <c r="A1680" s="295" t="s">
        <v>192</v>
      </c>
      <c r="B1680" s="295" t="s">
        <v>193</v>
      </c>
      <c r="C1680" s="295" t="s">
        <v>842</v>
      </c>
      <c r="D1680" s="295" t="s">
        <v>912</v>
      </c>
      <c r="E1680" s="305">
        <v>18.489999999999998</v>
      </c>
      <c r="F1680" s="305">
        <v>18.489999999999998</v>
      </c>
      <c r="G1680" s="295" t="s">
        <v>196</v>
      </c>
      <c r="H1680" s="343">
        <v>1</v>
      </c>
      <c r="I1680" s="296">
        <v>43343</v>
      </c>
      <c r="J1680" s="295">
        <v>24292</v>
      </c>
      <c r="K1680" s="295">
        <v>7071</v>
      </c>
      <c r="L1680" s="295" t="s">
        <v>520</v>
      </c>
      <c r="M1680" s="295" t="s">
        <v>911</v>
      </c>
      <c r="N1680" s="295" t="s">
        <v>912</v>
      </c>
      <c r="O1680" s="295" t="s">
        <v>544</v>
      </c>
      <c r="P1680" s="295" t="s">
        <v>333</v>
      </c>
      <c r="Q1680" s="295" t="s">
        <v>320</v>
      </c>
      <c r="R1680" s="295" t="s">
        <v>201</v>
      </c>
      <c r="S1680" s="295" t="s">
        <v>204</v>
      </c>
      <c r="T1680" s="295" t="s">
        <v>201</v>
      </c>
      <c r="U1680" s="295" t="s">
        <v>330</v>
      </c>
      <c r="V1680" s="295" t="s">
        <v>318</v>
      </c>
      <c r="W1680" s="295" t="s">
        <v>201</v>
      </c>
      <c r="X1680" s="295" t="s">
        <v>331</v>
      </c>
      <c r="Y1680" s="287" t="s">
        <v>164</v>
      </c>
    </row>
    <row r="1681" spans="1:25" x14ac:dyDescent="0.35">
      <c r="A1681" s="295" t="s">
        <v>192</v>
      </c>
      <c r="B1681" s="295" t="s">
        <v>193</v>
      </c>
      <c r="C1681" s="295" t="s">
        <v>842</v>
      </c>
      <c r="D1681" s="295" t="s">
        <v>912</v>
      </c>
      <c r="E1681" s="305">
        <v>0.19</v>
      </c>
      <c r="F1681" s="305">
        <v>0.19</v>
      </c>
      <c r="G1681" s="295" t="s">
        <v>196</v>
      </c>
      <c r="H1681" s="343">
        <v>1</v>
      </c>
      <c r="I1681" s="296">
        <v>43343</v>
      </c>
      <c r="J1681" s="295">
        <v>24292</v>
      </c>
      <c r="K1681" s="295">
        <v>7149</v>
      </c>
      <c r="L1681" s="295" t="s">
        <v>520</v>
      </c>
      <c r="M1681" s="295" t="s">
        <v>911</v>
      </c>
      <c r="N1681" s="295" t="s">
        <v>912</v>
      </c>
      <c r="O1681" s="295" t="s">
        <v>811</v>
      </c>
      <c r="P1681" s="295" t="s">
        <v>333</v>
      </c>
      <c r="Q1681" s="295" t="s">
        <v>320</v>
      </c>
      <c r="R1681" s="295" t="s">
        <v>201</v>
      </c>
      <c r="S1681" s="295" t="s">
        <v>204</v>
      </c>
      <c r="T1681" s="295" t="s">
        <v>201</v>
      </c>
      <c r="U1681" s="295" t="s">
        <v>330</v>
      </c>
      <c r="V1681" s="295" t="s">
        <v>318</v>
      </c>
      <c r="W1681" s="295" t="s">
        <v>201</v>
      </c>
      <c r="X1681" s="295" t="s">
        <v>331</v>
      </c>
      <c r="Y1681" s="287" t="s">
        <v>164</v>
      </c>
    </row>
    <row r="1682" spans="1:25" x14ac:dyDescent="0.35">
      <c r="A1682" s="295" t="s">
        <v>192</v>
      </c>
      <c r="B1682" s="295" t="s">
        <v>193</v>
      </c>
      <c r="C1682" s="295" t="s">
        <v>842</v>
      </c>
      <c r="D1682" s="295" t="s">
        <v>912</v>
      </c>
      <c r="E1682" s="305">
        <v>0.11</v>
      </c>
      <c r="F1682" s="305">
        <v>0.11</v>
      </c>
      <c r="G1682" s="295" t="s">
        <v>196</v>
      </c>
      <c r="H1682" s="343">
        <v>1</v>
      </c>
      <c r="I1682" s="296">
        <v>43343</v>
      </c>
      <c r="J1682" s="295">
        <v>24292</v>
      </c>
      <c r="K1682" s="295">
        <v>7216</v>
      </c>
      <c r="L1682" s="295" t="s">
        <v>520</v>
      </c>
      <c r="M1682" s="295" t="s">
        <v>911</v>
      </c>
      <c r="N1682" s="295" t="s">
        <v>912</v>
      </c>
      <c r="O1682" s="295" t="s">
        <v>522</v>
      </c>
      <c r="P1682" s="295" t="s">
        <v>333</v>
      </c>
      <c r="Q1682" s="295" t="s">
        <v>320</v>
      </c>
      <c r="R1682" s="295" t="s">
        <v>201</v>
      </c>
      <c r="S1682" s="295" t="s">
        <v>204</v>
      </c>
      <c r="T1682" s="295" t="s">
        <v>201</v>
      </c>
      <c r="U1682" s="295" t="s">
        <v>330</v>
      </c>
      <c r="V1682" s="295" t="s">
        <v>318</v>
      </c>
      <c r="W1682" s="295" t="s">
        <v>201</v>
      </c>
      <c r="X1682" s="295" t="s">
        <v>331</v>
      </c>
      <c r="Y1682" s="287" t="s">
        <v>164</v>
      </c>
    </row>
    <row r="1683" spans="1:25" x14ac:dyDescent="0.35">
      <c r="A1683" s="295" t="s">
        <v>192</v>
      </c>
      <c r="B1683" s="295" t="s">
        <v>193</v>
      </c>
      <c r="C1683" s="295" t="s">
        <v>842</v>
      </c>
      <c r="D1683" s="295" t="s">
        <v>912</v>
      </c>
      <c r="E1683" s="305">
        <v>4.76</v>
      </c>
      <c r="F1683" s="305">
        <v>4.76</v>
      </c>
      <c r="G1683" s="295" t="s">
        <v>196</v>
      </c>
      <c r="H1683" s="343">
        <v>1</v>
      </c>
      <c r="I1683" s="296">
        <v>43343</v>
      </c>
      <c r="J1683" s="295">
        <v>24292</v>
      </c>
      <c r="K1683" s="295">
        <v>7257</v>
      </c>
      <c r="L1683" s="295" t="s">
        <v>520</v>
      </c>
      <c r="M1683" s="295" t="s">
        <v>911</v>
      </c>
      <c r="N1683" s="295" t="s">
        <v>912</v>
      </c>
      <c r="O1683" s="295" t="s">
        <v>544</v>
      </c>
      <c r="P1683" s="295" t="s">
        <v>336</v>
      </c>
      <c r="Q1683" s="295" t="s">
        <v>320</v>
      </c>
      <c r="R1683" s="295" t="s">
        <v>201</v>
      </c>
      <c r="S1683" s="295" t="s">
        <v>204</v>
      </c>
      <c r="T1683" s="295" t="s">
        <v>201</v>
      </c>
      <c r="U1683" s="295" t="s">
        <v>330</v>
      </c>
      <c r="V1683" s="295" t="s">
        <v>318</v>
      </c>
      <c r="W1683" s="295" t="s">
        <v>201</v>
      </c>
      <c r="X1683" s="295" t="s">
        <v>331</v>
      </c>
      <c r="Y1683" s="287" t="s">
        <v>164</v>
      </c>
    </row>
    <row r="1684" spans="1:25" x14ac:dyDescent="0.35">
      <c r="A1684" s="295" t="s">
        <v>192</v>
      </c>
      <c r="B1684" s="295" t="s">
        <v>193</v>
      </c>
      <c r="C1684" s="295" t="s">
        <v>842</v>
      </c>
      <c r="D1684" s="295" t="s">
        <v>912</v>
      </c>
      <c r="E1684" s="305">
        <v>0.05</v>
      </c>
      <c r="F1684" s="305">
        <v>0.05</v>
      </c>
      <c r="G1684" s="295" t="s">
        <v>196</v>
      </c>
      <c r="H1684" s="343">
        <v>1</v>
      </c>
      <c r="I1684" s="296">
        <v>43343</v>
      </c>
      <c r="J1684" s="295">
        <v>24292</v>
      </c>
      <c r="K1684" s="295">
        <v>7332</v>
      </c>
      <c r="L1684" s="295" t="s">
        <v>520</v>
      </c>
      <c r="M1684" s="295" t="s">
        <v>911</v>
      </c>
      <c r="N1684" s="295" t="s">
        <v>912</v>
      </c>
      <c r="O1684" s="295" t="s">
        <v>811</v>
      </c>
      <c r="P1684" s="295" t="s">
        <v>336</v>
      </c>
      <c r="Q1684" s="295" t="s">
        <v>320</v>
      </c>
      <c r="R1684" s="295" t="s">
        <v>201</v>
      </c>
      <c r="S1684" s="295" t="s">
        <v>204</v>
      </c>
      <c r="T1684" s="295" t="s">
        <v>201</v>
      </c>
      <c r="U1684" s="295" t="s">
        <v>330</v>
      </c>
      <c r="V1684" s="295" t="s">
        <v>318</v>
      </c>
      <c r="W1684" s="295" t="s">
        <v>201</v>
      </c>
      <c r="X1684" s="295" t="s">
        <v>331</v>
      </c>
      <c r="Y1684" s="287" t="s">
        <v>164</v>
      </c>
    </row>
    <row r="1685" spans="1:25" x14ac:dyDescent="0.35">
      <c r="A1685" s="295" t="s">
        <v>192</v>
      </c>
      <c r="B1685" s="295" t="s">
        <v>193</v>
      </c>
      <c r="C1685" s="295" t="s">
        <v>842</v>
      </c>
      <c r="D1685" s="295" t="s">
        <v>912</v>
      </c>
      <c r="E1685" s="305">
        <v>0.03</v>
      </c>
      <c r="F1685" s="305">
        <v>0.03</v>
      </c>
      <c r="G1685" s="295" t="s">
        <v>196</v>
      </c>
      <c r="H1685" s="343">
        <v>1</v>
      </c>
      <c r="I1685" s="296">
        <v>43343</v>
      </c>
      <c r="J1685" s="295">
        <v>24292</v>
      </c>
      <c r="K1685" s="295">
        <v>7398</v>
      </c>
      <c r="L1685" s="295" t="s">
        <v>520</v>
      </c>
      <c r="M1685" s="295" t="s">
        <v>911</v>
      </c>
      <c r="N1685" s="295" t="s">
        <v>912</v>
      </c>
      <c r="O1685" s="295" t="s">
        <v>522</v>
      </c>
      <c r="P1685" s="295" t="s">
        <v>336</v>
      </c>
      <c r="Q1685" s="295" t="s">
        <v>320</v>
      </c>
      <c r="R1685" s="295" t="s">
        <v>201</v>
      </c>
      <c r="S1685" s="295" t="s">
        <v>204</v>
      </c>
      <c r="T1685" s="295" t="s">
        <v>201</v>
      </c>
      <c r="U1685" s="295" t="s">
        <v>330</v>
      </c>
      <c r="V1685" s="295" t="s">
        <v>318</v>
      </c>
      <c r="W1685" s="295" t="s">
        <v>201</v>
      </c>
      <c r="X1685" s="295" t="s">
        <v>331</v>
      </c>
      <c r="Y1685" s="287" t="s">
        <v>164</v>
      </c>
    </row>
    <row r="1686" spans="1:25" x14ac:dyDescent="0.35">
      <c r="A1686" s="295" t="s">
        <v>192</v>
      </c>
      <c r="B1686" s="295" t="s">
        <v>193</v>
      </c>
      <c r="C1686" s="295" t="s">
        <v>842</v>
      </c>
      <c r="D1686" s="295" t="s">
        <v>912</v>
      </c>
      <c r="E1686" s="305">
        <v>4.5599999999999996</v>
      </c>
      <c r="F1686" s="305">
        <v>4.5599999999999996</v>
      </c>
      <c r="G1686" s="295" t="s">
        <v>196</v>
      </c>
      <c r="H1686" s="343">
        <v>1</v>
      </c>
      <c r="I1686" s="296">
        <v>43343</v>
      </c>
      <c r="J1686" s="295">
        <v>24292</v>
      </c>
      <c r="K1686" s="295">
        <v>7439</v>
      </c>
      <c r="L1686" s="295" t="s">
        <v>520</v>
      </c>
      <c r="M1686" s="295" t="s">
        <v>911</v>
      </c>
      <c r="N1686" s="295" t="s">
        <v>912</v>
      </c>
      <c r="O1686" s="295" t="s">
        <v>544</v>
      </c>
      <c r="P1686" s="295" t="s">
        <v>338</v>
      </c>
      <c r="Q1686" s="295" t="s">
        <v>320</v>
      </c>
      <c r="R1686" s="295" t="s">
        <v>201</v>
      </c>
      <c r="S1686" s="295" t="s">
        <v>204</v>
      </c>
      <c r="T1686" s="295" t="s">
        <v>201</v>
      </c>
      <c r="U1686" s="295" t="s">
        <v>330</v>
      </c>
      <c r="V1686" s="295" t="s">
        <v>318</v>
      </c>
      <c r="W1686" s="295" t="s">
        <v>201</v>
      </c>
      <c r="X1686" s="295" t="s">
        <v>331</v>
      </c>
      <c r="Y1686" s="287" t="s">
        <v>164</v>
      </c>
    </row>
    <row r="1687" spans="1:25" x14ac:dyDescent="0.35">
      <c r="A1687" s="295" t="s">
        <v>192</v>
      </c>
      <c r="B1687" s="295" t="s">
        <v>193</v>
      </c>
      <c r="C1687" s="295" t="s">
        <v>842</v>
      </c>
      <c r="D1687" s="295" t="s">
        <v>912</v>
      </c>
      <c r="E1687" s="305">
        <v>0.05</v>
      </c>
      <c r="F1687" s="305">
        <v>0.05</v>
      </c>
      <c r="G1687" s="295" t="s">
        <v>196</v>
      </c>
      <c r="H1687" s="343">
        <v>1</v>
      </c>
      <c r="I1687" s="296">
        <v>43343</v>
      </c>
      <c r="J1687" s="295">
        <v>24292</v>
      </c>
      <c r="K1687" s="295">
        <v>7514</v>
      </c>
      <c r="L1687" s="295" t="s">
        <v>520</v>
      </c>
      <c r="M1687" s="295" t="s">
        <v>911</v>
      </c>
      <c r="N1687" s="295" t="s">
        <v>912</v>
      </c>
      <c r="O1687" s="295" t="s">
        <v>811</v>
      </c>
      <c r="P1687" s="295" t="s">
        <v>338</v>
      </c>
      <c r="Q1687" s="295" t="s">
        <v>320</v>
      </c>
      <c r="R1687" s="295" t="s">
        <v>201</v>
      </c>
      <c r="S1687" s="295" t="s">
        <v>204</v>
      </c>
      <c r="T1687" s="295" t="s">
        <v>201</v>
      </c>
      <c r="U1687" s="295" t="s">
        <v>330</v>
      </c>
      <c r="V1687" s="295" t="s">
        <v>318</v>
      </c>
      <c r="W1687" s="295" t="s">
        <v>201</v>
      </c>
      <c r="X1687" s="295" t="s">
        <v>331</v>
      </c>
      <c r="Y1687" s="287" t="s">
        <v>164</v>
      </c>
    </row>
    <row r="1688" spans="1:25" x14ac:dyDescent="0.35">
      <c r="A1688" s="295" t="s">
        <v>192</v>
      </c>
      <c r="B1688" s="295" t="s">
        <v>193</v>
      </c>
      <c r="C1688" s="295" t="s">
        <v>842</v>
      </c>
      <c r="D1688" s="295" t="s">
        <v>912</v>
      </c>
      <c r="E1688" s="305">
        <v>0.03</v>
      </c>
      <c r="F1688" s="305">
        <v>0.03</v>
      </c>
      <c r="G1688" s="295" t="s">
        <v>196</v>
      </c>
      <c r="H1688" s="343">
        <v>1</v>
      </c>
      <c r="I1688" s="296">
        <v>43343</v>
      </c>
      <c r="J1688" s="295">
        <v>24292</v>
      </c>
      <c r="K1688" s="295">
        <v>7580</v>
      </c>
      <c r="L1688" s="295" t="s">
        <v>520</v>
      </c>
      <c r="M1688" s="295" t="s">
        <v>911</v>
      </c>
      <c r="N1688" s="295" t="s">
        <v>912</v>
      </c>
      <c r="O1688" s="295" t="s">
        <v>522</v>
      </c>
      <c r="P1688" s="295" t="s">
        <v>338</v>
      </c>
      <c r="Q1688" s="295" t="s">
        <v>320</v>
      </c>
      <c r="R1688" s="295" t="s">
        <v>201</v>
      </c>
      <c r="S1688" s="295" t="s">
        <v>204</v>
      </c>
      <c r="T1688" s="295" t="s">
        <v>201</v>
      </c>
      <c r="U1688" s="295" t="s">
        <v>330</v>
      </c>
      <c r="V1688" s="295" t="s">
        <v>318</v>
      </c>
      <c r="W1688" s="295" t="s">
        <v>201</v>
      </c>
      <c r="X1688" s="295" t="s">
        <v>331</v>
      </c>
      <c r="Y1688" s="287" t="s">
        <v>164</v>
      </c>
    </row>
    <row r="1689" spans="1:25" x14ac:dyDescent="0.35">
      <c r="A1689" s="295" t="s">
        <v>192</v>
      </c>
      <c r="B1689" s="295" t="s">
        <v>193</v>
      </c>
      <c r="C1689" s="295" t="s">
        <v>842</v>
      </c>
      <c r="D1689" s="295" t="s">
        <v>912</v>
      </c>
      <c r="E1689" s="305">
        <v>15.13</v>
      </c>
      <c r="F1689" s="305">
        <v>15.13</v>
      </c>
      <c r="G1689" s="295" t="s">
        <v>196</v>
      </c>
      <c r="H1689" s="343">
        <v>1</v>
      </c>
      <c r="I1689" s="296">
        <v>43343</v>
      </c>
      <c r="J1689" s="295">
        <v>24292</v>
      </c>
      <c r="K1689" s="295">
        <v>7622</v>
      </c>
      <c r="L1689" s="295" t="s">
        <v>520</v>
      </c>
      <c r="M1689" s="295" t="s">
        <v>911</v>
      </c>
      <c r="N1689" s="295" t="s">
        <v>912</v>
      </c>
      <c r="O1689" s="295" t="s">
        <v>544</v>
      </c>
      <c r="P1689" s="295" t="s">
        <v>339</v>
      </c>
      <c r="Q1689" s="295" t="s">
        <v>320</v>
      </c>
      <c r="R1689" s="295" t="s">
        <v>201</v>
      </c>
      <c r="S1689" s="295" t="s">
        <v>204</v>
      </c>
      <c r="T1689" s="295" t="s">
        <v>201</v>
      </c>
      <c r="U1689" s="295" t="s">
        <v>330</v>
      </c>
      <c r="V1689" s="295" t="s">
        <v>318</v>
      </c>
      <c r="W1689" s="295" t="s">
        <v>201</v>
      </c>
      <c r="X1689" s="295" t="s">
        <v>331</v>
      </c>
      <c r="Y1689" s="287" t="s">
        <v>164</v>
      </c>
    </row>
    <row r="1690" spans="1:25" x14ac:dyDescent="0.35">
      <c r="A1690" s="295" t="s">
        <v>192</v>
      </c>
      <c r="B1690" s="295" t="s">
        <v>193</v>
      </c>
      <c r="C1690" s="295" t="s">
        <v>842</v>
      </c>
      <c r="D1690" s="295" t="s">
        <v>912</v>
      </c>
      <c r="E1690" s="305">
        <v>0.16</v>
      </c>
      <c r="F1690" s="305">
        <v>0.16</v>
      </c>
      <c r="G1690" s="295" t="s">
        <v>196</v>
      </c>
      <c r="H1690" s="343">
        <v>1</v>
      </c>
      <c r="I1690" s="296">
        <v>43343</v>
      </c>
      <c r="J1690" s="295">
        <v>24292</v>
      </c>
      <c r="K1690" s="295">
        <v>7700</v>
      </c>
      <c r="L1690" s="295" t="s">
        <v>520</v>
      </c>
      <c r="M1690" s="295" t="s">
        <v>911</v>
      </c>
      <c r="N1690" s="295" t="s">
        <v>912</v>
      </c>
      <c r="O1690" s="295" t="s">
        <v>811</v>
      </c>
      <c r="P1690" s="295" t="s">
        <v>339</v>
      </c>
      <c r="Q1690" s="295" t="s">
        <v>320</v>
      </c>
      <c r="R1690" s="295" t="s">
        <v>201</v>
      </c>
      <c r="S1690" s="295" t="s">
        <v>204</v>
      </c>
      <c r="T1690" s="295" t="s">
        <v>201</v>
      </c>
      <c r="U1690" s="295" t="s">
        <v>330</v>
      </c>
      <c r="V1690" s="295" t="s">
        <v>318</v>
      </c>
      <c r="W1690" s="295" t="s">
        <v>201</v>
      </c>
      <c r="X1690" s="295" t="s">
        <v>331</v>
      </c>
      <c r="Y1690" s="287" t="s">
        <v>164</v>
      </c>
    </row>
    <row r="1691" spans="1:25" x14ac:dyDescent="0.35">
      <c r="A1691" s="295" t="s">
        <v>192</v>
      </c>
      <c r="B1691" s="295" t="s">
        <v>193</v>
      </c>
      <c r="C1691" s="295" t="s">
        <v>842</v>
      </c>
      <c r="D1691" s="295" t="s">
        <v>912</v>
      </c>
      <c r="E1691" s="305">
        <v>0.09</v>
      </c>
      <c r="F1691" s="305">
        <v>0.09</v>
      </c>
      <c r="G1691" s="295" t="s">
        <v>196</v>
      </c>
      <c r="H1691" s="343">
        <v>1</v>
      </c>
      <c r="I1691" s="296">
        <v>43343</v>
      </c>
      <c r="J1691" s="295">
        <v>24292</v>
      </c>
      <c r="K1691" s="295">
        <v>7767</v>
      </c>
      <c r="L1691" s="295" t="s">
        <v>520</v>
      </c>
      <c r="M1691" s="295" t="s">
        <v>911</v>
      </c>
      <c r="N1691" s="295" t="s">
        <v>912</v>
      </c>
      <c r="O1691" s="295" t="s">
        <v>522</v>
      </c>
      <c r="P1691" s="295" t="s">
        <v>339</v>
      </c>
      <c r="Q1691" s="295" t="s">
        <v>320</v>
      </c>
      <c r="R1691" s="295" t="s">
        <v>201</v>
      </c>
      <c r="S1691" s="295" t="s">
        <v>204</v>
      </c>
      <c r="T1691" s="295" t="s">
        <v>201</v>
      </c>
      <c r="U1691" s="295" t="s">
        <v>330</v>
      </c>
      <c r="V1691" s="295" t="s">
        <v>318</v>
      </c>
      <c r="W1691" s="295" t="s">
        <v>201</v>
      </c>
      <c r="X1691" s="295" t="s">
        <v>331</v>
      </c>
      <c r="Y1691" s="287" t="s">
        <v>164</v>
      </c>
    </row>
    <row r="1692" spans="1:25" x14ac:dyDescent="0.35">
      <c r="A1692" s="295" t="s">
        <v>192</v>
      </c>
      <c r="B1692" s="295" t="s">
        <v>193</v>
      </c>
      <c r="C1692" s="295" t="s">
        <v>842</v>
      </c>
      <c r="D1692" s="295" t="s">
        <v>912</v>
      </c>
      <c r="E1692" s="305">
        <v>3.9</v>
      </c>
      <c r="F1692" s="305">
        <v>3.9</v>
      </c>
      <c r="G1692" s="295" t="s">
        <v>196</v>
      </c>
      <c r="H1692" s="343">
        <v>1</v>
      </c>
      <c r="I1692" s="296">
        <v>43343</v>
      </c>
      <c r="J1692" s="295">
        <v>24292</v>
      </c>
      <c r="K1692" s="295">
        <v>7808</v>
      </c>
      <c r="L1692" s="295" t="s">
        <v>520</v>
      </c>
      <c r="M1692" s="295" t="s">
        <v>911</v>
      </c>
      <c r="N1692" s="295" t="s">
        <v>912</v>
      </c>
      <c r="O1692" s="295" t="s">
        <v>544</v>
      </c>
      <c r="P1692" s="295" t="s">
        <v>340</v>
      </c>
      <c r="Q1692" s="295" t="s">
        <v>320</v>
      </c>
      <c r="R1692" s="295" t="s">
        <v>201</v>
      </c>
      <c r="S1692" s="295" t="s">
        <v>204</v>
      </c>
      <c r="T1692" s="295" t="s">
        <v>201</v>
      </c>
      <c r="U1692" s="295" t="s">
        <v>330</v>
      </c>
      <c r="V1692" s="295" t="s">
        <v>318</v>
      </c>
      <c r="W1692" s="295" t="s">
        <v>201</v>
      </c>
      <c r="X1692" s="295" t="s">
        <v>94</v>
      </c>
      <c r="Y1692" s="287" t="s">
        <v>164</v>
      </c>
    </row>
    <row r="1693" spans="1:25" x14ac:dyDescent="0.35">
      <c r="A1693" s="295" t="s">
        <v>192</v>
      </c>
      <c r="B1693" s="295" t="s">
        <v>193</v>
      </c>
      <c r="C1693" s="295" t="s">
        <v>842</v>
      </c>
      <c r="D1693" s="295" t="s">
        <v>912</v>
      </c>
      <c r="E1693" s="305">
        <v>0.04</v>
      </c>
      <c r="F1693" s="305">
        <v>0.04</v>
      </c>
      <c r="G1693" s="295" t="s">
        <v>196</v>
      </c>
      <c r="H1693" s="343">
        <v>1</v>
      </c>
      <c r="I1693" s="296">
        <v>43343</v>
      </c>
      <c r="J1693" s="295">
        <v>24292</v>
      </c>
      <c r="K1693" s="295">
        <v>7883</v>
      </c>
      <c r="L1693" s="295" t="s">
        <v>520</v>
      </c>
      <c r="M1693" s="295" t="s">
        <v>911</v>
      </c>
      <c r="N1693" s="295" t="s">
        <v>912</v>
      </c>
      <c r="O1693" s="295" t="s">
        <v>811</v>
      </c>
      <c r="P1693" s="295" t="s">
        <v>340</v>
      </c>
      <c r="Q1693" s="295" t="s">
        <v>320</v>
      </c>
      <c r="R1693" s="295" t="s">
        <v>201</v>
      </c>
      <c r="S1693" s="295" t="s">
        <v>204</v>
      </c>
      <c r="T1693" s="295" t="s">
        <v>201</v>
      </c>
      <c r="U1693" s="295" t="s">
        <v>330</v>
      </c>
      <c r="V1693" s="295" t="s">
        <v>318</v>
      </c>
      <c r="W1693" s="295" t="s">
        <v>201</v>
      </c>
      <c r="X1693" s="295" t="s">
        <v>94</v>
      </c>
      <c r="Y1693" s="287" t="s">
        <v>164</v>
      </c>
    </row>
    <row r="1694" spans="1:25" x14ac:dyDescent="0.35">
      <c r="A1694" s="295" t="s">
        <v>192</v>
      </c>
      <c r="B1694" s="295" t="s">
        <v>193</v>
      </c>
      <c r="C1694" s="295" t="s">
        <v>842</v>
      </c>
      <c r="D1694" s="295" t="s">
        <v>912</v>
      </c>
      <c r="E1694" s="305">
        <v>0.02</v>
      </c>
      <c r="F1694" s="305">
        <v>0.02</v>
      </c>
      <c r="G1694" s="295" t="s">
        <v>196</v>
      </c>
      <c r="H1694" s="343">
        <v>1</v>
      </c>
      <c r="I1694" s="296">
        <v>43343</v>
      </c>
      <c r="J1694" s="295">
        <v>24292</v>
      </c>
      <c r="K1694" s="295">
        <v>7949</v>
      </c>
      <c r="L1694" s="295" t="s">
        <v>520</v>
      </c>
      <c r="M1694" s="295" t="s">
        <v>911</v>
      </c>
      <c r="N1694" s="295" t="s">
        <v>912</v>
      </c>
      <c r="O1694" s="295" t="s">
        <v>522</v>
      </c>
      <c r="P1694" s="295" t="s">
        <v>340</v>
      </c>
      <c r="Q1694" s="295" t="s">
        <v>320</v>
      </c>
      <c r="R1694" s="295" t="s">
        <v>201</v>
      </c>
      <c r="S1694" s="295" t="s">
        <v>204</v>
      </c>
      <c r="T1694" s="295" t="s">
        <v>201</v>
      </c>
      <c r="U1694" s="295" t="s">
        <v>330</v>
      </c>
      <c r="V1694" s="295" t="s">
        <v>318</v>
      </c>
      <c r="W1694" s="295" t="s">
        <v>201</v>
      </c>
      <c r="X1694" s="295" t="s">
        <v>94</v>
      </c>
      <c r="Y1694" s="287" t="s">
        <v>164</v>
      </c>
    </row>
    <row r="1695" spans="1:25" x14ac:dyDescent="0.35">
      <c r="A1695" s="295" t="s">
        <v>192</v>
      </c>
      <c r="B1695" s="295" t="s">
        <v>193</v>
      </c>
      <c r="C1695" s="295" t="s">
        <v>842</v>
      </c>
      <c r="D1695" s="295" t="s">
        <v>912</v>
      </c>
      <c r="E1695" s="305">
        <v>0.16</v>
      </c>
      <c r="F1695" s="305">
        <v>0.16</v>
      </c>
      <c r="G1695" s="295" t="s">
        <v>196</v>
      </c>
      <c r="H1695" s="343">
        <v>1</v>
      </c>
      <c r="I1695" s="296">
        <v>43343</v>
      </c>
      <c r="J1695" s="295">
        <v>24292</v>
      </c>
      <c r="K1695" s="295">
        <v>7977</v>
      </c>
      <c r="L1695" s="295" t="s">
        <v>520</v>
      </c>
      <c r="M1695" s="295" t="s">
        <v>911</v>
      </c>
      <c r="N1695" s="295" t="s">
        <v>912</v>
      </c>
      <c r="O1695" s="295" t="s">
        <v>544</v>
      </c>
      <c r="P1695" s="295" t="s">
        <v>341</v>
      </c>
      <c r="Q1695" s="295" t="s">
        <v>320</v>
      </c>
      <c r="R1695" s="295" t="s">
        <v>201</v>
      </c>
      <c r="S1695" s="295" t="s">
        <v>204</v>
      </c>
      <c r="T1695" s="295" t="s">
        <v>201</v>
      </c>
      <c r="U1695" s="295" t="s">
        <v>330</v>
      </c>
      <c r="V1695" s="295" t="s">
        <v>318</v>
      </c>
      <c r="W1695" s="295" t="s">
        <v>201</v>
      </c>
      <c r="X1695" s="295" t="s">
        <v>342</v>
      </c>
      <c r="Y1695" s="287" t="s">
        <v>164</v>
      </c>
    </row>
    <row r="1696" spans="1:25" x14ac:dyDescent="0.35">
      <c r="A1696" s="295" t="s">
        <v>192</v>
      </c>
      <c r="B1696" s="295" t="s">
        <v>193</v>
      </c>
      <c r="C1696" s="295" t="s">
        <v>842</v>
      </c>
      <c r="D1696" s="295" t="s">
        <v>912</v>
      </c>
      <c r="E1696" s="305">
        <v>0.16</v>
      </c>
      <c r="F1696" s="305">
        <v>0.16</v>
      </c>
      <c r="G1696" s="295" t="s">
        <v>196</v>
      </c>
      <c r="H1696" s="343">
        <v>1</v>
      </c>
      <c r="I1696" s="296">
        <v>43343</v>
      </c>
      <c r="J1696" s="295">
        <v>24292</v>
      </c>
      <c r="K1696" s="295">
        <v>8101</v>
      </c>
      <c r="L1696" s="295" t="s">
        <v>520</v>
      </c>
      <c r="M1696" s="295" t="s">
        <v>911</v>
      </c>
      <c r="N1696" s="295" t="s">
        <v>912</v>
      </c>
      <c r="O1696" s="295" t="s">
        <v>544</v>
      </c>
      <c r="P1696" s="295" t="s">
        <v>343</v>
      </c>
      <c r="Q1696" s="295" t="s">
        <v>320</v>
      </c>
      <c r="R1696" s="295" t="s">
        <v>201</v>
      </c>
      <c r="S1696" s="295" t="s">
        <v>204</v>
      </c>
      <c r="T1696" s="295" t="s">
        <v>201</v>
      </c>
      <c r="U1696" s="295" t="s">
        <v>330</v>
      </c>
      <c r="V1696" s="295" t="s">
        <v>318</v>
      </c>
      <c r="W1696" s="295" t="s">
        <v>201</v>
      </c>
      <c r="X1696" s="295" t="s">
        <v>342</v>
      </c>
      <c r="Y1696" s="287" t="s">
        <v>164</v>
      </c>
    </row>
    <row r="1697" spans="1:25" x14ac:dyDescent="0.35">
      <c r="A1697" s="295" t="s">
        <v>192</v>
      </c>
      <c r="B1697" s="295" t="s">
        <v>193</v>
      </c>
      <c r="C1697" s="295" t="s">
        <v>842</v>
      </c>
      <c r="D1697" s="295" t="s">
        <v>912</v>
      </c>
      <c r="E1697" s="305">
        <v>46.06</v>
      </c>
      <c r="F1697" s="305">
        <v>46.06</v>
      </c>
      <c r="G1697" s="295" t="s">
        <v>196</v>
      </c>
      <c r="H1697" s="343">
        <v>1</v>
      </c>
      <c r="I1697" s="296">
        <v>43343</v>
      </c>
      <c r="J1697" s="295">
        <v>24292</v>
      </c>
      <c r="K1697" s="295">
        <v>8240</v>
      </c>
      <c r="L1697" s="295" t="s">
        <v>520</v>
      </c>
      <c r="M1697" s="295" t="s">
        <v>911</v>
      </c>
      <c r="N1697" s="295" t="s">
        <v>912</v>
      </c>
      <c r="O1697" s="295" t="s">
        <v>544</v>
      </c>
      <c r="P1697" s="295" t="s">
        <v>329</v>
      </c>
      <c r="Q1697" s="295" t="s">
        <v>321</v>
      </c>
      <c r="R1697" s="295" t="s">
        <v>201</v>
      </c>
      <c r="S1697" s="295" t="s">
        <v>204</v>
      </c>
      <c r="T1697" s="295" t="s">
        <v>201</v>
      </c>
      <c r="U1697" s="295" t="s">
        <v>330</v>
      </c>
      <c r="V1697" s="295" t="s">
        <v>318</v>
      </c>
      <c r="W1697" s="295" t="s">
        <v>201</v>
      </c>
      <c r="X1697" s="295" t="s">
        <v>331</v>
      </c>
      <c r="Y1697" s="287" t="s">
        <v>164</v>
      </c>
    </row>
    <row r="1698" spans="1:25" x14ac:dyDescent="0.35">
      <c r="A1698" s="295" t="s">
        <v>192</v>
      </c>
      <c r="B1698" s="295" t="s">
        <v>193</v>
      </c>
      <c r="C1698" s="295" t="s">
        <v>842</v>
      </c>
      <c r="D1698" s="295" t="s">
        <v>912</v>
      </c>
      <c r="E1698" s="305">
        <v>0.48</v>
      </c>
      <c r="F1698" s="305">
        <v>0.48</v>
      </c>
      <c r="G1698" s="295" t="s">
        <v>196</v>
      </c>
      <c r="H1698" s="343">
        <v>1</v>
      </c>
      <c r="I1698" s="296">
        <v>43343</v>
      </c>
      <c r="J1698" s="295">
        <v>24292</v>
      </c>
      <c r="K1698" s="295">
        <v>8318</v>
      </c>
      <c r="L1698" s="295" t="s">
        <v>520</v>
      </c>
      <c r="M1698" s="295" t="s">
        <v>911</v>
      </c>
      <c r="N1698" s="295" t="s">
        <v>912</v>
      </c>
      <c r="O1698" s="295" t="s">
        <v>811</v>
      </c>
      <c r="P1698" s="295" t="s">
        <v>329</v>
      </c>
      <c r="Q1698" s="295" t="s">
        <v>321</v>
      </c>
      <c r="R1698" s="295" t="s">
        <v>201</v>
      </c>
      <c r="S1698" s="295" t="s">
        <v>204</v>
      </c>
      <c r="T1698" s="295" t="s">
        <v>201</v>
      </c>
      <c r="U1698" s="295" t="s">
        <v>330</v>
      </c>
      <c r="V1698" s="295" t="s">
        <v>318</v>
      </c>
      <c r="W1698" s="295" t="s">
        <v>201</v>
      </c>
      <c r="X1698" s="295" t="s">
        <v>331</v>
      </c>
      <c r="Y1698" s="287" t="s">
        <v>164</v>
      </c>
    </row>
    <row r="1699" spans="1:25" x14ac:dyDescent="0.35">
      <c r="A1699" s="295" t="s">
        <v>192</v>
      </c>
      <c r="B1699" s="295" t="s">
        <v>193</v>
      </c>
      <c r="C1699" s="295" t="s">
        <v>842</v>
      </c>
      <c r="D1699" s="295" t="s">
        <v>912</v>
      </c>
      <c r="E1699" s="305">
        <v>0.28000000000000003</v>
      </c>
      <c r="F1699" s="305">
        <v>0.28000000000000003</v>
      </c>
      <c r="G1699" s="295" t="s">
        <v>196</v>
      </c>
      <c r="H1699" s="343">
        <v>1</v>
      </c>
      <c r="I1699" s="296">
        <v>43343</v>
      </c>
      <c r="J1699" s="295">
        <v>24292</v>
      </c>
      <c r="K1699" s="295">
        <v>8386</v>
      </c>
      <c r="L1699" s="295" t="s">
        <v>520</v>
      </c>
      <c r="M1699" s="295" t="s">
        <v>911</v>
      </c>
      <c r="N1699" s="295" t="s">
        <v>912</v>
      </c>
      <c r="O1699" s="295" t="s">
        <v>522</v>
      </c>
      <c r="P1699" s="295" t="s">
        <v>329</v>
      </c>
      <c r="Q1699" s="295" t="s">
        <v>321</v>
      </c>
      <c r="R1699" s="295" t="s">
        <v>201</v>
      </c>
      <c r="S1699" s="295" t="s">
        <v>204</v>
      </c>
      <c r="T1699" s="295" t="s">
        <v>201</v>
      </c>
      <c r="U1699" s="295" t="s">
        <v>330</v>
      </c>
      <c r="V1699" s="295" t="s">
        <v>318</v>
      </c>
      <c r="W1699" s="295" t="s">
        <v>201</v>
      </c>
      <c r="X1699" s="295" t="s">
        <v>331</v>
      </c>
      <c r="Y1699" s="287" t="s">
        <v>164</v>
      </c>
    </row>
    <row r="1700" spans="1:25" x14ac:dyDescent="0.35">
      <c r="A1700" s="295" t="s">
        <v>192</v>
      </c>
      <c r="B1700" s="295" t="s">
        <v>193</v>
      </c>
      <c r="C1700" s="295" t="s">
        <v>842</v>
      </c>
      <c r="D1700" s="295" t="s">
        <v>912</v>
      </c>
      <c r="E1700" s="305">
        <v>73.8</v>
      </c>
      <c r="F1700" s="305">
        <v>73.8</v>
      </c>
      <c r="G1700" s="295" t="s">
        <v>196</v>
      </c>
      <c r="H1700" s="343">
        <v>1</v>
      </c>
      <c r="I1700" s="296">
        <v>43343</v>
      </c>
      <c r="J1700" s="295">
        <v>24292</v>
      </c>
      <c r="K1700" s="295">
        <v>8430</v>
      </c>
      <c r="L1700" s="295" t="s">
        <v>520</v>
      </c>
      <c r="M1700" s="295" t="s">
        <v>911</v>
      </c>
      <c r="N1700" s="295" t="s">
        <v>912</v>
      </c>
      <c r="O1700" s="295" t="s">
        <v>544</v>
      </c>
      <c r="P1700" s="295" t="s">
        <v>332</v>
      </c>
      <c r="Q1700" s="295" t="s">
        <v>321</v>
      </c>
      <c r="R1700" s="295" t="s">
        <v>201</v>
      </c>
      <c r="S1700" s="295" t="s">
        <v>204</v>
      </c>
      <c r="T1700" s="295" t="s">
        <v>201</v>
      </c>
      <c r="U1700" s="295" t="s">
        <v>330</v>
      </c>
      <c r="V1700" s="295" t="s">
        <v>318</v>
      </c>
      <c r="W1700" s="295" t="s">
        <v>201</v>
      </c>
      <c r="X1700" s="295" t="s">
        <v>331</v>
      </c>
      <c r="Y1700" s="287" t="s">
        <v>164</v>
      </c>
    </row>
    <row r="1701" spans="1:25" x14ac:dyDescent="0.35">
      <c r="A1701" s="295" t="s">
        <v>192</v>
      </c>
      <c r="B1701" s="295" t="s">
        <v>193</v>
      </c>
      <c r="C1701" s="295" t="s">
        <v>842</v>
      </c>
      <c r="D1701" s="295" t="s">
        <v>912</v>
      </c>
      <c r="E1701" s="305">
        <v>0.76</v>
      </c>
      <c r="F1701" s="305">
        <v>0.76</v>
      </c>
      <c r="G1701" s="295" t="s">
        <v>196</v>
      </c>
      <c r="H1701" s="343">
        <v>1</v>
      </c>
      <c r="I1701" s="296">
        <v>43343</v>
      </c>
      <c r="J1701" s="295">
        <v>24292</v>
      </c>
      <c r="K1701" s="295">
        <v>8508</v>
      </c>
      <c r="L1701" s="295" t="s">
        <v>520</v>
      </c>
      <c r="M1701" s="295" t="s">
        <v>911</v>
      </c>
      <c r="N1701" s="295" t="s">
        <v>912</v>
      </c>
      <c r="O1701" s="295" t="s">
        <v>811</v>
      </c>
      <c r="P1701" s="295" t="s">
        <v>332</v>
      </c>
      <c r="Q1701" s="295" t="s">
        <v>321</v>
      </c>
      <c r="R1701" s="295" t="s">
        <v>201</v>
      </c>
      <c r="S1701" s="295" t="s">
        <v>204</v>
      </c>
      <c r="T1701" s="295" t="s">
        <v>201</v>
      </c>
      <c r="U1701" s="295" t="s">
        <v>330</v>
      </c>
      <c r="V1701" s="295" t="s">
        <v>318</v>
      </c>
      <c r="W1701" s="295" t="s">
        <v>201</v>
      </c>
      <c r="X1701" s="295" t="s">
        <v>331</v>
      </c>
      <c r="Y1701" s="287" t="s">
        <v>164</v>
      </c>
    </row>
    <row r="1702" spans="1:25" x14ac:dyDescent="0.35">
      <c r="A1702" s="295" t="s">
        <v>192</v>
      </c>
      <c r="B1702" s="295" t="s">
        <v>193</v>
      </c>
      <c r="C1702" s="295" t="s">
        <v>842</v>
      </c>
      <c r="D1702" s="295" t="s">
        <v>912</v>
      </c>
      <c r="E1702" s="305">
        <v>0.44</v>
      </c>
      <c r="F1702" s="305">
        <v>0.44</v>
      </c>
      <c r="G1702" s="295" t="s">
        <v>196</v>
      </c>
      <c r="H1702" s="343">
        <v>1</v>
      </c>
      <c r="I1702" s="296">
        <v>43343</v>
      </c>
      <c r="J1702" s="295">
        <v>24292</v>
      </c>
      <c r="K1702" s="295">
        <v>8576</v>
      </c>
      <c r="L1702" s="295" t="s">
        <v>520</v>
      </c>
      <c r="M1702" s="295" t="s">
        <v>911</v>
      </c>
      <c r="N1702" s="295" t="s">
        <v>912</v>
      </c>
      <c r="O1702" s="295" t="s">
        <v>522</v>
      </c>
      <c r="P1702" s="295" t="s">
        <v>332</v>
      </c>
      <c r="Q1702" s="295" t="s">
        <v>321</v>
      </c>
      <c r="R1702" s="295" t="s">
        <v>201</v>
      </c>
      <c r="S1702" s="295" t="s">
        <v>204</v>
      </c>
      <c r="T1702" s="295" t="s">
        <v>201</v>
      </c>
      <c r="U1702" s="295" t="s">
        <v>330</v>
      </c>
      <c r="V1702" s="295" t="s">
        <v>318</v>
      </c>
      <c r="W1702" s="295" t="s">
        <v>201</v>
      </c>
      <c r="X1702" s="295" t="s">
        <v>331</v>
      </c>
      <c r="Y1702" s="287" t="s">
        <v>164</v>
      </c>
    </row>
    <row r="1703" spans="1:25" x14ac:dyDescent="0.35">
      <c r="A1703" s="295" t="s">
        <v>192</v>
      </c>
      <c r="B1703" s="295" t="s">
        <v>193</v>
      </c>
      <c r="C1703" s="295" t="s">
        <v>842</v>
      </c>
      <c r="D1703" s="295" t="s">
        <v>912</v>
      </c>
      <c r="E1703" s="305">
        <v>39.950000000000003</v>
      </c>
      <c r="F1703" s="305">
        <v>39.950000000000003</v>
      </c>
      <c r="G1703" s="295" t="s">
        <v>196</v>
      </c>
      <c r="H1703" s="343">
        <v>1</v>
      </c>
      <c r="I1703" s="296">
        <v>43343</v>
      </c>
      <c r="J1703" s="295">
        <v>24292</v>
      </c>
      <c r="K1703" s="295">
        <v>8619</v>
      </c>
      <c r="L1703" s="295" t="s">
        <v>520</v>
      </c>
      <c r="M1703" s="295" t="s">
        <v>911</v>
      </c>
      <c r="N1703" s="295" t="s">
        <v>912</v>
      </c>
      <c r="O1703" s="295" t="s">
        <v>544</v>
      </c>
      <c r="P1703" s="295" t="s">
        <v>333</v>
      </c>
      <c r="Q1703" s="295" t="s">
        <v>321</v>
      </c>
      <c r="R1703" s="295" t="s">
        <v>201</v>
      </c>
      <c r="S1703" s="295" t="s">
        <v>204</v>
      </c>
      <c r="T1703" s="295" t="s">
        <v>201</v>
      </c>
      <c r="U1703" s="295" t="s">
        <v>330</v>
      </c>
      <c r="V1703" s="295" t="s">
        <v>318</v>
      </c>
      <c r="W1703" s="295" t="s">
        <v>201</v>
      </c>
      <c r="X1703" s="295" t="s">
        <v>331</v>
      </c>
      <c r="Y1703" s="287" t="s">
        <v>164</v>
      </c>
    </row>
    <row r="1704" spans="1:25" x14ac:dyDescent="0.35">
      <c r="A1704" s="295" t="s">
        <v>192</v>
      </c>
      <c r="B1704" s="295" t="s">
        <v>193</v>
      </c>
      <c r="C1704" s="295" t="s">
        <v>842</v>
      </c>
      <c r="D1704" s="295" t="s">
        <v>912</v>
      </c>
      <c r="E1704" s="305">
        <v>0.41</v>
      </c>
      <c r="F1704" s="305">
        <v>0.41</v>
      </c>
      <c r="G1704" s="295" t="s">
        <v>196</v>
      </c>
      <c r="H1704" s="343">
        <v>1</v>
      </c>
      <c r="I1704" s="296">
        <v>43343</v>
      </c>
      <c r="J1704" s="295">
        <v>24292</v>
      </c>
      <c r="K1704" s="295">
        <v>8697</v>
      </c>
      <c r="L1704" s="295" t="s">
        <v>520</v>
      </c>
      <c r="M1704" s="295" t="s">
        <v>911</v>
      </c>
      <c r="N1704" s="295" t="s">
        <v>912</v>
      </c>
      <c r="O1704" s="295" t="s">
        <v>811</v>
      </c>
      <c r="P1704" s="295" t="s">
        <v>333</v>
      </c>
      <c r="Q1704" s="295" t="s">
        <v>321</v>
      </c>
      <c r="R1704" s="295" t="s">
        <v>201</v>
      </c>
      <c r="S1704" s="295" t="s">
        <v>204</v>
      </c>
      <c r="T1704" s="295" t="s">
        <v>201</v>
      </c>
      <c r="U1704" s="295" t="s">
        <v>330</v>
      </c>
      <c r="V1704" s="295" t="s">
        <v>318</v>
      </c>
      <c r="W1704" s="295" t="s">
        <v>201</v>
      </c>
      <c r="X1704" s="295" t="s">
        <v>331</v>
      </c>
      <c r="Y1704" s="287" t="s">
        <v>164</v>
      </c>
    </row>
    <row r="1705" spans="1:25" x14ac:dyDescent="0.35">
      <c r="A1705" s="295" t="s">
        <v>192</v>
      </c>
      <c r="B1705" s="295" t="s">
        <v>193</v>
      </c>
      <c r="C1705" s="295" t="s">
        <v>842</v>
      </c>
      <c r="D1705" s="295" t="s">
        <v>912</v>
      </c>
      <c r="E1705" s="305">
        <v>0.24</v>
      </c>
      <c r="F1705" s="305">
        <v>0.24</v>
      </c>
      <c r="G1705" s="295" t="s">
        <v>196</v>
      </c>
      <c r="H1705" s="343">
        <v>1</v>
      </c>
      <c r="I1705" s="296">
        <v>43343</v>
      </c>
      <c r="J1705" s="295">
        <v>24292</v>
      </c>
      <c r="K1705" s="295">
        <v>8765</v>
      </c>
      <c r="L1705" s="295" t="s">
        <v>520</v>
      </c>
      <c r="M1705" s="295" t="s">
        <v>911</v>
      </c>
      <c r="N1705" s="295" t="s">
        <v>912</v>
      </c>
      <c r="O1705" s="295" t="s">
        <v>522</v>
      </c>
      <c r="P1705" s="295" t="s">
        <v>333</v>
      </c>
      <c r="Q1705" s="295" t="s">
        <v>321</v>
      </c>
      <c r="R1705" s="295" t="s">
        <v>201</v>
      </c>
      <c r="S1705" s="295" t="s">
        <v>204</v>
      </c>
      <c r="T1705" s="295" t="s">
        <v>201</v>
      </c>
      <c r="U1705" s="295" t="s">
        <v>330</v>
      </c>
      <c r="V1705" s="295" t="s">
        <v>318</v>
      </c>
      <c r="W1705" s="295" t="s">
        <v>201</v>
      </c>
      <c r="X1705" s="295" t="s">
        <v>331</v>
      </c>
      <c r="Y1705" s="287" t="s">
        <v>164</v>
      </c>
    </row>
    <row r="1706" spans="1:25" x14ac:dyDescent="0.35">
      <c r="A1706" s="295" t="s">
        <v>192</v>
      </c>
      <c r="B1706" s="295" t="s">
        <v>193</v>
      </c>
      <c r="C1706" s="295" t="s">
        <v>842</v>
      </c>
      <c r="D1706" s="295" t="s">
        <v>912</v>
      </c>
      <c r="E1706" s="305">
        <v>0.62</v>
      </c>
      <c r="F1706" s="305">
        <v>0.62</v>
      </c>
      <c r="G1706" s="295" t="s">
        <v>196</v>
      </c>
      <c r="H1706" s="343">
        <v>1</v>
      </c>
      <c r="I1706" s="296">
        <v>43343</v>
      </c>
      <c r="J1706" s="295">
        <v>24292</v>
      </c>
      <c r="K1706" s="295">
        <v>8804</v>
      </c>
      <c r="L1706" s="295" t="s">
        <v>520</v>
      </c>
      <c r="M1706" s="295" t="s">
        <v>911</v>
      </c>
      <c r="N1706" s="295" t="s">
        <v>912</v>
      </c>
      <c r="O1706" s="295" t="s">
        <v>544</v>
      </c>
      <c r="P1706" s="295" t="s">
        <v>334</v>
      </c>
      <c r="Q1706" s="295" t="s">
        <v>321</v>
      </c>
      <c r="R1706" s="295" t="s">
        <v>201</v>
      </c>
      <c r="S1706" s="295" t="s">
        <v>204</v>
      </c>
      <c r="T1706" s="295" t="s">
        <v>201</v>
      </c>
      <c r="U1706" s="295" t="s">
        <v>330</v>
      </c>
      <c r="V1706" s="295" t="s">
        <v>318</v>
      </c>
      <c r="W1706" s="295" t="s">
        <v>201</v>
      </c>
      <c r="X1706" s="295" t="s">
        <v>331</v>
      </c>
      <c r="Y1706" s="287" t="s">
        <v>164</v>
      </c>
    </row>
    <row r="1707" spans="1:25" x14ac:dyDescent="0.35">
      <c r="A1707" s="295" t="s">
        <v>192</v>
      </c>
      <c r="B1707" s="295" t="s">
        <v>193</v>
      </c>
      <c r="C1707" s="295" t="s">
        <v>842</v>
      </c>
      <c r="D1707" s="295" t="s">
        <v>912</v>
      </c>
      <c r="E1707" s="305">
        <v>0.01</v>
      </c>
      <c r="F1707" s="305">
        <v>0.01</v>
      </c>
      <c r="G1707" s="295" t="s">
        <v>196</v>
      </c>
      <c r="H1707" s="343">
        <v>1</v>
      </c>
      <c r="I1707" s="296">
        <v>43343</v>
      </c>
      <c r="J1707" s="295">
        <v>24292</v>
      </c>
      <c r="K1707" s="295">
        <v>8870</v>
      </c>
      <c r="L1707" s="295" t="s">
        <v>520</v>
      </c>
      <c r="M1707" s="295" t="s">
        <v>911</v>
      </c>
      <c r="N1707" s="295" t="s">
        <v>912</v>
      </c>
      <c r="O1707" s="295" t="s">
        <v>811</v>
      </c>
      <c r="P1707" s="295" t="s">
        <v>334</v>
      </c>
      <c r="Q1707" s="295" t="s">
        <v>321</v>
      </c>
      <c r="R1707" s="295" t="s">
        <v>201</v>
      </c>
      <c r="S1707" s="295" t="s">
        <v>204</v>
      </c>
      <c r="T1707" s="295" t="s">
        <v>201</v>
      </c>
      <c r="U1707" s="295" t="s">
        <v>330</v>
      </c>
      <c r="V1707" s="295" t="s">
        <v>318</v>
      </c>
      <c r="W1707" s="295" t="s">
        <v>201</v>
      </c>
      <c r="X1707" s="295" t="s">
        <v>331</v>
      </c>
      <c r="Y1707" s="287" t="s">
        <v>164</v>
      </c>
    </row>
    <row r="1708" spans="1:25" x14ac:dyDescent="0.35">
      <c r="A1708" s="295" t="s">
        <v>192</v>
      </c>
      <c r="B1708" s="295" t="s">
        <v>193</v>
      </c>
      <c r="C1708" s="295" t="s">
        <v>842</v>
      </c>
      <c r="D1708" s="295" t="s">
        <v>912</v>
      </c>
      <c r="E1708" s="305">
        <v>46.2</v>
      </c>
      <c r="F1708" s="305">
        <v>46.2</v>
      </c>
      <c r="G1708" s="295" t="s">
        <v>196</v>
      </c>
      <c r="H1708" s="343">
        <v>1</v>
      </c>
      <c r="I1708" s="296">
        <v>43343</v>
      </c>
      <c r="J1708" s="295">
        <v>24292</v>
      </c>
      <c r="K1708" s="295">
        <v>8968</v>
      </c>
      <c r="L1708" s="295" t="s">
        <v>520</v>
      </c>
      <c r="M1708" s="295" t="s">
        <v>911</v>
      </c>
      <c r="N1708" s="295" t="s">
        <v>912</v>
      </c>
      <c r="O1708" s="295" t="s">
        <v>544</v>
      </c>
      <c r="P1708" s="295" t="s">
        <v>336</v>
      </c>
      <c r="Q1708" s="295" t="s">
        <v>321</v>
      </c>
      <c r="R1708" s="295" t="s">
        <v>201</v>
      </c>
      <c r="S1708" s="295" t="s">
        <v>204</v>
      </c>
      <c r="T1708" s="295" t="s">
        <v>201</v>
      </c>
      <c r="U1708" s="295" t="s">
        <v>330</v>
      </c>
      <c r="V1708" s="295" t="s">
        <v>318</v>
      </c>
      <c r="W1708" s="295" t="s">
        <v>201</v>
      </c>
      <c r="X1708" s="295" t="s">
        <v>331</v>
      </c>
      <c r="Y1708" s="287" t="s">
        <v>164</v>
      </c>
    </row>
    <row r="1709" spans="1:25" x14ac:dyDescent="0.35">
      <c r="A1709" s="295" t="s">
        <v>192</v>
      </c>
      <c r="B1709" s="295" t="s">
        <v>193</v>
      </c>
      <c r="C1709" s="295" t="s">
        <v>842</v>
      </c>
      <c r="D1709" s="295" t="s">
        <v>912</v>
      </c>
      <c r="E1709" s="305">
        <v>0.48</v>
      </c>
      <c r="F1709" s="305">
        <v>0.48</v>
      </c>
      <c r="G1709" s="295" t="s">
        <v>196</v>
      </c>
      <c r="H1709" s="343">
        <v>1</v>
      </c>
      <c r="I1709" s="296">
        <v>43343</v>
      </c>
      <c r="J1709" s="295">
        <v>24292</v>
      </c>
      <c r="K1709" s="295">
        <v>9046</v>
      </c>
      <c r="L1709" s="295" t="s">
        <v>520</v>
      </c>
      <c r="M1709" s="295" t="s">
        <v>911</v>
      </c>
      <c r="N1709" s="295" t="s">
        <v>912</v>
      </c>
      <c r="O1709" s="295" t="s">
        <v>811</v>
      </c>
      <c r="P1709" s="295" t="s">
        <v>336</v>
      </c>
      <c r="Q1709" s="295" t="s">
        <v>321</v>
      </c>
      <c r="R1709" s="295" t="s">
        <v>201</v>
      </c>
      <c r="S1709" s="295" t="s">
        <v>204</v>
      </c>
      <c r="T1709" s="295" t="s">
        <v>201</v>
      </c>
      <c r="U1709" s="295" t="s">
        <v>330</v>
      </c>
      <c r="V1709" s="295" t="s">
        <v>318</v>
      </c>
      <c r="W1709" s="295" t="s">
        <v>201</v>
      </c>
      <c r="X1709" s="295" t="s">
        <v>331</v>
      </c>
      <c r="Y1709" s="287" t="s">
        <v>164</v>
      </c>
    </row>
    <row r="1710" spans="1:25" x14ac:dyDescent="0.35">
      <c r="A1710" s="295" t="s">
        <v>192</v>
      </c>
      <c r="B1710" s="295" t="s">
        <v>193</v>
      </c>
      <c r="C1710" s="295" t="s">
        <v>842</v>
      </c>
      <c r="D1710" s="295" t="s">
        <v>912</v>
      </c>
      <c r="E1710" s="305">
        <v>0.28000000000000003</v>
      </c>
      <c r="F1710" s="305">
        <v>0.28000000000000003</v>
      </c>
      <c r="G1710" s="295" t="s">
        <v>196</v>
      </c>
      <c r="H1710" s="343">
        <v>1</v>
      </c>
      <c r="I1710" s="296">
        <v>43343</v>
      </c>
      <c r="J1710" s="295">
        <v>24292</v>
      </c>
      <c r="K1710" s="295">
        <v>9114</v>
      </c>
      <c r="L1710" s="295" t="s">
        <v>520</v>
      </c>
      <c r="M1710" s="295" t="s">
        <v>911</v>
      </c>
      <c r="N1710" s="295" t="s">
        <v>912</v>
      </c>
      <c r="O1710" s="295" t="s">
        <v>522</v>
      </c>
      <c r="P1710" s="295" t="s">
        <v>336</v>
      </c>
      <c r="Q1710" s="295" t="s">
        <v>321</v>
      </c>
      <c r="R1710" s="295" t="s">
        <v>201</v>
      </c>
      <c r="S1710" s="295" t="s">
        <v>204</v>
      </c>
      <c r="T1710" s="295" t="s">
        <v>201</v>
      </c>
      <c r="U1710" s="295" t="s">
        <v>330</v>
      </c>
      <c r="V1710" s="295" t="s">
        <v>318</v>
      </c>
      <c r="W1710" s="295" t="s">
        <v>201</v>
      </c>
      <c r="X1710" s="295" t="s">
        <v>331</v>
      </c>
      <c r="Y1710" s="287" t="s">
        <v>164</v>
      </c>
    </row>
    <row r="1711" spans="1:25" x14ac:dyDescent="0.35">
      <c r="A1711" s="295" t="s">
        <v>192</v>
      </c>
      <c r="B1711" s="295" t="s">
        <v>193</v>
      </c>
      <c r="C1711" s="295" t="s">
        <v>842</v>
      </c>
      <c r="D1711" s="295" t="s">
        <v>912</v>
      </c>
      <c r="E1711" s="305">
        <v>67.17</v>
      </c>
      <c r="F1711" s="305">
        <v>67.17</v>
      </c>
      <c r="G1711" s="295" t="s">
        <v>196</v>
      </c>
      <c r="H1711" s="343">
        <v>1</v>
      </c>
      <c r="I1711" s="296">
        <v>43343</v>
      </c>
      <c r="J1711" s="295">
        <v>24292</v>
      </c>
      <c r="K1711" s="295">
        <v>9158</v>
      </c>
      <c r="L1711" s="295" t="s">
        <v>520</v>
      </c>
      <c r="M1711" s="295" t="s">
        <v>911</v>
      </c>
      <c r="N1711" s="295" t="s">
        <v>912</v>
      </c>
      <c r="O1711" s="295" t="s">
        <v>544</v>
      </c>
      <c r="P1711" s="295" t="s">
        <v>337</v>
      </c>
      <c r="Q1711" s="295" t="s">
        <v>321</v>
      </c>
      <c r="R1711" s="295" t="s">
        <v>201</v>
      </c>
      <c r="S1711" s="295" t="s">
        <v>204</v>
      </c>
      <c r="T1711" s="295" t="s">
        <v>201</v>
      </c>
      <c r="U1711" s="295" t="s">
        <v>330</v>
      </c>
      <c r="V1711" s="295" t="s">
        <v>318</v>
      </c>
      <c r="W1711" s="295" t="s">
        <v>201</v>
      </c>
      <c r="X1711" s="295" t="s">
        <v>331</v>
      </c>
      <c r="Y1711" s="287" t="s">
        <v>164</v>
      </c>
    </row>
    <row r="1712" spans="1:25" x14ac:dyDescent="0.35">
      <c r="A1712" s="295" t="s">
        <v>192</v>
      </c>
      <c r="B1712" s="295" t="s">
        <v>193</v>
      </c>
      <c r="C1712" s="295" t="s">
        <v>842</v>
      </c>
      <c r="D1712" s="295" t="s">
        <v>912</v>
      </c>
      <c r="E1712" s="305">
        <v>0.69</v>
      </c>
      <c r="F1712" s="305">
        <v>0.69</v>
      </c>
      <c r="G1712" s="295" t="s">
        <v>196</v>
      </c>
      <c r="H1712" s="343">
        <v>1</v>
      </c>
      <c r="I1712" s="296">
        <v>43343</v>
      </c>
      <c r="J1712" s="295">
        <v>24292</v>
      </c>
      <c r="K1712" s="295">
        <v>9236</v>
      </c>
      <c r="L1712" s="295" t="s">
        <v>520</v>
      </c>
      <c r="M1712" s="295" t="s">
        <v>911</v>
      </c>
      <c r="N1712" s="295" t="s">
        <v>912</v>
      </c>
      <c r="O1712" s="295" t="s">
        <v>811</v>
      </c>
      <c r="P1712" s="295" t="s">
        <v>337</v>
      </c>
      <c r="Q1712" s="295" t="s">
        <v>321</v>
      </c>
      <c r="R1712" s="295" t="s">
        <v>201</v>
      </c>
      <c r="S1712" s="295" t="s">
        <v>204</v>
      </c>
      <c r="T1712" s="295" t="s">
        <v>201</v>
      </c>
      <c r="U1712" s="295" t="s">
        <v>330</v>
      </c>
      <c r="V1712" s="295" t="s">
        <v>318</v>
      </c>
      <c r="W1712" s="295" t="s">
        <v>201</v>
      </c>
      <c r="X1712" s="295" t="s">
        <v>331</v>
      </c>
      <c r="Y1712" s="287" t="s">
        <v>164</v>
      </c>
    </row>
    <row r="1713" spans="1:25" x14ac:dyDescent="0.35">
      <c r="A1713" s="295" t="s">
        <v>192</v>
      </c>
      <c r="B1713" s="295" t="s">
        <v>193</v>
      </c>
      <c r="C1713" s="295" t="s">
        <v>842</v>
      </c>
      <c r="D1713" s="295" t="s">
        <v>912</v>
      </c>
      <c r="E1713" s="305">
        <v>0.4</v>
      </c>
      <c r="F1713" s="305">
        <v>0.4</v>
      </c>
      <c r="G1713" s="295" t="s">
        <v>196</v>
      </c>
      <c r="H1713" s="343">
        <v>1</v>
      </c>
      <c r="I1713" s="296">
        <v>43343</v>
      </c>
      <c r="J1713" s="295">
        <v>24292</v>
      </c>
      <c r="K1713" s="295">
        <v>9304</v>
      </c>
      <c r="L1713" s="295" t="s">
        <v>520</v>
      </c>
      <c r="M1713" s="295" t="s">
        <v>911</v>
      </c>
      <c r="N1713" s="295" t="s">
        <v>912</v>
      </c>
      <c r="O1713" s="295" t="s">
        <v>522</v>
      </c>
      <c r="P1713" s="295" t="s">
        <v>337</v>
      </c>
      <c r="Q1713" s="295" t="s">
        <v>321</v>
      </c>
      <c r="R1713" s="295" t="s">
        <v>201</v>
      </c>
      <c r="S1713" s="295" t="s">
        <v>204</v>
      </c>
      <c r="T1713" s="295" t="s">
        <v>201</v>
      </c>
      <c r="U1713" s="295" t="s">
        <v>330</v>
      </c>
      <c r="V1713" s="295" t="s">
        <v>318</v>
      </c>
      <c r="W1713" s="295" t="s">
        <v>201</v>
      </c>
      <c r="X1713" s="295" t="s">
        <v>331</v>
      </c>
      <c r="Y1713" s="287" t="s">
        <v>164</v>
      </c>
    </row>
    <row r="1714" spans="1:25" x14ac:dyDescent="0.35">
      <c r="A1714" s="295" t="s">
        <v>192</v>
      </c>
      <c r="B1714" s="295" t="s">
        <v>193</v>
      </c>
      <c r="C1714" s="295" t="s">
        <v>842</v>
      </c>
      <c r="D1714" s="295" t="s">
        <v>912</v>
      </c>
      <c r="E1714" s="305">
        <v>31.21</v>
      </c>
      <c r="F1714" s="305">
        <v>31.21</v>
      </c>
      <c r="G1714" s="295" t="s">
        <v>196</v>
      </c>
      <c r="H1714" s="343">
        <v>1</v>
      </c>
      <c r="I1714" s="296">
        <v>43343</v>
      </c>
      <c r="J1714" s="295">
        <v>24292</v>
      </c>
      <c r="K1714" s="295">
        <v>9347</v>
      </c>
      <c r="L1714" s="295" t="s">
        <v>520</v>
      </c>
      <c r="M1714" s="295" t="s">
        <v>911</v>
      </c>
      <c r="N1714" s="295" t="s">
        <v>912</v>
      </c>
      <c r="O1714" s="295" t="s">
        <v>544</v>
      </c>
      <c r="P1714" s="295" t="s">
        <v>338</v>
      </c>
      <c r="Q1714" s="295" t="s">
        <v>321</v>
      </c>
      <c r="R1714" s="295" t="s">
        <v>201</v>
      </c>
      <c r="S1714" s="295" t="s">
        <v>204</v>
      </c>
      <c r="T1714" s="295" t="s">
        <v>201</v>
      </c>
      <c r="U1714" s="295" t="s">
        <v>330</v>
      </c>
      <c r="V1714" s="295" t="s">
        <v>318</v>
      </c>
      <c r="W1714" s="295" t="s">
        <v>201</v>
      </c>
      <c r="X1714" s="295" t="s">
        <v>331</v>
      </c>
      <c r="Y1714" s="287" t="s">
        <v>164</v>
      </c>
    </row>
    <row r="1715" spans="1:25" x14ac:dyDescent="0.35">
      <c r="A1715" s="295" t="s">
        <v>192</v>
      </c>
      <c r="B1715" s="295" t="s">
        <v>193</v>
      </c>
      <c r="C1715" s="295" t="s">
        <v>842</v>
      </c>
      <c r="D1715" s="295" t="s">
        <v>912</v>
      </c>
      <c r="E1715" s="305">
        <v>0.32</v>
      </c>
      <c r="F1715" s="305">
        <v>0.32</v>
      </c>
      <c r="G1715" s="295" t="s">
        <v>196</v>
      </c>
      <c r="H1715" s="343">
        <v>1</v>
      </c>
      <c r="I1715" s="296">
        <v>43343</v>
      </c>
      <c r="J1715" s="295">
        <v>24292</v>
      </c>
      <c r="K1715" s="295">
        <v>9425</v>
      </c>
      <c r="L1715" s="295" t="s">
        <v>520</v>
      </c>
      <c r="M1715" s="295" t="s">
        <v>911</v>
      </c>
      <c r="N1715" s="295" t="s">
        <v>912</v>
      </c>
      <c r="O1715" s="295" t="s">
        <v>811</v>
      </c>
      <c r="P1715" s="295" t="s">
        <v>338</v>
      </c>
      <c r="Q1715" s="295" t="s">
        <v>321</v>
      </c>
      <c r="R1715" s="295" t="s">
        <v>201</v>
      </c>
      <c r="S1715" s="295" t="s">
        <v>204</v>
      </c>
      <c r="T1715" s="295" t="s">
        <v>201</v>
      </c>
      <c r="U1715" s="295" t="s">
        <v>330</v>
      </c>
      <c r="V1715" s="295" t="s">
        <v>318</v>
      </c>
      <c r="W1715" s="295" t="s">
        <v>201</v>
      </c>
      <c r="X1715" s="295" t="s">
        <v>331</v>
      </c>
      <c r="Y1715" s="287" t="s">
        <v>164</v>
      </c>
    </row>
    <row r="1716" spans="1:25" x14ac:dyDescent="0.35">
      <c r="A1716" s="295" t="s">
        <v>192</v>
      </c>
      <c r="B1716" s="295" t="s">
        <v>193</v>
      </c>
      <c r="C1716" s="295" t="s">
        <v>842</v>
      </c>
      <c r="D1716" s="295" t="s">
        <v>912</v>
      </c>
      <c r="E1716" s="305">
        <v>0.19</v>
      </c>
      <c r="F1716" s="305">
        <v>0.19</v>
      </c>
      <c r="G1716" s="295" t="s">
        <v>196</v>
      </c>
      <c r="H1716" s="343">
        <v>1</v>
      </c>
      <c r="I1716" s="296">
        <v>43343</v>
      </c>
      <c r="J1716" s="295">
        <v>24292</v>
      </c>
      <c r="K1716" s="295">
        <v>9492</v>
      </c>
      <c r="L1716" s="295" t="s">
        <v>520</v>
      </c>
      <c r="M1716" s="295" t="s">
        <v>911</v>
      </c>
      <c r="N1716" s="295" t="s">
        <v>912</v>
      </c>
      <c r="O1716" s="295" t="s">
        <v>522</v>
      </c>
      <c r="P1716" s="295" t="s">
        <v>338</v>
      </c>
      <c r="Q1716" s="295" t="s">
        <v>321</v>
      </c>
      <c r="R1716" s="295" t="s">
        <v>201</v>
      </c>
      <c r="S1716" s="295" t="s">
        <v>204</v>
      </c>
      <c r="T1716" s="295" t="s">
        <v>201</v>
      </c>
      <c r="U1716" s="295" t="s">
        <v>330</v>
      </c>
      <c r="V1716" s="295" t="s">
        <v>318</v>
      </c>
      <c r="W1716" s="295" t="s">
        <v>201</v>
      </c>
      <c r="X1716" s="295" t="s">
        <v>331</v>
      </c>
      <c r="Y1716" s="287" t="s">
        <v>164</v>
      </c>
    </row>
    <row r="1717" spans="1:25" x14ac:dyDescent="0.35">
      <c r="A1717" s="295" t="s">
        <v>192</v>
      </c>
      <c r="B1717" s="295" t="s">
        <v>193</v>
      </c>
      <c r="C1717" s="295" t="s">
        <v>842</v>
      </c>
      <c r="D1717" s="295" t="s">
        <v>912</v>
      </c>
      <c r="E1717" s="305">
        <v>82.13</v>
      </c>
      <c r="F1717" s="305">
        <v>82.13</v>
      </c>
      <c r="G1717" s="295" t="s">
        <v>196</v>
      </c>
      <c r="H1717" s="343">
        <v>1</v>
      </c>
      <c r="I1717" s="296">
        <v>43343</v>
      </c>
      <c r="J1717" s="295">
        <v>24292</v>
      </c>
      <c r="K1717" s="295">
        <v>9536</v>
      </c>
      <c r="L1717" s="295" t="s">
        <v>520</v>
      </c>
      <c r="M1717" s="295" t="s">
        <v>911</v>
      </c>
      <c r="N1717" s="295" t="s">
        <v>912</v>
      </c>
      <c r="O1717" s="295" t="s">
        <v>544</v>
      </c>
      <c r="P1717" s="295" t="s">
        <v>339</v>
      </c>
      <c r="Q1717" s="295" t="s">
        <v>321</v>
      </c>
      <c r="R1717" s="295" t="s">
        <v>201</v>
      </c>
      <c r="S1717" s="295" t="s">
        <v>204</v>
      </c>
      <c r="T1717" s="295" t="s">
        <v>201</v>
      </c>
      <c r="U1717" s="295" t="s">
        <v>330</v>
      </c>
      <c r="V1717" s="295" t="s">
        <v>318</v>
      </c>
      <c r="W1717" s="295" t="s">
        <v>201</v>
      </c>
      <c r="X1717" s="295" t="s">
        <v>331</v>
      </c>
      <c r="Y1717" s="287" t="s">
        <v>164</v>
      </c>
    </row>
    <row r="1718" spans="1:25" x14ac:dyDescent="0.35">
      <c r="A1718" s="295" t="s">
        <v>192</v>
      </c>
      <c r="B1718" s="295" t="s">
        <v>193</v>
      </c>
      <c r="C1718" s="295" t="s">
        <v>842</v>
      </c>
      <c r="D1718" s="295" t="s">
        <v>912</v>
      </c>
      <c r="E1718" s="305">
        <v>0.85</v>
      </c>
      <c r="F1718" s="305">
        <v>0.85</v>
      </c>
      <c r="G1718" s="295" t="s">
        <v>196</v>
      </c>
      <c r="H1718" s="343">
        <v>1</v>
      </c>
      <c r="I1718" s="296">
        <v>43343</v>
      </c>
      <c r="J1718" s="295">
        <v>24292</v>
      </c>
      <c r="K1718" s="295">
        <v>9614</v>
      </c>
      <c r="L1718" s="295" t="s">
        <v>520</v>
      </c>
      <c r="M1718" s="295" t="s">
        <v>911</v>
      </c>
      <c r="N1718" s="295" t="s">
        <v>912</v>
      </c>
      <c r="O1718" s="295" t="s">
        <v>811</v>
      </c>
      <c r="P1718" s="295" t="s">
        <v>339</v>
      </c>
      <c r="Q1718" s="295" t="s">
        <v>321</v>
      </c>
      <c r="R1718" s="295" t="s">
        <v>201</v>
      </c>
      <c r="S1718" s="295" t="s">
        <v>204</v>
      </c>
      <c r="T1718" s="295" t="s">
        <v>201</v>
      </c>
      <c r="U1718" s="295" t="s">
        <v>330</v>
      </c>
      <c r="V1718" s="295" t="s">
        <v>318</v>
      </c>
      <c r="W1718" s="295" t="s">
        <v>201</v>
      </c>
      <c r="X1718" s="295" t="s">
        <v>331</v>
      </c>
      <c r="Y1718" s="287" t="s">
        <v>164</v>
      </c>
    </row>
    <row r="1719" spans="1:25" x14ac:dyDescent="0.35">
      <c r="A1719" s="295" t="s">
        <v>192</v>
      </c>
      <c r="B1719" s="295" t="s">
        <v>193</v>
      </c>
      <c r="C1719" s="295" t="s">
        <v>842</v>
      </c>
      <c r="D1719" s="295" t="s">
        <v>912</v>
      </c>
      <c r="E1719" s="305">
        <v>0.49</v>
      </c>
      <c r="F1719" s="305">
        <v>0.49</v>
      </c>
      <c r="G1719" s="295" t="s">
        <v>196</v>
      </c>
      <c r="H1719" s="343">
        <v>1</v>
      </c>
      <c r="I1719" s="296">
        <v>43343</v>
      </c>
      <c r="J1719" s="295">
        <v>24292</v>
      </c>
      <c r="K1719" s="295">
        <v>9682</v>
      </c>
      <c r="L1719" s="295" t="s">
        <v>520</v>
      </c>
      <c r="M1719" s="295" t="s">
        <v>911</v>
      </c>
      <c r="N1719" s="295" t="s">
        <v>912</v>
      </c>
      <c r="O1719" s="295" t="s">
        <v>522</v>
      </c>
      <c r="P1719" s="295" t="s">
        <v>339</v>
      </c>
      <c r="Q1719" s="295" t="s">
        <v>321</v>
      </c>
      <c r="R1719" s="295" t="s">
        <v>201</v>
      </c>
      <c r="S1719" s="295" t="s">
        <v>204</v>
      </c>
      <c r="T1719" s="295" t="s">
        <v>201</v>
      </c>
      <c r="U1719" s="295" t="s">
        <v>330</v>
      </c>
      <c r="V1719" s="295" t="s">
        <v>318</v>
      </c>
      <c r="W1719" s="295" t="s">
        <v>201</v>
      </c>
      <c r="X1719" s="295" t="s">
        <v>331</v>
      </c>
      <c r="Y1719" s="287" t="s">
        <v>164</v>
      </c>
    </row>
    <row r="1720" spans="1:25" x14ac:dyDescent="0.35">
      <c r="A1720" s="295" t="s">
        <v>192</v>
      </c>
      <c r="B1720" s="295" t="s">
        <v>193</v>
      </c>
      <c r="C1720" s="295" t="s">
        <v>842</v>
      </c>
      <c r="D1720" s="295" t="s">
        <v>912</v>
      </c>
      <c r="E1720" s="305">
        <v>101.17</v>
      </c>
      <c r="F1720" s="305">
        <v>101.17</v>
      </c>
      <c r="G1720" s="295" t="s">
        <v>196</v>
      </c>
      <c r="H1720" s="343">
        <v>1</v>
      </c>
      <c r="I1720" s="296">
        <v>43343</v>
      </c>
      <c r="J1720" s="295">
        <v>24292</v>
      </c>
      <c r="K1720" s="295">
        <v>9726</v>
      </c>
      <c r="L1720" s="295" t="s">
        <v>520</v>
      </c>
      <c r="M1720" s="295" t="s">
        <v>911</v>
      </c>
      <c r="N1720" s="295" t="s">
        <v>912</v>
      </c>
      <c r="O1720" s="295" t="s">
        <v>544</v>
      </c>
      <c r="P1720" s="295" t="s">
        <v>340</v>
      </c>
      <c r="Q1720" s="295" t="s">
        <v>321</v>
      </c>
      <c r="R1720" s="295" t="s">
        <v>201</v>
      </c>
      <c r="S1720" s="295" t="s">
        <v>204</v>
      </c>
      <c r="T1720" s="295" t="s">
        <v>201</v>
      </c>
      <c r="U1720" s="295" t="s">
        <v>330</v>
      </c>
      <c r="V1720" s="295" t="s">
        <v>318</v>
      </c>
      <c r="W1720" s="295" t="s">
        <v>201</v>
      </c>
      <c r="X1720" s="295" t="s">
        <v>94</v>
      </c>
      <c r="Y1720" s="287" t="s">
        <v>164</v>
      </c>
    </row>
    <row r="1721" spans="1:25" x14ac:dyDescent="0.35">
      <c r="A1721" s="295" t="s">
        <v>192</v>
      </c>
      <c r="B1721" s="295" t="s">
        <v>193</v>
      </c>
      <c r="C1721" s="295" t="s">
        <v>842</v>
      </c>
      <c r="D1721" s="295" t="s">
        <v>912</v>
      </c>
      <c r="E1721" s="305">
        <v>1.05</v>
      </c>
      <c r="F1721" s="305">
        <v>1.05</v>
      </c>
      <c r="G1721" s="295" t="s">
        <v>196</v>
      </c>
      <c r="H1721" s="343">
        <v>1</v>
      </c>
      <c r="I1721" s="296">
        <v>43343</v>
      </c>
      <c r="J1721" s="295">
        <v>24292</v>
      </c>
      <c r="K1721" s="295">
        <v>9804</v>
      </c>
      <c r="L1721" s="295" t="s">
        <v>520</v>
      </c>
      <c r="M1721" s="295" t="s">
        <v>911</v>
      </c>
      <c r="N1721" s="295" t="s">
        <v>912</v>
      </c>
      <c r="O1721" s="295" t="s">
        <v>811</v>
      </c>
      <c r="P1721" s="295" t="s">
        <v>340</v>
      </c>
      <c r="Q1721" s="295" t="s">
        <v>321</v>
      </c>
      <c r="R1721" s="295" t="s">
        <v>201</v>
      </c>
      <c r="S1721" s="295" t="s">
        <v>204</v>
      </c>
      <c r="T1721" s="295" t="s">
        <v>201</v>
      </c>
      <c r="U1721" s="295" t="s">
        <v>330</v>
      </c>
      <c r="V1721" s="295" t="s">
        <v>318</v>
      </c>
      <c r="W1721" s="295" t="s">
        <v>201</v>
      </c>
      <c r="X1721" s="295" t="s">
        <v>94</v>
      </c>
      <c r="Y1721" s="287" t="s">
        <v>164</v>
      </c>
    </row>
    <row r="1722" spans="1:25" x14ac:dyDescent="0.35">
      <c r="A1722" s="295" t="s">
        <v>192</v>
      </c>
      <c r="B1722" s="295" t="s">
        <v>193</v>
      </c>
      <c r="C1722" s="295" t="s">
        <v>842</v>
      </c>
      <c r="D1722" s="295" t="s">
        <v>912</v>
      </c>
      <c r="E1722" s="305">
        <v>0.61</v>
      </c>
      <c r="F1722" s="305">
        <v>0.61</v>
      </c>
      <c r="G1722" s="295" t="s">
        <v>196</v>
      </c>
      <c r="H1722" s="343">
        <v>1</v>
      </c>
      <c r="I1722" s="296">
        <v>43343</v>
      </c>
      <c r="J1722" s="295">
        <v>24292</v>
      </c>
      <c r="K1722" s="295">
        <v>9873</v>
      </c>
      <c r="L1722" s="295" t="s">
        <v>520</v>
      </c>
      <c r="M1722" s="295" t="s">
        <v>911</v>
      </c>
      <c r="N1722" s="295" t="s">
        <v>912</v>
      </c>
      <c r="O1722" s="295" t="s">
        <v>522</v>
      </c>
      <c r="P1722" s="295" t="s">
        <v>340</v>
      </c>
      <c r="Q1722" s="295" t="s">
        <v>321</v>
      </c>
      <c r="R1722" s="295" t="s">
        <v>201</v>
      </c>
      <c r="S1722" s="295" t="s">
        <v>204</v>
      </c>
      <c r="T1722" s="295" t="s">
        <v>201</v>
      </c>
      <c r="U1722" s="295" t="s">
        <v>330</v>
      </c>
      <c r="V1722" s="295" t="s">
        <v>318</v>
      </c>
      <c r="W1722" s="295" t="s">
        <v>201</v>
      </c>
      <c r="X1722" s="295" t="s">
        <v>94</v>
      </c>
      <c r="Y1722" s="287" t="s">
        <v>164</v>
      </c>
    </row>
    <row r="1723" spans="1:25" x14ac:dyDescent="0.35">
      <c r="A1723" s="295" t="s">
        <v>192</v>
      </c>
      <c r="B1723" s="295" t="s">
        <v>193</v>
      </c>
      <c r="C1723" s="295" t="s">
        <v>842</v>
      </c>
      <c r="D1723" s="295" t="s">
        <v>912</v>
      </c>
      <c r="E1723" s="305">
        <v>33.119999999999997</v>
      </c>
      <c r="F1723" s="305">
        <v>33.119999999999997</v>
      </c>
      <c r="G1723" s="295" t="s">
        <v>196</v>
      </c>
      <c r="H1723" s="343">
        <v>1</v>
      </c>
      <c r="I1723" s="296">
        <v>43343</v>
      </c>
      <c r="J1723" s="295">
        <v>24292</v>
      </c>
      <c r="K1723" s="295">
        <v>9916</v>
      </c>
      <c r="L1723" s="295" t="s">
        <v>520</v>
      </c>
      <c r="M1723" s="295" t="s">
        <v>911</v>
      </c>
      <c r="N1723" s="295" t="s">
        <v>912</v>
      </c>
      <c r="O1723" s="295" t="s">
        <v>544</v>
      </c>
      <c r="P1723" s="295" t="s">
        <v>533</v>
      </c>
      <c r="Q1723" s="295" t="s">
        <v>321</v>
      </c>
      <c r="R1723" s="295" t="s">
        <v>201</v>
      </c>
      <c r="S1723" s="295" t="s">
        <v>204</v>
      </c>
      <c r="T1723" s="295" t="s">
        <v>201</v>
      </c>
      <c r="U1723" s="295" t="s">
        <v>330</v>
      </c>
      <c r="V1723" s="295" t="s">
        <v>318</v>
      </c>
      <c r="W1723" s="295" t="s">
        <v>201</v>
      </c>
      <c r="X1723" s="295" t="s">
        <v>94</v>
      </c>
      <c r="Y1723" s="287" t="s">
        <v>164</v>
      </c>
    </row>
    <row r="1724" spans="1:25" x14ac:dyDescent="0.35">
      <c r="A1724" s="295" t="s">
        <v>192</v>
      </c>
      <c r="B1724" s="295" t="s">
        <v>193</v>
      </c>
      <c r="C1724" s="295" t="s">
        <v>842</v>
      </c>
      <c r="D1724" s="295" t="s">
        <v>912</v>
      </c>
      <c r="E1724" s="305">
        <v>0.34</v>
      </c>
      <c r="F1724" s="305">
        <v>0.34</v>
      </c>
      <c r="G1724" s="295" t="s">
        <v>196</v>
      </c>
      <c r="H1724" s="343">
        <v>1</v>
      </c>
      <c r="I1724" s="296">
        <v>43343</v>
      </c>
      <c r="J1724" s="295">
        <v>24292</v>
      </c>
      <c r="K1724" s="295">
        <v>9994</v>
      </c>
      <c r="L1724" s="295" t="s">
        <v>520</v>
      </c>
      <c r="M1724" s="295" t="s">
        <v>911</v>
      </c>
      <c r="N1724" s="295" t="s">
        <v>912</v>
      </c>
      <c r="O1724" s="295" t="s">
        <v>811</v>
      </c>
      <c r="P1724" s="295" t="s">
        <v>533</v>
      </c>
      <c r="Q1724" s="295" t="s">
        <v>321</v>
      </c>
      <c r="R1724" s="295" t="s">
        <v>201</v>
      </c>
      <c r="S1724" s="295" t="s">
        <v>204</v>
      </c>
      <c r="T1724" s="295" t="s">
        <v>201</v>
      </c>
      <c r="U1724" s="295" t="s">
        <v>330</v>
      </c>
      <c r="V1724" s="295" t="s">
        <v>318</v>
      </c>
      <c r="W1724" s="295" t="s">
        <v>201</v>
      </c>
      <c r="X1724" s="295" t="s">
        <v>94</v>
      </c>
      <c r="Y1724" s="287" t="s">
        <v>164</v>
      </c>
    </row>
    <row r="1725" spans="1:25" x14ac:dyDescent="0.35">
      <c r="A1725" s="295" t="s">
        <v>192</v>
      </c>
      <c r="B1725" s="295" t="s">
        <v>193</v>
      </c>
      <c r="C1725" s="295" t="s">
        <v>842</v>
      </c>
      <c r="D1725" s="295" t="s">
        <v>912</v>
      </c>
      <c r="E1725" s="305">
        <v>0.2</v>
      </c>
      <c r="F1725" s="305">
        <v>0.2</v>
      </c>
      <c r="G1725" s="295" t="s">
        <v>196</v>
      </c>
      <c r="H1725" s="343">
        <v>1</v>
      </c>
      <c r="I1725" s="296">
        <v>43343</v>
      </c>
      <c r="J1725" s="295">
        <v>24292</v>
      </c>
      <c r="K1725" s="295">
        <v>10061</v>
      </c>
      <c r="L1725" s="295" t="s">
        <v>520</v>
      </c>
      <c r="M1725" s="295" t="s">
        <v>911</v>
      </c>
      <c r="N1725" s="295" t="s">
        <v>912</v>
      </c>
      <c r="O1725" s="295" t="s">
        <v>522</v>
      </c>
      <c r="P1725" s="295" t="s">
        <v>533</v>
      </c>
      <c r="Q1725" s="295" t="s">
        <v>321</v>
      </c>
      <c r="R1725" s="295" t="s">
        <v>201</v>
      </c>
      <c r="S1725" s="295" t="s">
        <v>204</v>
      </c>
      <c r="T1725" s="295" t="s">
        <v>201</v>
      </c>
      <c r="U1725" s="295" t="s">
        <v>330</v>
      </c>
      <c r="V1725" s="295" t="s">
        <v>318</v>
      </c>
      <c r="W1725" s="295" t="s">
        <v>201</v>
      </c>
      <c r="X1725" s="295" t="s">
        <v>94</v>
      </c>
      <c r="Y1725" s="287" t="s">
        <v>164</v>
      </c>
    </row>
    <row r="1726" spans="1:25" x14ac:dyDescent="0.35">
      <c r="A1726" s="295" t="s">
        <v>192</v>
      </c>
      <c r="B1726" s="295" t="s">
        <v>193</v>
      </c>
      <c r="C1726" s="295" t="s">
        <v>842</v>
      </c>
      <c r="D1726" s="295" t="s">
        <v>912</v>
      </c>
      <c r="E1726" s="305">
        <v>131.57</v>
      </c>
      <c r="F1726" s="305">
        <v>131.57</v>
      </c>
      <c r="G1726" s="295" t="s">
        <v>196</v>
      </c>
      <c r="H1726" s="343">
        <v>1</v>
      </c>
      <c r="I1726" s="296">
        <v>43343</v>
      </c>
      <c r="J1726" s="295">
        <v>24292</v>
      </c>
      <c r="K1726" s="295">
        <v>10105</v>
      </c>
      <c r="L1726" s="295" t="s">
        <v>520</v>
      </c>
      <c r="M1726" s="295" t="s">
        <v>911</v>
      </c>
      <c r="N1726" s="295" t="s">
        <v>912</v>
      </c>
      <c r="O1726" s="295" t="s">
        <v>544</v>
      </c>
      <c r="P1726" s="295" t="s">
        <v>531</v>
      </c>
      <c r="Q1726" s="295" t="s">
        <v>321</v>
      </c>
      <c r="R1726" s="295" t="s">
        <v>201</v>
      </c>
      <c r="S1726" s="295" t="s">
        <v>204</v>
      </c>
      <c r="T1726" s="295" t="s">
        <v>201</v>
      </c>
      <c r="U1726" s="295" t="s">
        <v>330</v>
      </c>
      <c r="V1726" s="295" t="s">
        <v>318</v>
      </c>
      <c r="W1726" s="295" t="s">
        <v>201</v>
      </c>
      <c r="X1726" s="295" t="s">
        <v>94</v>
      </c>
      <c r="Y1726" s="287" t="s">
        <v>164</v>
      </c>
    </row>
    <row r="1727" spans="1:25" x14ac:dyDescent="0.35">
      <c r="A1727" s="295" t="s">
        <v>192</v>
      </c>
      <c r="B1727" s="295" t="s">
        <v>193</v>
      </c>
      <c r="C1727" s="295" t="s">
        <v>842</v>
      </c>
      <c r="D1727" s="295" t="s">
        <v>912</v>
      </c>
      <c r="E1727" s="305">
        <v>1.36</v>
      </c>
      <c r="F1727" s="305">
        <v>1.36</v>
      </c>
      <c r="G1727" s="295" t="s">
        <v>196</v>
      </c>
      <c r="H1727" s="343">
        <v>1</v>
      </c>
      <c r="I1727" s="296">
        <v>43343</v>
      </c>
      <c r="J1727" s="295">
        <v>24292</v>
      </c>
      <c r="K1727" s="295">
        <v>10184</v>
      </c>
      <c r="L1727" s="295" t="s">
        <v>520</v>
      </c>
      <c r="M1727" s="295" t="s">
        <v>911</v>
      </c>
      <c r="N1727" s="295" t="s">
        <v>912</v>
      </c>
      <c r="O1727" s="295" t="s">
        <v>811</v>
      </c>
      <c r="P1727" s="295" t="s">
        <v>531</v>
      </c>
      <c r="Q1727" s="295" t="s">
        <v>321</v>
      </c>
      <c r="R1727" s="295" t="s">
        <v>201</v>
      </c>
      <c r="S1727" s="295" t="s">
        <v>204</v>
      </c>
      <c r="T1727" s="295" t="s">
        <v>201</v>
      </c>
      <c r="U1727" s="295" t="s">
        <v>330</v>
      </c>
      <c r="V1727" s="295" t="s">
        <v>318</v>
      </c>
      <c r="W1727" s="295" t="s">
        <v>201</v>
      </c>
      <c r="X1727" s="295" t="s">
        <v>94</v>
      </c>
      <c r="Y1727" s="287" t="s">
        <v>164</v>
      </c>
    </row>
    <row r="1728" spans="1:25" x14ac:dyDescent="0.35">
      <c r="A1728" s="295" t="s">
        <v>192</v>
      </c>
      <c r="B1728" s="295" t="s">
        <v>193</v>
      </c>
      <c r="C1728" s="295" t="s">
        <v>842</v>
      </c>
      <c r="D1728" s="295" t="s">
        <v>912</v>
      </c>
      <c r="E1728" s="305">
        <v>0.79</v>
      </c>
      <c r="F1728" s="305">
        <v>0.79</v>
      </c>
      <c r="G1728" s="295" t="s">
        <v>196</v>
      </c>
      <c r="H1728" s="343">
        <v>1</v>
      </c>
      <c r="I1728" s="296">
        <v>43343</v>
      </c>
      <c r="J1728" s="295">
        <v>24292</v>
      </c>
      <c r="K1728" s="295">
        <v>10253</v>
      </c>
      <c r="L1728" s="295" t="s">
        <v>520</v>
      </c>
      <c r="M1728" s="295" t="s">
        <v>911</v>
      </c>
      <c r="N1728" s="295" t="s">
        <v>912</v>
      </c>
      <c r="O1728" s="295" t="s">
        <v>522</v>
      </c>
      <c r="P1728" s="295" t="s">
        <v>531</v>
      </c>
      <c r="Q1728" s="295" t="s">
        <v>321</v>
      </c>
      <c r="R1728" s="295" t="s">
        <v>201</v>
      </c>
      <c r="S1728" s="295" t="s">
        <v>204</v>
      </c>
      <c r="T1728" s="295" t="s">
        <v>201</v>
      </c>
      <c r="U1728" s="295" t="s">
        <v>330</v>
      </c>
      <c r="V1728" s="295" t="s">
        <v>318</v>
      </c>
      <c r="W1728" s="295" t="s">
        <v>201</v>
      </c>
      <c r="X1728" s="295" t="s">
        <v>94</v>
      </c>
      <c r="Y1728" s="287" t="s">
        <v>164</v>
      </c>
    </row>
    <row r="1729" spans="1:25" x14ac:dyDescent="0.35">
      <c r="A1729" s="295" t="s">
        <v>192</v>
      </c>
      <c r="B1729" s="295" t="s">
        <v>193</v>
      </c>
      <c r="C1729" s="295" t="s">
        <v>842</v>
      </c>
      <c r="D1729" s="295" t="s">
        <v>912</v>
      </c>
      <c r="E1729" s="305">
        <v>217.62</v>
      </c>
      <c r="F1729" s="305">
        <v>217.62</v>
      </c>
      <c r="G1729" s="295" t="s">
        <v>196</v>
      </c>
      <c r="H1729" s="343">
        <v>1</v>
      </c>
      <c r="I1729" s="296">
        <v>43343</v>
      </c>
      <c r="J1729" s="295">
        <v>24292</v>
      </c>
      <c r="K1729" s="295">
        <v>10298</v>
      </c>
      <c r="L1729" s="295" t="s">
        <v>520</v>
      </c>
      <c r="M1729" s="295" t="s">
        <v>911</v>
      </c>
      <c r="N1729" s="295" t="s">
        <v>912</v>
      </c>
      <c r="O1729" s="295" t="s">
        <v>544</v>
      </c>
      <c r="P1729" s="295" t="s">
        <v>341</v>
      </c>
      <c r="Q1729" s="295" t="s">
        <v>321</v>
      </c>
      <c r="R1729" s="295" t="s">
        <v>201</v>
      </c>
      <c r="S1729" s="295" t="s">
        <v>204</v>
      </c>
      <c r="T1729" s="295" t="s">
        <v>201</v>
      </c>
      <c r="U1729" s="295" t="s">
        <v>330</v>
      </c>
      <c r="V1729" s="295" t="s">
        <v>318</v>
      </c>
      <c r="W1729" s="295" t="s">
        <v>201</v>
      </c>
      <c r="X1729" s="295" t="s">
        <v>342</v>
      </c>
      <c r="Y1729" s="287" t="s">
        <v>164</v>
      </c>
    </row>
    <row r="1730" spans="1:25" x14ac:dyDescent="0.35">
      <c r="A1730" s="295" t="s">
        <v>192</v>
      </c>
      <c r="B1730" s="295" t="s">
        <v>193</v>
      </c>
      <c r="C1730" s="295" t="s">
        <v>842</v>
      </c>
      <c r="D1730" s="295" t="s">
        <v>912</v>
      </c>
      <c r="E1730" s="305">
        <v>2.25</v>
      </c>
      <c r="F1730" s="305">
        <v>2.25</v>
      </c>
      <c r="G1730" s="295" t="s">
        <v>196</v>
      </c>
      <c r="H1730" s="343">
        <v>1</v>
      </c>
      <c r="I1730" s="296">
        <v>43343</v>
      </c>
      <c r="J1730" s="295">
        <v>24292</v>
      </c>
      <c r="K1730" s="295">
        <v>10377</v>
      </c>
      <c r="L1730" s="295" t="s">
        <v>520</v>
      </c>
      <c r="M1730" s="295" t="s">
        <v>911</v>
      </c>
      <c r="N1730" s="295" t="s">
        <v>912</v>
      </c>
      <c r="O1730" s="295" t="s">
        <v>811</v>
      </c>
      <c r="P1730" s="295" t="s">
        <v>341</v>
      </c>
      <c r="Q1730" s="295" t="s">
        <v>321</v>
      </c>
      <c r="R1730" s="295" t="s">
        <v>201</v>
      </c>
      <c r="S1730" s="295" t="s">
        <v>204</v>
      </c>
      <c r="T1730" s="295" t="s">
        <v>201</v>
      </c>
      <c r="U1730" s="295" t="s">
        <v>330</v>
      </c>
      <c r="V1730" s="295" t="s">
        <v>318</v>
      </c>
      <c r="W1730" s="295" t="s">
        <v>201</v>
      </c>
      <c r="X1730" s="295" t="s">
        <v>342</v>
      </c>
      <c r="Y1730" s="287" t="s">
        <v>164</v>
      </c>
    </row>
    <row r="1731" spans="1:25" x14ac:dyDescent="0.35">
      <c r="A1731" s="295" t="s">
        <v>192</v>
      </c>
      <c r="B1731" s="295" t="s">
        <v>193</v>
      </c>
      <c r="C1731" s="295" t="s">
        <v>842</v>
      </c>
      <c r="D1731" s="295" t="s">
        <v>912</v>
      </c>
      <c r="E1731" s="305">
        <v>1.31</v>
      </c>
      <c r="F1731" s="305">
        <v>1.31</v>
      </c>
      <c r="G1731" s="295" t="s">
        <v>196</v>
      </c>
      <c r="H1731" s="343">
        <v>1</v>
      </c>
      <c r="I1731" s="296">
        <v>43343</v>
      </c>
      <c r="J1731" s="295">
        <v>24292</v>
      </c>
      <c r="K1731" s="295">
        <v>10448</v>
      </c>
      <c r="L1731" s="295" t="s">
        <v>520</v>
      </c>
      <c r="M1731" s="295" t="s">
        <v>911</v>
      </c>
      <c r="N1731" s="295" t="s">
        <v>912</v>
      </c>
      <c r="O1731" s="295" t="s">
        <v>522</v>
      </c>
      <c r="P1731" s="295" t="s">
        <v>341</v>
      </c>
      <c r="Q1731" s="295" t="s">
        <v>321</v>
      </c>
      <c r="R1731" s="295" t="s">
        <v>201</v>
      </c>
      <c r="S1731" s="295" t="s">
        <v>204</v>
      </c>
      <c r="T1731" s="295" t="s">
        <v>201</v>
      </c>
      <c r="U1731" s="295" t="s">
        <v>330</v>
      </c>
      <c r="V1731" s="295" t="s">
        <v>318</v>
      </c>
      <c r="W1731" s="295" t="s">
        <v>201</v>
      </c>
      <c r="X1731" s="295" t="s">
        <v>342</v>
      </c>
      <c r="Y1731" s="287" t="s">
        <v>164</v>
      </c>
    </row>
    <row r="1732" spans="1:25" x14ac:dyDescent="0.35">
      <c r="A1732" s="295" t="s">
        <v>192</v>
      </c>
      <c r="B1732" s="295" t="s">
        <v>193</v>
      </c>
      <c r="C1732" s="295" t="s">
        <v>842</v>
      </c>
      <c r="D1732" s="295" t="s">
        <v>912</v>
      </c>
      <c r="E1732" s="305">
        <v>103.04</v>
      </c>
      <c r="F1732" s="305">
        <v>103.04</v>
      </c>
      <c r="G1732" s="295" t="s">
        <v>196</v>
      </c>
      <c r="H1732" s="343">
        <v>1</v>
      </c>
      <c r="I1732" s="296">
        <v>43343</v>
      </c>
      <c r="J1732" s="295">
        <v>24292</v>
      </c>
      <c r="K1732" s="295">
        <v>10492</v>
      </c>
      <c r="L1732" s="295" t="s">
        <v>520</v>
      </c>
      <c r="M1732" s="295" t="s">
        <v>911</v>
      </c>
      <c r="N1732" s="295" t="s">
        <v>912</v>
      </c>
      <c r="O1732" s="295" t="s">
        <v>544</v>
      </c>
      <c r="P1732" s="295" t="s">
        <v>343</v>
      </c>
      <c r="Q1732" s="295" t="s">
        <v>321</v>
      </c>
      <c r="R1732" s="295" t="s">
        <v>201</v>
      </c>
      <c r="S1732" s="295" t="s">
        <v>204</v>
      </c>
      <c r="T1732" s="295" t="s">
        <v>201</v>
      </c>
      <c r="U1732" s="295" t="s">
        <v>330</v>
      </c>
      <c r="V1732" s="295" t="s">
        <v>318</v>
      </c>
      <c r="W1732" s="295" t="s">
        <v>201</v>
      </c>
      <c r="X1732" s="295" t="s">
        <v>342</v>
      </c>
      <c r="Y1732" s="287" t="s">
        <v>164</v>
      </c>
    </row>
    <row r="1733" spans="1:25" x14ac:dyDescent="0.35">
      <c r="A1733" s="295" t="s">
        <v>192</v>
      </c>
      <c r="B1733" s="295" t="s">
        <v>193</v>
      </c>
      <c r="C1733" s="295" t="s">
        <v>842</v>
      </c>
      <c r="D1733" s="295" t="s">
        <v>912</v>
      </c>
      <c r="E1733" s="305">
        <v>1.06</v>
      </c>
      <c r="F1733" s="305">
        <v>1.06</v>
      </c>
      <c r="G1733" s="295" t="s">
        <v>196</v>
      </c>
      <c r="H1733" s="343">
        <v>1</v>
      </c>
      <c r="I1733" s="296">
        <v>43343</v>
      </c>
      <c r="J1733" s="295">
        <v>24292</v>
      </c>
      <c r="K1733" s="295">
        <v>10570</v>
      </c>
      <c r="L1733" s="295" t="s">
        <v>520</v>
      </c>
      <c r="M1733" s="295" t="s">
        <v>911</v>
      </c>
      <c r="N1733" s="295" t="s">
        <v>912</v>
      </c>
      <c r="O1733" s="295" t="s">
        <v>811</v>
      </c>
      <c r="P1733" s="295" t="s">
        <v>343</v>
      </c>
      <c r="Q1733" s="295" t="s">
        <v>321</v>
      </c>
      <c r="R1733" s="295" t="s">
        <v>201</v>
      </c>
      <c r="S1733" s="295" t="s">
        <v>204</v>
      </c>
      <c r="T1733" s="295" t="s">
        <v>201</v>
      </c>
      <c r="U1733" s="295" t="s">
        <v>330</v>
      </c>
      <c r="V1733" s="295" t="s">
        <v>318</v>
      </c>
      <c r="W1733" s="295" t="s">
        <v>201</v>
      </c>
      <c r="X1733" s="295" t="s">
        <v>342</v>
      </c>
      <c r="Y1733" s="287" t="s">
        <v>164</v>
      </c>
    </row>
    <row r="1734" spans="1:25" x14ac:dyDescent="0.35">
      <c r="A1734" s="295" t="s">
        <v>192</v>
      </c>
      <c r="B1734" s="295" t="s">
        <v>193</v>
      </c>
      <c r="C1734" s="295" t="s">
        <v>842</v>
      </c>
      <c r="D1734" s="295" t="s">
        <v>912</v>
      </c>
      <c r="E1734" s="305">
        <v>0.62</v>
      </c>
      <c r="F1734" s="305">
        <v>0.62</v>
      </c>
      <c r="G1734" s="295" t="s">
        <v>196</v>
      </c>
      <c r="H1734" s="343">
        <v>1</v>
      </c>
      <c r="I1734" s="296">
        <v>43343</v>
      </c>
      <c r="J1734" s="295">
        <v>24292</v>
      </c>
      <c r="K1734" s="295">
        <v>10639</v>
      </c>
      <c r="L1734" s="295" t="s">
        <v>520</v>
      </c>
      <c r="M1734" s="295" t="s">
        <v>911</v>
      </c>
      <c r="N1734" s="295" t="s">
        <v>912</v>
      </c>
      <c r="O1734" s="295" t="s">
        <v>522</v>
      </c>
      <c r="P1734" s="295" t="s">
        <v>343</v>
      </c>
      <c r="Q1734" s="295" t="s">
        <v>321</v>
      </c>
      <c r="R1734" s="295" t="s">
        <v>201</v>
      </c>
      <c r="S1734" s="295" t="s">
        <v>204</v>
      </c>
      <c r="T1734" s="295" t="s">
        <v>201</v>
      </c>
      <c r="U1734" s="295" t="s">
        <v>330</v>
      </c>
      <c r="V1734" s="295" t="s">
        <v>318</v>
      </c>
      <c r="W1734" s="295" t="s">
        <v>201</v>
      </c>
      <c r="X1734" s="295" t="s">
        <v>342</v>
      </c>
      <c r="Y1734" s="287" t="s">
        <v>164</v>
      </c>
    </row>
    <row r="1735" spans="1:25" x14ac:dyDescent="0.35">
      <c r="A1735" s="295" t="s">
        <v>192</v>
      </c>
      <c r="B1735" s="295" t="s">
        <v>193</v>
      </c>
      <c r="C1735" s="295" t="s">
        <v>842</v>
      </c>
      <c r="D1735" s="295" t="s">
        <v>912</v>
      </c>
      <c r="E1735" s="305">
        <v>21.07</v>
      </c>
      <c r="F1735" s="305">
        <v>21.07</v>
      </c>
      <c r="G1735" s="295" t="s">
        <v>196</v>
      </c>
      <c r="H1735" s="343">
        <v>1</v>
      </c>
      <c r="I1735" s="296">
        <v>43343</v>
      </c>
      <c r="J1735" s="295">
        <v>24292</v>
      </c>
      <c r="K1735" s="295">
        <v>10681</v>
      </c>
      <c r="L1735" s="295" t="s">
        <v>520</v>
      </c>
      <c r="M1735" s="295" t="s">
        <v>911</v>
      </c>
      <c r="N1735" s="295" t="s">
        <v>912</v>
      </c>
      <c r="O1735" s="295" t="s">
        <v>544</v>
      </c>
      <c r="P1735" s="295" t="s">
        <v>346</v>
      </c>
      <c r="Q1735" s="295" t="s">
        <v>321</v>
      </c>
      <c r="R1735" s="295" t="s">
        <v>201</v>
      </c>
      <c r="S1735" s="295" t="s">
        <v>204</v>
      </c>
      <c r="T1735" s="295" t="s">
        <v>201</v>
      </c>
      <c r="U1735" s="295" t="s">
        <v>330</v>
      </c>
      <c r="V1735" s="295" t="s">
        <v>318</v>
      </c>
      <c r="W1735" s="295" t="s">
        <v>201</v>
      </c>
      <c r="X1735" s="295" t="s">
        <v>331</v>
      </c>
      <c r="Y1735" s="287" t="s">
        <v>164</v>
      </c>
    </row>
    <row r="1736" spans="1:25" x14ac:dyDescent="0.35">
      <c r="A1736" s="295" t="s">
        <v>192</v>
      </c>
      <c r="B1736" s="295" t="s">
        <v>193</v>
      </c>
      <c r="C1736" s="295" t="s">
        <v>842</v>
      </c>
      <c r="D1736" s="295" t="s">
        <v>912</v>
      </c>
      <c r="E1736" s="305">
        <v>0.22</v>
      </c>
      <c r="F1736" s="305">
        <v>0.22</v>
      </c>
      <c r="G1736" s="295" t="s">
        <v>196</v>
      </c>
      <c r="H1736" s="343">
        <v>1</v>
      </c>
      <c r="I1736" s="296">
        <v>43343</v>
      </c>
      <c r="J1736" s="295">
        <v>24292</v>
      </c>
      <c r="K1736" s="295">
        <v>10759</v>
      </c>
      <c r="L1736" s="295" t="s">
        <v>520</v>
      </c>
      <c r="M1736" s="295" t="s">
        <v>911</v>
      </c>
      <c r="N1736" s="295" t="s">
        <v>912</v>
      </c>
      <c r="O1736" s="295" t="s">
        <v>811</v>
      </c>
      <c r="P1736" s="295" t="s">
        <v>346</v>
      </c>
      <c r="Q1736" s="295" t="s">
        <v>321</v>
      </c>
      <c r="R1736" s="295" t="s">
        <v>201</v>
      </c>
      <c r="S1736" s="295" t="s">
        <v>204</v>
      </c>
      <c r="T1736" s="295" t="s">
        <v>201</v>
      </c>
      <c r="U1736" s="295" t="s">
        <v>330</v>
      </c>
      <c r="V1736" s="295" t="s">
        <v>318</v>
      </c>
      <c r="W1736" s="295" t="s">
        <v>201</v>
      </c>
      <c r="X1736" s="295" t="s">
        <v>331</v>
      </c>
      <c r="Y1736" s="287" t="s">
        <v>164</v>
      </c>
    </row>
    <row r="1737" spans="1:25" x14ac:dyDescent="0.35">
      <c r="A1737" s="295" t="s">
        <v>192</v>
      </c>
      <c r="B1737" s="295" t="s">
        <v>193</v>
      </c>
      <c r="C1737" s="295" t="s">
        <v>842</v>
      </c>
      <c r="D1737" s="295" t="s">
        <v>912</v>
      </c>
      <c r="E1737" s="305">
        <v>0.13</v>
      </c>
      <c r="F1737" s="305">
        <v>0.13</v>
      </c>
      <c r="G1737" s="295" t="s">
        <v>196</v>
      </c>
      <c r="H1737" s="343">
        <v>1</v>
      </c>
      <c r="I1737" s="296">
        <v>43343</v>
      </c>
      <c r="J1737" s="295">
        <v>24292</v>
      </c>
      <c r="K1737" s="295">
        <v>10826</v>
      </c>
      <c r="L1737" s="295" t="s">
        <v>520</v>
      </c>
      <c r="M1737" s="295" t="s">
        <v>911</v>
      </c>
      <c r="N1737" s="295" t="s">
        <v>912</v>
      </c>
      <c r="O1737" s="295" t="s">
        <v>522</v>
      </c>
      <c r="P1737" s="295" t="s">
        <v>346</v>
      </c>
      <c r="Q1737" s="295" t="s">
        <v>321</v>
      </c>
      <c r="R1737" s="295" t="s">
        <v>201</v>
      </c>
      <c r="S1737" s="295" t="s">
        <v>204</v>
      </c>
      <c r="T1737" s="295" t="s">
        <v>201</v>
      </c>
      <c r="U1737" s="295" t="s">
        <v>330</v>
      </c>
      <c r="V1737" s="295" t="s">
        <v>318</v>
      </c>
      <c r="W1737" s="295" t="s">
        <v>201</v>
      </c>
      <c r="X1737" s="295" t="s">
        <v>331</v>
      </c>
      <c r="Y1737" s="287" t="s">
        <v>164</v>
      </c>
    </row>
    <row r="1738" spans="1:25" x14ac:dyDescent="0.35">
      <c r="A1738" s="295" t="s">
        <v>192</v>
      </c>
      <c r="B1738" s="295" t="s">
        <v>193</v>
      </c>
      <c r="C1738" s="295" t="s">
        <v>842</v>
      </c>
      <c r="D1738" s="295" t="s">
        <v>912</v>
      </c>
      <c r="E1738" s="305">
        <v>34.229999999999997</v>
      </c>
      <c r="F1738" s="305">
        <v>34.229999999999997</v>
      </c>
      <c r="G1738" s="295" t="s">
        <v>196</v>
      </c>
      <c r="H1738" s="343">
        <v>1</v>
      </c>
      <c r="I1738" s="296">
        <v>43343</v>
      </c>
      <c r="J1738" s="295">
        <v>24292</v>
      </c>
      <c r="K1738" s="295">
        <v>10869</v>
      </c>
      <c r="L1738" s="295" t="s">
        <v>520</v>
      </c>
      <c r="M1738" s="295" t="s">
        <v>911</v>
      </c>
      <c r="N1738" s="295" t="s">
        <v>912</v>
      </c>
      <c r="O1738" s="295" t="s">
        <v>544</v>
      </c>
      <c r="P1738" s="295" t="s">
        <v>345</v>
      </c>
      <c r="Q1738" s="295" t="s">
        <v>321</v>
      </c>
      <c r="R1738" s="295" t="s">
        <v>201</v>
      </c>
      <c r="S1738" s="295" t="s">
        <v>204</v>
      </c>
      <c r="T1738" s="295" t="s">
        <v>201</v>
      </c>
      <c r="U1738" s="295" t="s">
        <v>330</v>
      </c>
      <c r="V1738" s="295" t="s">
        <v>318</v>
      </c>
      <c r="W1738" s="295" t="s">
        <v>201</v>
      </c>
      <c r="X1738" s="295" t="s">
        <v>331</v>
      </c>
      <c r="Y1738" s="287" t="s">
        <v>164</v>
      </c>
    </row>
    <row r="1739" spans="1:25" x14ac:dyDescent="0.35">
      <c r="A1739" s="295" t="s">
        <v>192</v>
      </c>
      <c r="B1739" s="295" t="s">
        <v>193</v>
      </c>
      <c r="C1739" s="295" t="s">
        <v>842</v>
      </c>
      <c r="D1739" s="295" t="s">
        <v>912</v>
      </c>
      <c r="E1739" s="305">
        <v>0.35</v>
      </c>
      <c r="F1739" s="305">
        <v>0.35</v>
      </c>
      <c r="G1739" s="295" t="s">
        <v>196</v>
      </c>
      <c r="H1739" s="343">
        <v>1</v>
      </c>
      <c r="I1739" s="296">
        <v>43343</v>
      </c>
      <c r="J1739" s="295">
        <v>24292</v>
      </c>
      <c r="K1739" s="295">
        <v>10947</v>
      </c>
      <c r="L1739" s="295" t="s">
        <v>520</v>
      </c>
      <c r="M1739" s="295" t="s">
        <v>911</v>
      </c>
      <c r="N1739" s="295" t="s">
        <v>912</v>
      </c>
      <c r="O1739" s="295" t="s">
        <v>811</v>
      </c>
      <c r="P1739" s="295" t="s">
        <v>345</v>
      </c>
      <c r="Q1739" s="295" t="s">
        <v>321</v>
      </c>
      <c r="R1739" s="295" t="s">
        <v>201</v>
      </c>
      <c r="S1739" s="295" t="s">
        <v>204</v>
      </c>
      <c r="T1739" s="295" t="s">
        <v>201</v>
      </c>
      <c r="U1739" s="295" t="s">
        <v>330</v>
      </c>
      <c r="V1739" s="295" t="s">
        <v>318</v>
      </c>
      <c r="W1739" s="295" t="s">
        <v>201</v>
      </c>
      <c r="X1739" s="295" t="s">
        <v>331</v>
      </c>
      <c r="Y1739" s="287" t="s">
        <v>164</v>
      </c>
    </row>
    <row r="1740" spans="1:25" x14ac:dyDescent="0.35">
      <c r="A1740" s="295" t="s">
        <v>192</v>
      </c>
      <c r="B1740" s="295" t="s">
        <v>193</v>
      </c>
      <c r="C1740" s="295" t="s">
        <v>842</v>
      </c>
      <c r="D1740" s="295" t="s">
        <v>912</v>
      </c>
      <c r="E1740" s="305">
        <v>0.21</v>
      </c>
      <c r="F1740" s="305">
        <v>0.21</v>
      </c>
      <c r="G1740" s="295" t="s">
        <v>196</v>
      </c>
      <c r="H1740" s="343">
        <v>1</v>
      </c>
      <c r="I1740" s="296">
        <v>43343</v>
      </c>
      <c r="J1740" s="295">
        <v>24292</v>
      </c>
      <c r="K1740" s="295">
        <v>11014</v>
      </c>
      <c r="L1740" s="295" t="s">
        <v>520</v>
      </c>
      <c r="M1740" s="295" t="s">
        <v>911</v>
      </c>
      <c r="N1740" s="295" t="s">
        <v>912</v>
      </c>
      <c r="O1740" s="295" t="s">
        <v>522</v>
      </c>
      <c r="P1740" s="295" t="s">
        <v>345</v>
      </c>
      <c r="Q1740" s="295" t="s">
        <v>321</v>
      </c>
      <c r="R1740" s="295" t="s">
        <v>201</v>
      </c>
      <c r="S1740" s="295" t="s">
        <v>204</v>
      </c>
      <c r="T1740" s="295" t="s">
        <v>201</v>
      </c>
      <c r="U1740" s="295" t="s">
        <v>330</v>
      </c>
      <c r="V1740" s="295" t="s">
        <v>318</v>
      </c>
      <c r="W1740" s="295" t="s">
        <v>201</v>
      </c>
      <c r="X1740" s="295" t="s">
        <v>331</v>
      </c>
      <c r="Y1740" s="287" t="s">
        <v>164</v>
      </c>
    </row>
    <row r="1741" spans="1:25" x14ac:dyDescent="0.35">
      <c r="A1741" s="295" t="s">
        <v>192</v>
      </c>
      <c r="B1741" s="295" t="s">
        <v>193</v>
      </c>
      <c r="C1741" s="295" t="s">
        <v>842</v>
      </c>
      <c r="D1741" s="295" t="s">
        <v>912</v>
      </c>
      <c r="E1741" s="305">
        <v>31.4</v>
      </c>
      <c r="F1741" s="305">
        <v>31.4</v>
      </c>
      <c r="G1741" s="295" t="s">
        <v>196</v>
      </c>
      <c r="H1741" s="343">
        <v>1</v>
      </c>
      <c r="I1741" s="296">
        <v>43343</v>
      </c>
      <c r="J1741" s="295">
        <v>24292</v>
      </c>
      <c r="K1741" s="295">
        <v>11057</v>
      </c>
      <c r="L1741" s="295" t="s">
        <v>520</v>
      </c>
      <c r="M1741" s="295" t="s">
        <v>911</v>
      </c>
      <c r="N1741" s="295" t="s">
        <v>912</v>
      </c>
      <c r="O1741" s="295" t="s">
        <v>544</v>
      </c>
      <c r="P1741" s="295" t="s">
        <v>333</v>
      </c>
      <c r="Q1741" s="295" t="s">
        <v>322</v>
      </c>
      <c r="R1741" s="295" t="s">
        <v>201</v>
      </c>
      <c r="S1741" s="295" t="s">
        <v>204</v>
      </c>
      <c r="T1741" s="295" t="s">
        <v>201</v>
      </c>
      <c r="U1741" s="295" t="s">
        <v>330</v>
      </c>
      <c r="V1741" s="295" t="s">
        <v>318</v>
      </c>
      <c r="W1741" s="295" t="s">
        <v>201</v>
      </c>
      <c r="X1741" s="295" t="s">
        <v>331</v>
      </c>
      <c r="Y1741" s="287" t="s">
        <v>164</v>
      </c>
    </row>
    <row r="1742" spans="1:25" x14ac:dyDescent="0.35">
      <c r="A1742" s="295" t="s">
        <v>192</v>
      </c>
      <c r="B1742" s="295" t="s">
        <v>193</v>
      </c>
      <c r="C1742" s="295" t="s">
        <v>842</v>
      </c>
      <c r="D1742" s="295" t="s">
        <v>912</v>
      </c>
      <c r="E1742" s="305">
        <v>0.32</v>
      </c>
      <c r="F1742" s="305">
        <v>0.32</v>
      </c>
      <c r="G1742" s="295" t="s">
        <v>196</v>
      </c>
      <c r="H1742" s="343">
        <v>1</v>
      </c>
      <c r="I1742" s="296">
        <v>43343</v>
      </c>
      <c r="J1742" s="295">
        <v>24292</v>
      </c>
      <c r="K1742" s="295">
        <v>11135</v>
      </c>
      <c r="L1742" s="295" t="s">
        <v>520</v>
      </c>
      <c r="M1742" s="295" t="s">
        <v>911</v>
      </c>
      <c r="N1742" s="295" t="s">
        <v>912</v>
      </c>
      <c r="O1742" s="295" t="s">
        <v>811</v>
      </c>
      <c r="P1742" s="295" t="s">
        <v>333</v>
      </c>
      <c r="Q1742" s="295" t="s">
        <v>322</v>
      </c>
      <c r="R1742" s="295" t="s">
        <v>201</v>
      </c>
      <c r="S1742" s="295" t="s">
        <v>204</v>
      </c>
      <c r="T1742" s="295" t="s">
        <v>201</v>
      </c>
      <c r="U1742" s="295" t="s">
        <v>330</v>
      </c>
      <c r="V1742" s="295" t="s">
        <v>318</v>
      </c>
      <c r="W1742" s="295" t="s">
        <v>201</v>
      </c>
      <c r="X1742" s="295" t="s">
        <v>331</v>
      </c>
      <c r="Y1742" s="287" t="s">
        <v>164</v>
      </c>
    </row>
    <row r="1743" spans="1:25" x14ac:dyDescent="0.35">
      <c r="A1743" s="295" t="s">
        <v>192</v>
      </c>
      <c r="B1743" s="295" t="s">
        <v>193</v>
      </c>
      <c r="C1743" s="295" t="s">
        <v>842</v>
      </c>
      <c r="D1743" s="295" t="s">
        <v>912</v>
      </c>
      <c r="E1743" s="305">
        <v>0.19</v>
      </c>
      <c r="F1743" s="305">
        <v>0.19</v>
      </c>
      <c r="G1743" s="295" t="s">
        <v>196</v>
      </c>
      <c r="H1743" s="343">
        <v>1</v>
      </c>
      <c r="I1743" s="296">
        <v>43343</v>
      </c>
      <c r="J1743" s="295">
        <v>24292</v>
      </c>
      <c r="K1743" s="295">
        <v>11202</v>
      </c>
      <c r="L1743" s="295" t="s">
        <v>520</v>
      </c>
      <c r="M1743" s="295" t="s">
        <v>911</v>
      </c>
      <c r="N1743" s="295" t="s">
        <v>912</v>
      </c>
      <c r="O1743" s="295" t="s">
        <v>522</v>
      </c>
      <c r="P1743" s="295" t="s">
        <v>333</v>
      </c>
      <c r="Q1743" s="295" t="s">
        <v>322</v>
      </c>
      <c r="R1743" s="295" t="s">
        <v>201</v>
      </c>
      <c r="S1743" s="295" t="s">
        <v>204</v>
      </c>
      <c r="T1743" s="295" t="s">
        <v>201</v>
      </c>
      <c r="U1743" s="295" t="s">
        <v>330</v>
      </c>
      <c r="V1743" s="295" t="s">
        <v>318</v>
      </c>
      <c r="W1743" s="295" t="s">
        <v>201</v>
      </c>
      <c r="X1743" s="295" t="s">
        <v>331</v>
      </c>
      <c r="Y1743" s="287" t="s">
        <v>164</v>
      </c>
    </row>
    <row r="1744" spans="1:25" x14ac:dyDescent="0.35">
      <c r="A1744" s="295" t="s">
        <v>192</v>
      </c>
      <c r="B1744" s="295" t="s">
        <v>193</v>
      </c>
      <c r="C1744" s="295" t="s">
        <v>842</v>
      </c>
      <c r="D1744" s="295" t="s">
        <v>912</v>
      </c>
      <c r="E1744" s="305">
        <v>9.99</v>
      </c>
      <c r="F1744" s="305">
        <v>9.99</v>
      </c>
      <c r="G1744" s="295" t="s">
        <v>196</v>
      </c>
      <c r="H1744" s="343">
        <v>1</v>
      </c>
      <c r="I1744" s="296">
        <v>43343</v>
      </c>
      <c r="J1744" s="295">
        <v>24292</v>
      </c>
      <c r="K1744" s="295">
        <v>11244</v>
      </c>
      <c r="L1744" s="295" t="s">
        <v>520</v>
      </c>
      <c r="M1744" s="295" t="s">
        <v>911</v>
      </c>
      <c r="N1744" s="295" t="s">
        <v>912</v>
      </c>
      <c r="O1744" s="295" t="s">
        <v>544</v>
      </c>
      <c r="P1744" s="295" t="s">
        <v>329</v>
      </c>
      <c r="Q1744" s="295" t="s">
        <v>324</v>
      </c>
      <c r="R1744" s="295" t="s">
        <v>201</v>
      </c>
      <c r="S1744" s="295" t="s">
        <v>204</v>
      </c>
      <c r="T1744" s="295" t="s">
        <v>201</v>
      </c>
      <c r="U1744" s="295" t="s">
        <v>330</v>
      </c>
      <c r="V1744" s="295" t="s">
        <v>318</v>
      </c>
      <c r="W1744" s="295" t="s">
        <v>201</v>
      </c>
      <c r="X1744" s="295" t="s">
        <v>331</v>
      </c>
      <c r="Y1744" s="287" t="s">
        <v>164</v>
      </c>
    </row>
    <row r="1745" spans="1:25" x14ac:dyDescent="0.35">
      <c r="A1745" s="295" t="s">
        <v>192</v>
      </c>
      <c r="B1745" s="295" t="s">
        <v>193</v>
      </c>
      <c r="C1745" s="295" t="s">
        <v>842</v>
      </c>
      <c r="D1745" s="295" t="s">
        <v>912</v>
      </c>
      <c r="E1745" s="305">
        <v>0.1</v>
      </c>
      <c r="F1745" s="305">
        <v>0.1</v>
      </c>
      <c r="G1745" s="295" t="s">
        <v>196</v>
      </c>
      <c r="H1745" s="343">
        <v>1</v>
      </c>
      <c r="I1745" s="296">
        <v>43343</v>
      </c>
      <c r="J1745" s="295">
        <v>24292</v>
      </c>
      <c r="K1745" s="295">
        <v>11322</v>
      </c>
      <c r="L1745" s="295" t="s">
        <v>520</v>
      </c>
      <c r="M1745" s="295" t="s">
        <v>911</v>
      </c>
      <c r="N1745" s="295" t="s">
        <v>912</v>
      </c>
      <c r="O1745" s="295" t="s">
        <v>811</v>
      </c>
      <c r="P1745" s="295" t="s">
        <v>329</v>
      </c>
      <c r="Q1745" s="295" t="s">
        <v>324</v>
      </c>
      <c r="R1745" s="295" t="s">
        <v>201</v>
      </c>
      <c r="S1745" s="295" t="s">
        <v>204</v>
      </c>
      <c r="T1745" s="295" t="s">
        <v>201</v>
      </c>
      <c r="U1745" s="295" t="s">
        <v>330</v>
      </c>
      <c r="V1745" s="295" t="s">
        <v>318</v>
      </c>
      <c r="W1745" s="295" t="s">
        <v>201</v>
      </c>
      <c r="X1745" s="295" t="s">
        <v>331</v>
      </c>
      <c r="Y1745" s="287" t="s">
        <v>164</v>
      </c>
    </row>
    <row r="1746" spans="1:25" x14ac:dyDescent="0.35">
      <c r="A1746" s="295" t="s">
        <v>192</v>
      </c>
      <c r="B1746" s="295" t="s">
        <v>193</v>
      </c>
      <c r="C1746" s="295" t="s">
        <v>842</v>
      </c>
      <c r="D1746" s="295" t="s">
        <v>912</v>
      </c>
      <c r="E1746" s="305">
        <v>0.06</v>
      </c>
      <c r="F1746" s="305">
        <v>0.06</v>
      </c>
      <c r="G1746" s="295" t="s">
        <v>196</v>
      </c>
      <c r="H1746" s="343">
        <v>1</v>
      </c>
      <c r="I1746" s="296">
        <v>43343</v>
      </c>
      <c r="J1746" s="295">
        <v>24292</v>
      </c>
      <c r="K1746" s="295">
        <v>11389</v>
      </c>
      <c r="L1746" s="295" t="s">
        <v>520</v>
      </c>
      <c r="M1746" s="295" t="s">
        <v>911</v>
      </c>
      <c r="N1746" s="295" t="s">
        <v>912</v>
      </c>
      <c r="O1746" s="295" t="s">
        <v>522</v>
      </c>
      <c r="P1746" s="295" t="s">
        <v>329</v>
      </c>
      <c r="Q1746" s="295" t="s">
        <v>324</v>
      </c>
      <c r="R1746" s="295" t="s">
        <v>201</v>
      </c>
      <c r="S1746" s="295" t="s">
        <v>204</v>
      </c>
      <c r="T1746" s="295" t="s">
        <v>201</v>
      </c>
      <c r="U1746" s="295" t="s">
        <v>330</v>
      </c>
      <c r="V1746" s="295" t="s">
        <v>318</v>
      </c>
      <c r="W1746" s="295" t="s">
        <v>201</v>
      </c>
      <c r="X1746" s="295" t="s">
        <v>331</v>
      </c>
      <c r="Y1746" s="287" t="s">
        <v>164</v>
      </c>
    </row>
    <row r="1747" spans="1:25" x14ac:dyDescent="0.35">
      <c r="A1747" s="295" t="s">
        <v>192</v>
      </c>
      <c r="B1747" s="295" t="s">
        <v>193</v>
      </c>
      <c r="C1747" s="295" t="s">
        <v>842</v>
      </c>
      <c r="D1747" s="295" t="s">
        <v>912</v>
      </c>
      <c r="E1747" s="305">
        <v>0.98</v>
      </c>
      <c r="F1747" s="305">
        <v>0.98</v>
      </c>
      <c r="G1747" s="295" t="s">
        <v>196</v>
      </c>
      <c r="H1747" s="343">
        <v>1</v>
      </c>
      <c r="I1747" s="296">
        <v>43343</v>
      </c>
      <c r="J1747" s="295">
        <v>24292</v>
      </c>
      <c r="K1747" s="295">
        <v>11429</v>
      </c>
      <c r="L1747" s="295" t="s">
        <v>520</v>
      </c>
      <c r="M1747" s="295" t="s">
        <v>911</v>
      </c>
      <c r="N1747" s="295" t="s">
        <v>912</v>
      </c>
      <c r="O1747" s="295" t="s">
        <v>544</v>
      </c>
      <c r="P1747" s="295" t="s">
        <v>332</v>
      </c>
      <c r="Q1747" s="295" t="s">
        <v>324</v>
      </c>
      <c r="R1747" s="295" t="s">
        <v>201</v>
      </c>
      <c r="S1747" s="295" t="s">
        <v>204</v>
      </c>
      <c r="T1747" s="295" t="s">
        <v>201</v>
      </c>
      <c r="U1747" s="295" t="s">
        <v>330</v>
      </c>
      <c r="V1747" s="295" t="s">
        <v>318</v>
      </c>
      <c r="W1747" s="295" t="s">
        <v>201</v>
      </c>
      <c r="X1747" s="295" t="s">
        <v>331</v>
      </c>
      <c r="Y1747" s="287" t="s">
        <v>164</v>
      </c>
    </row>
    <row r="1748" spans="1:25" x14ac:dyDescent="0.35">
      <c r="A1748" s="295" t="s">
        <v>192</v>
      </c>
      <c r="B1748" s="295" t="s">
        <v>193</v>
      </c>
      <c r="C1748" s="295" t="s">
        <v>842</v>
      </c>
      <c r="D1748" s="295" t="s">
        <v>912</v>
      </c>
      <c r="E1748" s="305">
        <v>0.01</v>
      </c>
      <c r="F1748" s="305">
        <v>0.01</v>
      </c>
      <c r="G1748" s="295" t="s">
        <v>196</v>
      </c>
      <c r="H1748" s="343">
        <v>1</v>
      </c>
      <c r="I1748" s="296">
        <v>43343</v>
      </c>
      <c r="J1748" s="295">
        <v>24292</v>
      </c>
      <c r="K1748" s="295">
        <v>11499</v>
      </c>
      <c r="L1748" s="295" t="s">
        <v>520</v>
      </c>
      <c r="M1748" s="295" t="s">
        <v>911</v>
      </c>
      <c r="N1748" s="295" t="s">
        <v>912</v>
      </c>
      <c r="O1748" s="295" t="s">
        <v>811</v>
      </c>
      <c r="P1748" s="295" t="s">
        <v>332</v>
      </c>
      <c r="Q1748" s="295" t="s">
        <v>324</v>
      </c>
      <c r="R1748" s="295" t="s">
        <v>201</v>
      </c>
      <c r="S1748" s="295" t="s">
        <v>204</v>
      </c>
      <c r="T1748" s="295" t="s">
        <v>201</v>
      </c>
      <c r="U1748" s="295" t="s">
        <v>330</v>
      </c>
      <c r="V1748" s="295" t="s">
        <v>318</v>
      </c>
      <c r="W1748" s="295" t="s">
        <v>201</v>
      </c>
      <c r="X1748" s="295" t="s">
        <v>331</v>
      </c>
      <c r="Y1748" s="287" t="s">
        <v>164</v>
      </c>
    </row>
    <row r="1749" spans="1:25" x14ac:dyDescent="0.35">
      <c r="A1749" s="295" t="s">
        <v>192</v>
      </c>
      <c r="B1749" s="295" t="s">
        <v>193</v>
      </c>
      <c r="C1749" s="295" t="s">
        <v>842</v>
      </c>
      <c r="D1749" s="295" t="s">
        <v>912</v>
      </c>
      <c r="E1749" s="305">
        <v>0.01</v>
      </c>
      <c r="F1749" s="305">
        <v>0.01</v>
      </c>
      <c r="G1749" s="295" t="s">
        <v>196</v>
      </c>
      <c r="H1749" s="343">
        <v>1</v>
      </c>
      <c r="I1749" s="296">
        <v>43343</v>
      </c>
      <c r="J1749" s="295">
        <v>24292</v>
      </c>
      <c r="K1749" s="295">
        <v>11558</v>
      </c>
      <c r="L1749" s="295" t="s">
        <v>520</v>
      </c>
      <c r="M1749" s="295" t="s">
        <v>911</v>
      </c>
      <c r="N1749" s="295" t="s">
        <v>912</v>
      </c>
      <c r="O1749" s="295" t="s">
        <v>522</v>
      </c>
      <c r="P1749" s="295" t="s">
        <v>332</v>
      </c>
      <c r="Q1749" s="295" t="s">
        <v>324</v>
      </c>
      <c r="R1749" s="295" t="s">
        <v>201</v>
      </c>
      <c r="S1749" s="295" t="s">
        <v>204</v>
      </c>
      <c r="T1749" s="295" t="s">
        <v>201</v>
      </c>
      <c r="U1749" s="295" t="s">
        <v>330</v>
      </c>
      <c r="V1749" s="295" t="s">
        <v>318</v>
      </c>
      <c r="W1749" s="295" t="s">
        <v>201</v>
      </c>
      <c r="X1749" s="295" t="s">
        <v>331</v>
      </c>
      <c r="Y1749" s="287" t="s">
        <v>164</v>
      </c>
    </row>
    <row r="1750" spans="1:25" x14ac:dyDescent="0.35">
      <c r="A1750" s="295" t="s">
        <v>192</v>
      </c>
      <c r="B1750" s="295" t="s">
        <v>193</v>
      </c>
      <c r="C1750" s="295" t="s">
        <v>842</v>
      </c>
      <c r="D1750" s="295" t="s">
        <v>912</v>
      </c>
      <c r="E1750" s="305">
        <v>58.6</v>
      </c>
      <c r="F1750" s="305">
        <v>58.6</v>
      </c>
      <c r="G1750" s="295" t="s">
        <v>196</v>
      </c>
      <c r="H1750" s="343">
        <v>1</v>
      </c>
      <c r="I1750" s="296">
        <v>43343</v>
      </c>
      <c r="J1750" s="295">
        <v>24292</v>
      </c>
      <c r="K1750" s="295">
        <v>11599</v>
      </c>
      <c r="L1750" s="295" t="s">
        <v>520</v>
      </c>
      <c r="M1750" s="295" t="s">
        <v>911</v>
      </c>
      <c r="N1750" s="295" t="s">
        <v>912</v>
      </c>
      <c r="O1750" s="295" t="s">
        <v>544</v>
      </c>
      <c r="P1750" s="295" t="s">
        <v>333</v>
      </c>
      <c r="Q1750" s="295" t="s">
        <v>324</v>
      </c>
      <c r="R1750" s="295" t="s">
        <v>201</v>
      </c>
      <c r="S1750" s="295" t="s">
        <v>204</v>
      </c>
      <c r="T1750" s="295" t="s">
        <v>201</v>
      </c>
      <c r="U1750" s="295" t="s">
        <v>330</v>
      </c>
      <c r="V1750" s="295" t="s">
        <v>318</v>
      </c>
      <c r="W1750" s="295" t="s">
        <v>201</v>
      </c>
      <c r="X1750" s="295" t="s">
        <v>331</v>
      </c>
      <c r="Y1750" s="287" t="s">
        <v>164</v>
      </c>
    </row>
    <row r="1751" spans="1:25" x14ac:dyDescent="0.35">
      <c r="A1751" s="295" t="s">
        <v>192</v>
      </c>
      <c r="B1751" s="295" t="s">
        <v>193</v>
      </c>
      <c r="C1751" s="295" t="s">
        <v>842</v>
      </c>
      <c r="D1751" s="295" t="s">
        <v>912</v>
      </c>
      <c r="E1751" s="305">
        <v>0.61</v>
      </c>
      <c r="F1751" s="305">
        <v>0.61</v>
      </c>
      <c r="G1751" s="295" t="s">
        <v>196</v>
      </c>
      <c r="H1751" s="343">
        <v>1</v>
      </c>
      <c r="I1751" s="296">
        <v>43343</v>
      </c>
      <c r="J1751" s="295">
        <v>24292</v>
      </c>
      <c r="K1751" s="295">
        <v>11677</v>
      </c>
      <c r="L1751" s="295" t="s">
        <v>520</v>
      </c>
      <c r="M1751" s="295" t="s">
        <v>911</v>
      </c>
      <c r="N1751" s="295" t="s">
        <v>912</v>
      </c>
      <c r="O1751" s="295" t="s">
        <v>811</v>
      </c>
      <c r="P1751" s="295" t="s">
        <v>333</v>
      </c>
      <c r="Q1751" s="295" t="s">
        <v>324</v>
      </c>
      <c r="R1751" s="295" t="s">
        <v>201</v>
      </c>
      <c r="S1751" s="295" t="s">
        <v>204</v>
      </c>
      <c r="T1751" s="295" t="s">
        <v>201</v>
      </c>
      <c r="U1751" s="295" t="s">
        <v>330</v>
      </c>
      <c r="V1751" s="295" t="s">
        <v>318</v>
      </c>
      <c r="W1751" s="295" t="s">
        <v>201</v>
      </c>
      <c r="X1751" s="295" t="s">
        <v>331</v>
      </c>
      <c r="Y1751" s="287" t="s">
        <v>164</v>
      </c>
    </row>
    <row r="1752" spans="1:25" x14ac:dyDescent="0.35">
      <c r="A1752" s="295" t="s">
        <v>192</v>
      </c>
      <c r="B1752" s="295" t="s">
        <v>193</v>
      </c>
      <c r="C1752" s="295" t="s">
        <v>842</v>
      </c>
      <c r="D1752" s="295" t="s">
        <v>912</v>
      </c>
      <c r="E1752" s="305">
        <v>0.35</v>
      </c>
      <c r="F1752" s="305">
        <v>0.35</v>
      </c>
      <c r="G1752" s="295" t="s">
        <v>196</v>
      </c>
      <c r="H1752" s="343">
        <v>1</v>
      </c>
      <c r="I1752" s="296">
        <v>43343</v>
      </c>
      <c r="J1752" s="295">
        <v>24292</v>
      </c>
      <c r="K1752" s="295">
        <v>11745</v>
      </c>
      <c r="L1752" s="295" t="s">
        <v>520</v>
      </c>
      <c r="M1752" s="295" t="s">
        <v>911</v>
      </c>
      <c r="N1752" s="295" t="s">
        <v>912</v>
      </c>
      <c r="O1752" s="295" t="s">
        <v>522</v>
      </c>
      <c r="P1752" s="295" t="s">
        <v>333</v>
      </c>
      <c r="Q1752" s="295" t="s">
        <v>324</v>
      </c>
      <c r="R1752" s="295" t="s">
        <v>201</v>
      </c>
      <c r="S1752" s="295" t="s">
        <v>204</v>
      </c>
      <c r="T1752" s="295" t="s">
        <v>201</v>
      </c>
      <c r="U1752" s="295" t="s">
        <v>330</v>
      </c>
      <c r="V1752" s="295" t="s">
        <v>318</v>
      </c>
      <c r="W1752" s="295" t="s">
        <v>201</v>
      </c>
      <c r="X1752" s="295" t="s">
        <v>331</v>
      </c>
      <c r="Y1752" s="287" t="s">
        <v>164</v>
      </c>
    </row>
    <row r="1753" spans="1:25" x14ac:dyDescent="0.35">
      <c r="A1753" s="295" t="s">
        <v>192</v>
      </c>
      <c r="B1753" s="295" t="s">
        <v>193</v>
      </c>
      <c r="C1753" s="295" t="s">
        <v>842</v>
      </c>
      <c r="D1753" s="295" t="s">
        <v>912</v>
      </c>
      <c r="E1753" s="305">
        <v>3.16</v>
      </c>
      <c r="F1753" s="305">
        <v>3.16</v>
      </c>
      <c r="G1753" s="295" t="s">
        <v>196</v>
      </c>
      <c r="H1753" s="343">
        <v>1</v>
      </c>
      <c r="I1753" s="296">
        <v>43343</v>
      </c>
      <c r="J1753" s="295">
        <v>24292</v>
      </c>
      <c r="K1753" s="295">
        <v>11786</v>
      </c>
      <c r="L1753" s="295" t="s">
        <v>520</v>
      </c>
      <c r="M1753" s="295" t="s">
        <v>911</v>
      </c>
      <c r="N1753" s="295" t="s">
        <v>912</v>
      </c>
      <c r="O1753" s="295" t="s">
        <v>544</v>
      </c>
      <c r="P1753" s="295" t="s">
        <v>334</v>
      </c>
      <c r="Q1753" s="295" t="s">
        <v>324</v>
      </c>
      <c r="R1753" s="295" t="s">
        <v>201</v>
      </c>
      <c r="S1753" s="295" t="s">
        <v>204</v>
      </c>
      <c r="T1753" s="295" t="s">
        <v>201</v>
      </c>
      <c r="U1753" s="295" t="s">
        <v>330</v>
      </c>
      <c r="V1753" s="295" t="s">
        <v>318</v>
      </c>
      <c r="W1753" s="295" t="s">
        <v>201</v>
      </c>
      <c r="X1753" s="295" t="s">
        <v>331</v>
      </c>
      <c r="Y1753" s="287" t="s">
        <v>164</v>
      </c>
    </row>
    <row r="1754" spans="1:25" x14ac:dyDescent="0.35">
      <c r="A1754" s="295" t="s">
        <v>192</v>
      </c>
      <c r="B1754" s="295" t="s">
        <v>193</v>
      </c>
      <c r="C1754" s="295" t="s">
        <v>842</v>
      </c>
      <c r="D1754" s="295" t="s">
        <v>912</v>
      </c>
      <c r="E1754" s="305">
        <v>0.03</v>
      </c>
      <c r="F1754" s="305">
        <v>0.03</v>
      </c>
      <c r="G1754" s="295" t="s">
        <v>196</v>
      </c>
      <c r="H1754" s="343">
        <v>1</v>
      </c>
      <c r="I1754" s="296">
        <v>43343</v>
      </c>
      <c r="J1754" s="295">
        <v>24292</v>
      </c>
      <c r="K1754" s="295">
        <v>11861</v>
      </c>
      <c r="L1754" s="295" t="s">
        <v>520</v>
      </c>
      <c r="M1754" s="295" t="s">
        <v>911</v>
      </c>
      <c r="N1754" s="295" t="s">
        <v>912</v>
      </c>
      <c r="O1754" s="295" t="s">
        <v>811</v>
      </c>
      <c r="P1754" s="295" t="s">
        <v>334</v>
      </c>
      <c r="Q1754" s="295" t="s">
        <v>324</v>
      </c>
      <c r="R1754" s="295" t="s">
        <v>201</v>
      </c>
      <c r="S1754" s="295" t="s">
        <v>204</v>
      </c>
      <c r="T1754" s="295" t="s">
        <v>201</v>
      </c>
      <c r="U1754" s="295" t="s">
        <v>330</v>
      </c>
      <c r="V1754" s="295" t="s">
        <v>318</v>
      </c>
      <c r="W1754" s="295" t="s">
        <v>201</v>
      </c>
      <c r="X1754" s="295" t="s">
        <v>331</v>
      </c>
      <c r="Y1754" s="287" t="s">
        <v>164</v>
      </c>
    </row>
    <row r="1755" spans="1:25" x14ac:dyDescent="0.35">
      <c r="A1755" s="295" t="s">
        <v>192</v>
      </c>
      <c r="B1755" s="295" t="s">
        <v>193</v>
      </c>
      <c r="C1755" s="295" t="s">
        <v>842</v>
      </c>
      <c r="D1755" s="295" t="s">
        <v>912</v>
      </c>
      <c r="E1755" s="305">
        <v>0.02</v>
      </c>
      <c r="F1755" s="305">
        <v>0.02</v>
      </c>
      <c r="G1755" s="295" t="s">
        <v>196</v>
      </c>
      <c r="H1755" s="343">
        <v>1</v>
      </c>
      <c r="I1755" s="296">
        <v>43343</v>
      </c>
      <c r="J1755" s="295">
        <v>24292</v>
      </c>
      <c r="K1755" s="295">
        <v>11927</v>
      </c>
      <c r="L1755" s="295" t="s">
        <v>520</v>
      </c>
      <c r="M1755" s="295" t="s">
        <v>911</v>
      </c>
      <c r="N1755" s="295" t="s">
        <v>912</v>
      </c>
      <c r="O1755" s="295" t="s">
        <v>522</v>
      </c>
      <c r="P1755" s="295" t="s">
        <v>334</v>
      </c>
      <c r="Q1755" s="295" t="s">
        <v>324</v>
      </c>
      <c r="R1755" s="295" t="s">
        <v>201</v>
      </c>
      <c r="S1755" s="295" t="s">
        <v>204</v>
      </c>
      <c r="T1755" s="295" t="s">
        <v>201</v>
      </c>
      <c r="U1755" s="295" t="s">
        <v>330</v>
      </c>
      <c r="V1755" s="295" t="s">
        <v>318</v>
      </c>
      <c r="W1755" s="295" t="s">
        <v>201</v>
      </c>
      <c r="X1755" s="295" t="s">
        <v>331</v>
      </c>
      <c r="Y1755" s="287" t="s">
        <v>164</v>
      </c>
    </row>
    <row r="1756" spans="1:25" x14ac:dyDescent="0.35">
      <c r="A1756" s="295" t="s">
        <v>192</v>
      </c>
      <c r="B1756" s="295" t="s">
        <v>193</v>
      </c>
      <c r="C1756" s="295" t="s">
        <v>842</v>
      </c>
      <c r="D1756" s="295" t="s">
        <v>912</v>
      </c>
      <c r="E1756" s="305">
        <v>15.32</v>
      </c>
      <c r="F1756" s="305">
        <v>15.32</v>
      </c>
      <c r="G1756" s="295" t="s">
        <v>196</v>
      </c>
      <c r="H1756" s="343">
        <v>1</v>
      </c>
      <c r="I1756" s="296">
        <v>43343</v>
      </c>
      <c r="J1756" s="295">
        <v>24292</v>
      </c>
      <c r="K1756" s="295">
        <v>11969</v>
      </c>
      <c r="L1756" s="295" t="s">
        <v>520</v>
      </c>
      <c r="M1756" s="295" t="s">
        <v>911</v>
      </c>
      <c r="N1756" s="295" t="s">
        <v>912</v>
      </c>
      <c r="O1756" s="295" t="s">
        <v>544</v>
      </c>
      <c r="P1756" s="295" t="s">
        <v>335</v>
      </c>
      <c r="Q1756" s="295" t="s">
        <v>324</v>
      </c>
      <c r="R1756" s="295" t="s">
        <v>201</v>
      </c>
      <c r="S1756" s="295" t="s">
        <v>204</v>
      </c>
      <c r="T1756" s="295" t="s">
        <v>201</v>
      </c>
      <c r="U1756" s="295" t="s">
        <v>330</v>
      </c>
      <c r="V1756" s="295" t="s">
        <v>318</v>
      </c>
      <c r="W1756" s="295" t="s">
        <v>201</v>
      </c>
      <c r="X1756" s="295" t="s">
        <v>331</v>
      </c>
      <c r="Y1756" s="287" t="s">
        <v>164</v>
      </c>
    </row>
    <row r="1757" spans="1:25" x14ac:dyDescent="0.35">
      <c r="A1757" s="295" t="s">
        <v>192</v>
      </c>
      <c r="B1757" s="295" t="s">
        <v>193</v>
      </c>
      <c r="C1757" s="295" t="s">
        <v>842</v>
      </c>
      <c r="D1757" s="295" t="s">
        <v>912</v>
      </c>
      <c r="E1757" s="305">
        <v>0.16</v>
      </c>
      <c r="F1757" s="305">
        <v>0.16</v>
      </c>
      <c r="G1757" s="295" t="s">
        <v>196</v>
      </c>
      <c r="H1757" s="343">
        <v>1</v>
      </c>
      <c r="I1757" s="296">
        <v>43343</v>
      </c>
      <c r="J1757" s="295">
        <v>24292</v>
      </c>
      <c r="K1757" s="295">
        <v>12047</v>
      </c>
      <c r="L1757" s="295" t="s">
        <v>520</v>
      </c>
      <c r="M1757" s="295" t="s">
        <v>911</v>
      </c>
      <c r="N1757" s="295" t="s">
        <v>912</v>
      </c>
      <c r="O1757" s="295" t="s">
        <v>811</v>
      </c>
      <c r="P1757" s="295" t="s">
        <v>335</v>
      </c>
      <c r="Q1757" s="295" t="s">
        <v>324</v>
      </c>
      <c r="R1757" s="295" t="s">
        <v>201</v>
      </c>
      <c r="S1757" s="295" t="s">
        <v>204</v>
      </c>
      <c r="T1757" s="295" t="s">
        <v>201</v>
      </c>
      <c r="U1757" s="295" t="s">
        <v>330</v>
      </c>
      <c r="V1757" s="295" t="s">
        <v>318</v>
      </c>
      <c r="W1757" s="295" t="s">
        <v>201</v>
      </c>
      <c r="X1757" s="295" t="s">
        <v>331</v>
      </c>
      <c r="Y1757" s="287" t="s">
        <v>164</v>
      </c>
    </row>
    <row r="1758" spans="1:25" x14ac:dyDescent="0.35">
      <c r="A1758" s="295" t="s">
        <v>192</v>
      </c>
      <c r="B1758" s="295" t="s">
        <v>193</v>
      </c>
      <c r="C1758" s="295" t="s">
        <v>842</v>
      </c>
      <c r="D1758" s="295" t="s">
        <v>912</v>
      </c>
      <c r="E1758" s="305">
        <v>0.09</v>
      </c>
      <c r="F1758" s="305">
        <v>0.09</v>
      </c>
      <c r="G1758" s="295" t="s">
        <v>196</v>
      </c>
      <c r="H1758" s="343">
        <v>1</v>
      </c>
      <c r="I1758" s="296">
        <v>43343</v>
      </c>
      <c r="J1758" s="295">
        <v>24292</v>
      </c>
      <c r="K1758" s="295">
        <v>12114</v>
      </c>
      <c r="L1758" s="295" t="s">
        <v>520</v>
      </c>
      <c r="M1758" s="295" t="s">
        <v>911</v>
      </c>
      <c r="N1758" s="295" t="s">
        <v>912</v>
      </c>
      <c r="O1758" s="295" t="s">
        <v>522</v>
      </c>
      <c r="P1758" s="295" t="s">
        <v>335</v>
      </c>
      <c r="Q1758" s="295" t="s">
        <v>324</v>
      </c>
      <c r="R1758" s="295" t="s">
        <v>201</v>
      </c>
      <c r="S1758" s="295" t="s">
        <v>204</v>
      </c>
      <c r="T1758" s="295" t="s">
        <v>201</v>
      </c>
      <c r="U1758" s="295" t="s">
        <v>330</v>
      </c>
      <c r="V1758" s="295" t="s">
        <v>318</v>
      </c>
      <c r="W1758" s="295" t="s">
        <v>201</v>
      </c>
      <c r="X1758" s="295" t="s">
        <v>331</v>
      </c>
      <c r="Y1758" s="287" t="s">
        <v>164</v>
      </c>
    </row>
    <row r="1759" spans="1:25" x14ac:dyDescent="0.35">
      <c r="A1759" s="295" t="s">
        <v>192</v>
      </c>
      <c r="B1759" s="295" t="s">
        <v>193</v>
      </c>
      <c r="C1759" s="295" t="s">
        <v>842</v>
      </c>
      <c r="D1759" s="295" t="s">
        <v>912</v>
      </c>
      <c r="E1759" s="305">
        <v>0.86</v>
      </c>
      <c r="F1759" s="305">
        <v>0.86</v>
      </c>
      <c r="G1759" s="295" t="s">
        <v>196</v>
      </c>
      <c r="H1759" s="343">
        <v>1</v>
      </c>
      <c r="I1759" s="296">
        <v>43343</v>
      </c>
      <c r="J1759" s="295">
        <v>24292</v>
      </c>
      <c r="K1759" s="295">
        <v>12154</v>
      </c>
      <c r="L1759" s="295" t="s">
        <v>520</v>
      </c>
      <c r="M1759" s="295" t="s">
        <v>911</v>
      </c>
      <c r="N1759" s="295" t="s">
        <v>912</v>
      </c>
      <c r="O1759" s="295" t="s">
        <v>544</v>
      </c>
      <c r="P1759" s="295" t="s">
        <v>337</v>
      </c>
      <c r="Q1759" s="295" t="s">
        <v>324</v>
      </c>
      <c r="R1759" s="295" t="s">
        <v>201</v>
      </c>
      <c r="S1759" s="295" t="s">
        <v>204</v>
      </c>
      <c r="T1759" s="295" t="s">
        <v>201</v>
      </c>
      <c r="U1759" s="295" t="s">
        <v>330</v>
      </c>
      <c r="V1759" s="295" t="s">
        <v>318</v>
      </c>
      <c r="W1759" s="295" t="s">
        <v>201</v>
      </c>
      <c r="X1759" s="295" t="s">
        <v>331</v>
      </c>
      <c r="Y1759" s="287" t="s">
        <v>164</v>
      </c>
    </row>
    <row r="1760" spans="1:25" x14ac:dyDescent="0.35">
      <c r="A1760" s="295" t="s">
        <v>192</v>
      </c>
      <c r="B1760" s="295" t="s">
        <v>193</v>
      </c>
      <c r="C1760" s="295" t="s">
        <v>842</v>
      </c>
      <c r="D1760" s="295" t="s">
        <v>912</v>
      </c>
      <c r="E1760" s="305">
        <v>0.01</v>
      </c>
      <c r="F1760" s="305">
        <v>0.01</v>
      </c>
      <c r="G1760" s="295" t="s">
        <v>196</v>
      </c>
      <c r="H1760" s="343">
        <v>1</v>
      </c>
      <c r="I1760" s="296">
        <v>43343</v>
      </c>
      <c r="J1760" s="295">
        <v>24292</v>
      </c>
      <c r="K1760" s="295">
        <v>12223</v>
      </c>
      <c r="L1760" s="295" t="s">
        <v>520</v>
      </c>
      <c r="M1760" s="295" t="s">
        <v>911</v>
      </c>
      <c r="N1760" s="295" t="s">
        <v>912</v>
      </c>
      <c r="O1760" s="295" t="s">
        <v>811</v>
      </c>
      <c r="P1760" s="295" t="s">
        <v>337</v>
      </c>
      <c r="Q1760" s="295" t="s">
        <v>324</v>
      </c>
      <c r="R1760" s="295" t="s">
        <v>201</v>
      </c>
      <c r="S1760" s="295" t="s">
        <v>204</v>
      </c>
      <c r="T1760" s="295" t="s">
        <v>201</v>
      </c>
      <c r="U1760" s="295" t="s">
        <v>330</v>
      </c>
      <c r="V1760" s="295" t="s">
        <v>318</v>
      </c>
      <c r="W1760" s="295" t="s">
        <v>201</v>
      </c>
      <c r="X1760" s="295" t="s">
        <v>331</v>
      </c>
      <c r="Y1760" s="287" t="s">
        <v>164</v>
      </c>
    </row>
    <row r="1761" spans="1:25" x14ac:dyDescent="0.35">
      <c r="A1761" s="295" t="s">
        <v>192</v>
      </c>
      <c r="B1761" s="295" t="s">
        <v>193</v>
      </c>
      <c r="C1761" s="295" t="s">
        <v>842</v>
      </c>
      <c r="D1761" s="295" t="s">
        <v>912</v>
      </c>
      <c r="E1761" s="305">
        <v>0.01</v>
      </c>
      <c r="F1761" s="305">
        <v>0.01</v>
      </c>
      <c r="G1761" s="295" t="s">
        <v>196</v>
      </c>
      <c r="H1761" s="343">
        <v>1</v>
      </c>
      <c r="I1761" s="296">
        <v>43343</v>
      </c>
      <c r="J1761" s="295">
        <v>24292</v>
      </c>
      <c r="K1761" s="295">
        <v>12282</v>
      </c>
      <c r="L1761" s="295" t="s">
        <v>520</v>
      </c>
      <c r="M1761" s="295" t="s">
        <v>911</v>
      </c>
      <c r="N1761" s="295" t="s">
        <v>912</v>
      </c>
      <c r="O1761" s="295" t="s">
        <v>522</v>
      </c>
      <c r="P1761" s="295" t="s">
        <v>337</v>
      </c>
      <c r="Q1761" s="295" t="s">
        <v>324</v>
      </c>
      <c r="R1761" s="295" t="s">
        <v>201</v>
      </c>
      <c r="S1761" s="295" t="s">
        <v>204</v>
      </c>
      <c r="T1761" s="295" t="s">
        <v>201</v>
      </c>
      <c r="U1761" s="295" t="s">
        <v>330</v>
      </c>
      <c r="V1761" s="295" t="s">
        <v>318</v>
      </c>
      <c r="W1761" s="295" t="s">
        <v>201</v>
      </c>
      <c r="X1761" s="295" t="s">
        <v>331</v>
      </c>
      <c r="Y1761" s="287" t="s">
        <v>164</v>
      </c>
    </row>
    <row r="1762" spans="1:25" x14ac:dyDescent="0.35">
      <c r="A1762" s="295" t="s">
        <v>192</v>
      </c>
      <c r="B1762" s="295" t="s">
        <v>193</v>
      </c>
      <c r="C1762" s="295" t="s">
        <v>842</v>
      </c>
      <c r="D1762" s="295" t="s">
        <v>912</v>
      </c>
      <c r="E1762" s="305">
        <v>8.4600000000000009</v>
      </c>
      <c r="F1762" s="305">
        <v>8.4600000000000009</v>
      </c>
      <c r="G1762" s="295" t="s">
        <v>196</v>
      </c>
      <c r="H1762" s="343">
        <v>1</v>
      </c>
      <c r="I1762" s="296">
        <v>43343</v>
      </c>
      <c r="J1762" s="295">
        <v>24292</v>
      </c>
      <c r="K1762" s="295">
        <v>12322</v>
      </c>
      <c r="L1762" s="295" t="s">
        <v>520</v>
      </c>
      <c r="M1762" s="295" t="s">
        <v>911</v>
      </c>
      <c r="N1762" s="295" t="s">
        <v>912</v>
      </c>
      <c r="O1762" s="295" t="s">
        <v>544</v>
      </c>
      <c r="P1762" s="295" t="s">
        <v>338</v>
      </c>
      <c r="Q1762" s="295" t="s">
        <v>324</v>
      </c>
      <c r="R1762" s="295" t="s">
        <v>201</v>
      </c>
      <c r="S1762" s="295" t="s">
        <v>204</v>
      </c>
      <c r="T1762" s="295" t="s">
        <v>201</v>
      </c>
      <c r="U1762" s="295" t="s">
        <v>330</v>
      </c>
      <c r="V1762" s="295" t="s">
        <v>318</v>
      </c>
      <c r="W1762" s="295" t="s">
        <v>201</v>
      </c>
      <c r="X1762" s="295" t="s">
        <v>331</v>
      </c>
      <c r="Y1762" s="287" t="s">
        <v>164</v>
      </c>
    </row>
    <row r="1763" spans="1:25" x14ac:dyDescent="0.35">
      <c r="A1763" s="295" t="s">
        <v>192</v>
      </c>
      <c r="B1763" s="295" t="s">
        <v>193</v>
      </c>
      <c r="C1763" s="295" t="s">
        <v>842</v>
      </c>
      <c r="D1763" s="295" t="s">
        <v>912</v>
      </c>
      <c r="E1763" s="305">
        <v>0.09</v>
      </c>
      <c r="F1763" s="305">
        <v>0.09</v>
      </c>
      <c r="G1763" s="295" t="s">
        <v>196</v>
      </c>
      <c r="H1763" s="343">
        <v>1</v>
      </c>
      <c r="I1763" s="296">
        <v>43343</v>
      </c>
      <c r="J1763" s="295">
        <v>24292</v>
      </c>
      <c r="K1763" s="295">
        <v>12399</v>
      </c>
      <c r="L1763" s="295" t="s">
        <v>520</v>
      </c>
      <c r="M1763" s="295" t="s">
        <v>911</v>
      </c>
      <c r="N1763" s="295" t="s">
        <v>912</v>
      </c>
      <c r="O1763" s="295" t="s">
        <v>811</v>
      </c>
      <c r="P1763" s="295" t="s">
        <v>338</v>
      </c>
      <c r="Q1763" s="295" t="s">
        <v>324</v>
      </c>
      <c r="R1763" s="295" t="s">
        <v>201</v>
      </c>
      <c r="S1763" s="295" t="s">
        <v>204</v>
      </c>
      <c r="T1763" s="295" t="s">
        <v>201</v>
      </c>
      <c r="U1763" s="295" t="s">
        <v>330</v>
      </c>
      <c r="V1763" s="295" t="s">
        <v>318</v>
      </c>
      <c r="W1763" s="295" t="s">
        <v>201</v>
      </c>
      <c r="X1763" s="295" t="s">
        <v>331</v>
      </c>
      <c r="Y1763" s="287" t="s">
        <v>164</v>
      </c>
    </row>
    <row r="1764" spans="1:25" x14ac:dyDescent="0.35">
      <c r="A1764" s="295" t="s">
        <v>192</v>
      </c>
      <c r="B1764" s="295" t="s">
        <v>193</v>
      </c>
      <c r="C1764" s="295" t="s">
        <v>842</v>
      </c>
      <c r="D1764" s="295" t="s">
        <v>912</v>
      </c>
      <c r="E1764" s="305">
        <v>0.05</v>
      </c>
      <c r="F1764" s="305">
        <v>0.05</v>
      </c>
      <c r="G1764" s="295" t="s">
        <v>196</v>
      </c>
      <c r="H1764" s="343">
        <v>1</v>
      </c>
      <c r="I1764" s="296">
        <v>43343</v>
      </c>
      <c r="J1764" s="295">
        <v>24292</v>
      </c>
      <c r="K1764" s="295">
        <v>12466</v>
      </c>
      <c r="L1764" s="295" t="s">
        <v>520</v>
      </c>
      <c r="M1764" s="295" t="s">
        <v>911</v>
      </c>
      <c r="N1764" s="295" t="s">
        <v>912</v>
      </c>
      <c r="O1764" s="295" t="s">
        <v>522</v>
      </c>
      <c r="P1764" s="295" t="s">
        <v>338</v>
      </c>
      <c r="Q1764" s="295" t="s">
        <v>324</v>
      </c>
      <c r="R1764" s="295" t="s">
        <v>201</v>
      </c>
      <c r="S1764" s="295" t="s">
        <v>204</v>
      </c>
      <c r="T1764" s="295" t="s">
        <v>201</v>
      </c>
      <c r="U1764" s="295" t="s">
        <v>330</v>
      </c>
      <c r="V1764" s="295" t="s">
        <v>318</v>
      </c>
      <c r="W1764" s="295" t="s">
        <v>201</v>
      </c>
      <c r="X1764" s="295" t="s">
        <v>331</v>
      </c>
      <c r="Y1764" s="287" t="s">
        <v>164</v>
      </c>
    </row>
    <row r="1765" spans="1:25" x14ac:dyDescent="0.35">
      <c r="A1765" s="295" t="s">
        <v>192</v>
      </c>
      <c r="B1765" s="295" t="s">
        <v>193</v>
      </c>
      <c r="C1765" s="295" t="s">
        <v>842</v>
      </c>
      <c r="D1765" s="295" t="s">
        <v>912</v>
      </c>
      <c r="E1765" s="305">
        <v>3.37</v>
      </c>
      <c r="F1765" s="305">
        <v>3.37</v>
      </c>
      <c r="G1765" s="295" t="s">
        <v>196</v>
      </c>
      <c r="H1765" s="343">
        <v>1</v>
      </c>
      <c r="I1765" s="296">
        <v>43343</v>
      </c>
      <c r="J1765" s="295">
        <v>24292</v>
      </c>
      <c r="K1765" s="295">
        <v>12507</v>
      </c>
      <c r="L1765" s="295" t="s">
        <v>520</v>
      </c>
      <c r="M1765" s="295" t="s">
        <v>911</v>
      </c>
      <c r="N1765" s="295" t="s">
        <v>912</v>
      </c>
      <c r="O1765" s="295" t="s">
        <v>544</v>
      </c>
      <c r="P1765" s="295" t="s">
        <v>340</v>
      </c>
      <c r="Q1765" s="295" t="s">
        <v>324</v>
      </c>
      <c r="R1765" s="295" t="s">
        <v>201</v>
      </c>
      <c r="S1765" s="295" t="s">
        <v>204</v>
      </c>
      <c r="T1765" s="295" t="s">
        <v>201</v>
      </c>
      <c r="U1765" s="295" t="s">
        <v>330</v>
      </c>
      <c r="V1765" s="295" t="s">
        <v>318</v>
      </c>
      <c r="W1765" s="295" t="s">
        <v>201</v>
      </c>
      <c r="X1765" s="295" t="s">
        <v>94</v>
      </c>
      <c r="Y1765" s="287" t="s">
        <v>164</v>
      </c>
    </row>
    <row r="1766" spans="1:25" x14ac:dyDescent="0.35">
      <c r="A1766" s="295" t="s">
        <v>192</v>
      </c>
      <c r="B1766" s="295" t="s">
        <v>193</v>
      </c>
      <c r="C1766" s="295" t="s">
        <v>842</v>
      </c>
      <c r="D1766" s="295" t="s">
        <v>912</v>
      </c>
      <c r="E1766" s="305">
        <v>0.03</v>
      </c>
      <c r="F1766" s="305">
        <v>0.03</v>
      </c>
      <c r="G1766" s="295" t="s">
        <v>196</v>
      </c>
      <c r="H1766" s="343">
        <v>1</v>
      </c>
      <c r="I1766" s="296">
        <v>43343</v>
      </c>
      <c r="J1766" s="295">
        <v>24292</v>
      </c>
      <c r="K1766" s="295">
        <v>12582</v>
      </c>
      <c r="L1766" s="295" t="s">
        <v>520</v>
      </c>
      <c r="M1766" s="295" t="s">
        <v>911</v>
      </c>
      <c r="N1766" s="295" t="s">
        <v>912</v>
      </c>
      <c r="O1766" s="295" t="s">
        <v>811</v>
      </c>
      <c r="P1766" s="295" t="s">
        <v>340</v>
      </c>
      <c r="Q1766" s="295" t="s">
        <v>324</v>
      </c>
      <c r="R1766" s="295" t="s">
        <v>201</v>
      </c>
      <c r="S1766" s="295" t="s">
        <v>204</v>
      </c>
      <c r="T1766" s="295" t="s">
        <v>201</v>
      </c>
      <c r="U1766" s="295" t="s">
        <v>330</v>
      </c>
      <c r="V1766" s="295" t="s">
        <v>318</v>
      </c>
      <c r="W1766" s="295" t="s">
        <v>201</v>
      </c>
      <c r="X1766" s="295" t="s">
        <v>94</v>
      </c>
      <c r="Y1766" s="287" t="s">
        <v>164</v>
      </c>
    </row>
    <row r="1767" spans="1:25" x14ac:dyDescent="0.35">
      <c r="A1767" s="295" t="s">
        <v>192</v>
      </c>
      <c r="B1767" s="295" t="s">
        <v>193</v>
      </c>
      <c r="C1767" s="295" t="s">
        <v>842</v>
      </c>
      <c r="D1767" s="295" t="s">
        <v>912</v>
      </c>
      <c r="E1767" s="305">
        <v>0.02</v>
      </c>
      <c r="F1767" s="305">
        <v>0.02</v>
      </c>
      <c r="G1767" s="295" t="s">
        <v>196</v>
      </c>
      <c r="H1767" s="343">
        <v>1</v>
      </c>
      <c r="I1767" s="296">
        <v>43343</v>
      </c>
      <c r="J1767" s="295">
        <v>24292</v>
      </c>
      <c r="K1767" s="295">
        <v>12648</v>
      </c>
      <c r="L1767" s="295" t="s">
        <v>520</v>
      </c>
      <c r="M1767" s="295" t="s">
        <v>911</v>
      </c>
      <c r="N1767" s="295" t="s">
        <v>912</v>
      </c>
      <c r="O1767" s="295" t="s">
        <v>522</v>
      </c>
      <c r="P1767" s="295" t="s">
        <v>340</v>
      </c>
      <c r="Q1767" s="295" t="s">
        <v>324</v>
      </c>
      <c r="R1767" s="295" t="s">
        <v>201</v>
      </c>
      <c r="S1767" s="295" t="s">
        <v>204</v>
      </c>
      <c r="T1767" s="295" t="s">
        <v>201</v>
      </c>
      <c r="U1767" s="295" t="s">
        <v>330</v>
      </c>
      <c r="V1767" s="295" t="s">
        <v>318</v>
      </c>
      <c r="W1767" s="295" t="s">
        <v>201</v>
      </c>
      <c r="X1767" s="295" t="s">
        <v>94</v>
      </c>
      <c r="Y1767" s="287" t="s">
        <v>164</v>
      </c>
    </row>
    <row r="1768" spans="1:25" x14ac:dyDescent="0.35">
      <c r="A1768" s="295" t="s">
        <v>192</v>
      </c>
      <c r="B1768" s="295" t="s">
        <v>193</v>
      </c>
      <c r="C1768" s="295" t="s">
        <v>842</v>
      </c>
      <c r="D1768" s="295" t="s">
        <v>912</v>
      </c>
      <c r="E1768" s="305">
        <v>17.53</v>
      </c>
      <c r="F1768" s="305">
        <v>17.53</v>
      </c>
      <c r="G1768" s="295" t="s">
        <v>196</v>
      </c>
      <c r="H1768" s="343">
        <v>1</v>
      </c>
      <c r="I1768" s="296">
        <v>43343</v>
      </c>
      <c r="J1768" s="295">
        <v>24292</v>
      </c>
      <c r="K1768" s="295">
        <v>12690</v>
      </c>
      <c r="L1768" s="295" t="s">
        <v>520</v>
      </c>
      <c r="M1768" s="295" t="s">
        <v>911</v>
      </c>
      <c r="N1768" s="295" t="s">
        <v>912</v>
      </c>
      <c r="O1768" s="295" t="s">
        <v>544</v>
      </c>
      <c r="P1768" s="295" t="s">
        <v>533</v>
      </c>
      <c r="Q1768" s="295" t="s">
        <v>324</v>
      </c>
      <c r="R1768" s="295" t="s">
        <v>201</v>
      </c>
      <c r="S1768" s="295" t="s">
        <v>204</v>
      </c>
      <c r="T1768" s="295" t="s">
        <v>201</v>
      </c>
      <c r="U1768" s="295" t="s">
        <v>330</v>
      </c>
      <c r="V1768" s="295" t="s">
        <v>318</v>
      </c>
      <c r="W1768" s="295" t="s">
        <v>201</v>
      </c>
      <c r="X1768" s="295" t="s">
        <v>94</v>
      </c>
      <c r="Y1768" s="287" t="s">
        <v>164</v>
      </c>
    </row>
    <row r="1769" spans="1:25" x14ac:dyDescent="0.35">
      <c r="A1769" s="295" t="s">
        <v>192</v>
      </c>
      <c r="B1769" s="295" t="s">
        <v>193</v>
      </c>
      <c r="C1769" s="295" t="s">
        <v>842</v>
      </c>
      <c r="D1769" s="295" t="s">
        <v>912</v>
      </c>
      <c r="E1769" s="305">
        <v>0.18</v>
      </c>
      <c r="F1769" s="305">
        <v>0.18</v>
      </c>
      <c r="G1769" s="295" t="s">
        <v>196</v>
      </c>
      <c r="H1769" s="343">
        <v>1</v>
      </c>
      <c r="I1769" s="296">
        <v>43343</v>
      </c>
      <c r="J1769" s="295">
        <v>24292</v>
      </c>
      <c r="K1769" s="295">
        <v>12768</v>
      </c>
      <c r="L1769" s="295" t="s">
        <v>520</v>
      </c>
      <c r="M1769" s="295" t="s">
        <v>911</v>
      </c>
      <c r="N1769" s="295" t="s">
        <v>912</v>
      </c>
      <c r="O1769" s="295" t="s">
        <v>811</v>
      </c>
      <c r="P1769" s="295" t="s">
        <v>533</v>
      </c>
      <c r="Q1769" s="295" t="s">
        <v>324</v>
      </c>
      <c r="R1769" s="295" t="s">
        <v>201</v>
      </c>
      <c r="S1769" s="295" t="s">
        <v>204</v>
      </c>
      <c r="T1769" s="295" t="s">
        <v>201</v>
      </c>
      <c r="U1769" s="295" t="s">
        <v>330</v>
      </c>
      <c r="V1769" s="295" t="s">
        <v>318</v>
      </c>
      <c r="W1769" s="295" t="s">
        <v>201</v>
      </c>
      <c r="X1769" s="295" t="s">
        <v>94</v>
      </c>
      <c r="Y1769" s="287" t="s">
        <v>164</v>
      </c>
    </row>
    <row r="1770" spans="1:25" x14ac:dyDescent="0.35">
      <c r="A1770" s="295" t="s">
        <v>192</v>
      </c>
      <c r="B1770" s="295" t="s">
        <v>193</v>
      </c>
      <c r="C1770" s="295" t="s">
        <v>842</v>
      </c>
      <c r="D1770" s="295" t="s">
        <v>912</v>
      </c>
      <c r="E1770" s="305">
        <v>0.11</v>
      </c>
      <c r="F1770" s="305">
        <v>0.11</v>
      </c>
      <c r="G1770" s="295" t="s">
        <v>196</v>
      </c>
      <c r="H1770" s="343">
        <v>1</v>
      </c>
      <c r="I1770" s="296">
        <v>43343</v>
      </c>
      <c r="J1770" s="295">
        <v>24292</v>
      </c>
      <c r="K1770" s="295">
        <v>12835</v>
      </c>
      <c r="L1770" s="295" t="s">
        <v>520</v>
      </c>
      <c r="M1770" s="295" t="s">
        <v>911</v>
      </c>
      <c r="N1770" s="295" t="s">
        <v>912</v>
      </c>
      <c r="O1770" s="295" t="s">
        <v>522</v>
      </c>
      <c r="P1770" s="295" t="s">
        <v>533</v>
      </c>
      <c r="Q1770" s="295" t="s">
        <v>324</v>
      </c>
      <c r="R1770" s="295" t="s">
        <v>201</v>
      </c>
      <c r="S1770" s="295" t="s">
        <v>204</v>
      </c>
      <c r="T1770" s="295" t="s">
        <v>201</v>
      </c>
      <c r="U1770" s="295" t="s">
        <v>330</v>
      </c>
      <c r="V1770" s="295" t="s">
        <v>318</v>
      </c>
      <c r="W1770" s="295" t="s">
        <v>201</v>
      </c>
      <c r="X1770" s="295" t="s">
        <v>94</v>
      </c>
      <c r="Y1770" s="287" t="s">
        <v>164</v>
      </c>
    </row>
    <row r="1771" spans="1:25" x14ac:dyDescent="0.35">
      <c r="A1771" s="295" t="s">
        <v>192</v>
      </c>
      <c r="B1771" s="295" t="s">
        <v>193</v>
      </c>
      <c r="C1771" s="295" t="s">
        <v>842</v>
      </c>
      <c r="D1771" s="295" t="s">
        <v>912</v>
      </c>
      <c r="E1771" s="305">
        <v>53.94</v>
      </c>
      <c r="F1771" s="305">
        <v>53.94</v>
      </c>
      <c r="G1771" s="295" t="s">
        <v>196</v>
      </c>
      <c r="H1771" s="343">
        <v>1</v>
      </c>
      <c r="I1771" s="296">
        <v>43343</v>
      </c>
      <c r="J1771" s="295">
        <v>24292</v>
      </c>
      <c r="K1771" s="295">
        <v>12878</v>
      </c>
      <c r="L1771" s="295" t="s">
        <v>520</v>
      </c>
      <c r="M1771" s="295" t="s">
        <v>911</v>
      </c>
      <c r="N1771" s="295" t="s">
        <v>912</v>
      </c>
      <c r="O1771" s="295" t="s">
        <v>544</v>
      </c>
      <c r="P1771" s="295" t="s">
        <v>343</v>
      </c>
      <c r="Q1771" s="295" t="s">
        <v>324</v>
      </c>
      <c r="R1771" s="295" t="s">
        <v>201</v>
      </c>
      <c r="S1771" s="295" t="s">
        <v>204</v>
      </c>
      <c r="T1771" s="295" t="s">
        <v>201</v>
      </c>
      <c r="U1771" s="295" t="s">
        <v>330</v>
      </c>
      <c r="V1771" s="295" t="s">
        <v>318</v>
      </c>
      <c r="W1771" s="295" t="s">
        <v>201</v>
      </c>
      <c r="X1771" s="295" t="s">
        <v>342</v>
      </c>
      <c r="Y1771" s="287" t="s">
        <v>164</v>
      </c>
    </row>
    <row r="1772" spans="1:25" x14ac:dyDescent="0.35">
      <c r="A1772" s="295" t="s">
        <v>192</v>
      </c>
      <c r="B1772" s="295" t="s">
        <v>193</v>
      </c>
      <c r="C1772" s="295" t="s">
        <v>842</v>
      </c>
      <c r="D1772" s="295" t="s">
        <v>912</v>
      </c>
      <c r="E1772" s="305">
        <v>0.56000000000000005</v>
      </c>
      <c r="F1772" s="305">
        <v>0.56000000000000005</v>
      </c>
      <c r="G1772" s="295" t="s">
        <v>196</v>
      </c>
      <c r="H1772" s="343">
        <v>1</v>
      </c>
      <c r="I1772" s="296">
        <v>43343</v>
      </c>
      <c r="J1772" s="295">
        <v>24292</v>
      </c>
      <c r="K1772" s="295">
        <v>12956</v>
      </c>
      <c r="L1772" s="295" t="s">
        <v>520</v>
      </c>
      <c r="M1772" s="295" t="s">
        <v>911</v>
      </c>
      <c r="N1772" s="295" t="s">
        <v>912</v>
      </c>
      <c r="O1772" s="295" t="s">
        <v>811</v>
      </c>
      <c r="P1772" s="295" t="s">
        <v>343</v>
      </c>
      <c r="Q1772" s="295" t="s">
        <v>324</v>
      </c>
      <c r="R1772" s="295" t="s">
        <v>201</v>
      </c>
      <c r="S1772" s="295" t="s">
        <v>204</v>
      </c>
      <c r="T1772" s="295" t="s">
        <v>201</v>
      </c>
      <c r="U1772" s="295" t="s">
        <v>330</v>
      </c>
      <c r="V1772" s="295" t="s">
        <v>318</v>
      </c>
      <c r="W1772" s="295" t="s">
        <v>201</v>
      </c>
      <c r="X1772" s="295" t="s">
        <v>342</v>
      </c>
      <c r="Y1772" s="287" t="s">
        <v>164</v>
      </c>
    </row>
    <row r="1773" spans="1:25" x14ac:dyDescent="0.35">
      <c r="A1773" s="295" t="s">
        <v>192</v>
      </c>
      <c r="B1773" s="295" t="s">
        <v>193</v>
      </c>
      <c r="C1773" s="295" t="s">
        <v>842</v>
      </c>
      <c r="D1773" s="295" t="s">
        <v>912</v>
      </c>
      <c r="E1773" s="305">
        <v>0.32</v>
      </c>
      <c r="F1773" s="305">
        <v>0.32</v>
      </c>
      <c r="G1773" s="295" t="s">
        <v>196</v>
      </c>
      <c r="H1773" s="343">
        <v>1</v>
      </c>
      <c r="I1773" s="296">
        <v>43343</v>
      </c>
      <c r="J1773" s="295">
        <v>24292</v>
      </c>
      <c r="K1773" s="295">
        <v>13024</v>
      </c>
      <c r="L1773" s="295" t="s">
        <v>520</v>
      </c>
      <c r="M1773" s="295" t="s">
        <v>911</v>
      </c>
      <c r="N1773" s="295" t="s">
        <v>912</v>
      </c>
      <c r="O1773" s="295" t="s">
        <v>522</v>
      </c>
      <c r="P1773" s="295" t="s">
        <v>343</v>
      </c>
      <c r="Q1773" s="295" t="s">
        <v>324</v>
      </c>
      <c r="R1773" s="295" t="s">
        <v>201</v>
      </c>
      <c r="S1773" s="295" t="s">
        <v>204</v>
      </c>
      <c r="T1773" s="295" t="s">
        <v>201</v>
      </c>
      <c r="U1773" s="295" t="s">
        <v>330</v>
      </c>
      <c r="V1773" s="295" t="s">
        <v>318</v>
      </c>
      <c r="W1773" s="295" t="s">
        <v>201</v>
      </c>
      <c r="X1773" s="295" t="s">
        <v>342</v>
      </c>
      <c r="Y1773" s="287" t="s">
        <v>164</v>
      </c>
    </row>
    <row r="1774" spans="1:25" x14ac:dyDescent="0.35">
      <c r="A1774" s="295" t="s">
        <v>192</v>
      </c>
      <c r="B1774" s="295" t="s">
        <v>193</v>
      </c>
      <c r="C1774" s="295" t="s">
        <v>842</v>
      </c>
      <c r="D1774" s="295" t="s">
        <v>912</v>
      </c>
      <c r="E1774" s="305">
        <v>7.84</v>
      </c>
      <c r="F1774" s="305">
        <v>7.84</v>
      </c>
      <c r="G1774" s="295" t="s">
        <v>196</v>
      </c>
      <c r="H1774" s="343">
        <v>1</v>
      </c>
      <c r="I1774" s="296">
        <v>43343</v>
      </c>
      <c r="J1774" s="295">
        <v>24292</v>
      </c>
      <c r="K1774" s="295">
        <v>13066</v>
      </c>
      <c r="L1774" s="295" t="s">
        <v>520</v>
      </c>
      <c r="M1774" s="295" t="s">
        <v>911</v>
      </c>
      <c r="N1774" s="295" t="s">
        <v>912</v>
      </c>
      <c r="O1774" s="295" t="s">
        <v>544</v>
      </c>
      <c r="P1774" s="295" t="s">
        <v>345</v>
      </c>
      <c r="Q1774" s="295" t="s">
        <v>324</v>
      </c>
      <c r="R1774" s="295" t="s">
        <v>201</v>
      </c>
      <c r="S1774" s="295" t="s">
        <v>204</v>
      </c>
      <c r="T1774" s="295" t="s">
        <v>201</v>
      </c>
      <c r="U1774" s="295" t="s">
        <v>330</v>
      </c>
      <c r="V1774" s="295" t="s">
        <v>318</v>
      </c>
      <c r="W1774" s="295" t="s">
        <v>201</v>
      </c>
      <c r="X1774" s="295" t="s">
        <v>331</v>
      </c>
      <c r="Y1774" s="287" t="s">
        <v>164</v>
      </c>
    </row>
    <row r="1775" spans="1:25" x14ac:dyDescent="0.35">
      <c r="A1775" s="295" t="s">
        <v>192</v>
      </c>
      <c r="B1775" s="295" t="s">
        <v>193</v>
      </c>
      <c r="C1775" s="295" t="s">
        <v>842</v>
      </c>
      <c r="D1775" s="295" t="s">
        <v>912</v>
      </c>
      <c r="E1775" s="305">
        <v>0.08</v>
      </c>
      <c r="F1775" s="305">
        <v>0.08</v>
      </c>
      <c r="G1775" s="295" t="s">
        <v>196</v>
      </c>
      <c r="H1775" s="343">
        <v>1</v>
      </c>
      <c r="I1775" s="296">
        <v>43343</v>
      </c>
      <c r="J1775" s="295">
        <v>24292</v>
      </c>
      <c r="K1775" s="295">
        <v>13143</v>
      </c>
      <c r="L1775" s="295" t="s">
        <v>520</v>
      </c>
      <c r="M1775" s="295" t="s">
        <v>911</v>
      </c>
      <c r="N1775" s="295" t="s">
        <v>912</v>
      </c>
      <c r="O1775" s="295" t="s">
        <v>811</v>
      </c>
      <c r="P1775" s="295" t="s">
        <v>345</v>
      </c>
      <c r="Q1775" s="295" t="s">
        <v>324</v>
      </c>
      <c r="R1775" s="295" t="s">
        <v>201</v>
      </c>
      <c r="S1775" s="295" t="s">
        <v>204</v>
      </c>
      <c r="T1775" s="295" t="s">
        <v>201</v>
      </c>
      <c r="U1775" s="295" t="s">
        <v>330</v>
      </c>
      <c r="V1775" s="295" t="s">
        <v>318</v>
      </c>
      <c r="W1775" s="295" t="s">
        <v>201</v>
      </c>
      <c r="X1775" s="295" t="s">
        <v>331</v>
      </c>
      <c r="Y1775" s="287" t="s">
        <v>164</v>
      </c>
    </row>
    <row r="1776" spans="1:25" x14ac:dyDescent="0.35">
      <c r="A1776" s="295" t="s">
        <v>192</v>
      </c>
      <c r="B1776" s="295" t="s">
        <v>193</v>
      </c>
      <c r="C1776" s="295" t="s">
        <v>842</v>
      </c>
      <c r="D1776" s="295" t="s">
        <v>912</v>
      </c>
      <c r="E1776" s="305">
        <v>0.05</v>
      </c>
      <c r="F1776" s="305">
        <v>0.05</v>
      </c>
      <c r="G1776" s="295" t="s">
        <v>196</v>
      </c>
      <c r="H1776" s="343">
        <v>1</v>
      </c>
      <c r="I1776" s="296">
        <v>43343</v>
      </c>
      <c r="J1776" s="295">
        <v>24292</v>
      </c>
      <c r="K1776" s="295">
        <v>13210</v>
      </c>
      <c r="L1776" s="295" t="s">
        <v>520</v>
      </c>
      <c r="M1776" s="295" t="s">
        <v>911</v>
      </c>
      <c r="N1776" s="295" t="s">
        <v>912</v>
      </c>
      <c r="O1776" s="295" t="s">
        <v>522</v>
      </c>
      <c r="P1776" s="295" t="s">
        <v>345</v>
      </c>
      <c r="Q1776" s="295" t="s">
        <v>324</v>
      </c>
      <c r="R1776" s="295" t="s">
        <v>201</v>
      </c>
      <c r="S1776" s="295" t="s">
        <v>204</v>
      </c>
      <c r="T1776" s="295" t="s">
        <v>201</v>
      </c>
      <c r="U1776" s="295" t="s">
        <v>330</v>
      </c>
      <c r="V1776" s="295" t="s">
        <v>318</v>
      </c>
      <c r="W1776" s="295" t="s">
        <v>201</v>
      </c>
      <c r="X1776" s="295" t="s">
        <v>331</v>
      </c>
      <c r="Y1776" s="287" t="s">
        <v>164</v>
      </c>
    </row>
    <row r="1777" spans="1:25" x14ac:dyDescent="0.35">
      <c r="A1777" s="295" t="s">
        <v>192</v>
      </c>
      <c r="B1777" s="295" t="s">
        <v>193</v>
      </c>
      <c r="C1777" s="295" t="s">
        <v>842</v>
      </c>
      <c r="D1777" s="295" t="s">
        <v>912</v>
      </c>
      <c r="E1777" s="305">
        <v>7.8</v>
      </c>
      <c r="F1777" s="305">
        <v>7.8</v>
      </c>
      <c r="G1777" s="295" t="s">
        <v>196</v>
      </c>
      <c r="H1777" s="343">
        <v>1</v>
      </c>
      <c r="I1777" s="296">
        <v>43343</v>
      </c>
      <c r="J1777" s="295">
        <v>24292</v>
      </c>
      <c r="K1777" s="295">
        <v>13252</v>
      </c>
      <c r="L1777" s="295" t="s">
        <v>520</v>
      </c>
      <c r="M1777" s="295" t="s">
        <v>911</v>
      </c>
      <c r="N1777" s="295" t="s">
        <v>912</v>
      </c>
      <c r="O1777" s="295" t="s">
        <v>544</v>
      </c>
      <c r="P1777" s="295" t="s">
        <v>329</v>
      </c>
      <c r="Q1777" s="295" t="s">
        <v>325</v>
      </c>
      <c r="R1777" s="295" t="s">
        <v>201</v>
      </c>
      <c r="S1777" s="295" t="s">
        <v>204</v>
      </c>
      <c r="T1777" s="295" t="s">
        <v>201</v>
      </c>
      <c r="U1777" s="295" t="s">
        <v>330</v>
      </c>
      <c r="V1777" s="295" t="s">
        <v>318</v>
      </c>
      <c r="W1777" s="295" t="s">
        <v>201</v>
      </c>
      <c r="X1777" s="295" t="s">
        <v>331</v>
      </c>
      <c r="Y1777" s="287" t="s">
        <v>164</v>
      </c>
    </row>
    <row r="1778" spans="1:25" x14ac:dyDescent="0.35">
      <c r="A1778" s="295" t="s">
        <v>192</v>
      </c>
      <c r="B1778" s="295" t="s">
        <v>193</v>
      </c>
      <c r="C1778" s="295" t="s">
        <v>842</v>
      </c>
      <c r="D1778" s="295" t="s">
        <v>912</v>
      </c>
      <c r="E1778" s="305">
        <v>0.08</v>
      </c>
      <c r="F1778" s="305">
        <v>0.08</v>
      </c>
      <c r="G1778" s="295" t="s">
        <v>196</v>
      </c>
      <c r="H1778" s="343">
        <v>1</v>
      </c>
      <c r="I1778" s="296">
        <v>43343</v>
      </c>
      <c r="J1778" s="295">
        <v>24292</v>
      </c>
      <c r="K1778" s="295">
        <v>13329</v>
      </c>
      <c r="L1778" s="295" t="s">
        <v>520</v>
      </c>
      <c r="M1778" s="295" t="s">
        <v>911</v>
      </c>
      <c r="N1778" s="295" t="s">
        <v>912</v>
      </c>
      <c r="O1778" s="295" t="s">
        <v>811</v>
      </c>
      <c r="P1778" s="295" t="s">
        <v>329</v>
      </c>
      <c r="Q1778" s="295" t="s">
        <v>325</v>
      </c>
      <c r="R1778" s="295" t="s">
        <v>201</v>
      </c>
      <c r="S1778" s="295" t="s">
        <v>204</v>
      </c>
      <c r="T1778" s="295" t="s">
        <v>201</v>
      </c>
      <c r="U1778" s="295" t="s">
        <v>330</v>
      </c>
      <c r="V1778" s="295" t="s">
        <v>318</v>
      </c>
      <c r="W1778" s="295" t="s">
        <v>201</v>
      </c>
      <c r="X1778" s="295" t="s">
        <v>331</v>
      </c>
      <c r="Y1778" s="287" t="s">
        <v>164</v>
      </c>
    </row>
    <row r="1779" spans="1:25" x14ac:dyDescent="0.35">
      <c r="A1779" s="295" t="s">
        <v>192</v>
      </c>
      <c r="B1779" s="295" t="s">
        <v>193</v>
      </c>
      <c r="C1779" s="295" t="s">
        <v>842</v>
      </c>
      <c r="D1779" s="295" t="s">
        <v>912</v>
      </c>
      <c r="E1779" s="305">
        <v>0.05</v>
      </c>
      <c r="F1779" s="305">
        <v>0.05</v>
      </c>
      <c r="G1779" s="295" t="s">
        <v>196</v>
      </c>
      <c r="H1779" s="343">
        <v>1</v>
      </c>
      <c r="I1779" s="296">
        <v>43343</v>
      </c>
      <c r="J1779" s="295">
        <v>24292</v>
      </c>
      <c r="K1779" s="295">
        <v>13396</v>
      </c>
      <c r="L1779" s="295" t="s">
        <v>520</v>
      </c>
      <c r="M1779" s="295" t="s">
        <v>911</v>
      </c>
      <c r="N1779" s="295" t="s">
        <v>912</v>
      </c>
      <c r="O1779" s="295" t="s">
        <v>522</v>
      </c>
      <c r="P1779" s="295" t="s">
        <v>329</v>
      </c>
      <c r="Q1779" s="295" t="s">
        <v>325</v>
      </c>
      <c r="R1779" s="295" t="s">
        <v>201</v>
      </c>
      <c r="S1779" s="295" t="s">
        <v>204</v>
      </c>
      <c r="T1779" s="295" t="s">
        <v>201</v>
      </c>
      <c r="U1779" s="295" t="s">
        <v>330</v>
      </c>
      <c r="V1779" s="295" t="s">
        <v>318</v>
      </c>
      <c r="W1779" s="295" t="s">
        <v>201</v>
      </c>
      <c r="X1779" s="295" t="s">
        <v>331</v>
      </c>
      <c r="Y1779" s="287" t="s">
        <v>164</v>
      </c>
    </row>
    <row r="1780" spans="1:25" x14ac:dyDescent="0.35">
      <c r="A1780" s="295" t="s">
        <v>192</v>
      </c>
      <c r="B1780" s="295" t="s">
        <v>193</v>
      </c>
      <c r="C1780" s="295" t="s">
        <v>842</v>
      </c>
      <c r="D1780" s="295" t="s">
        <v>912</v>
      </c>
      <c r="E1780" s="305">
        <v>6.5</v>
      </c>
      <c r="F1780" s="305">
        <v>6.5</v>
      </c>
      <c r="G1780" s="295" t="s">
        <v>196</v>
      </c>
      <c r="H1780" s="343">
        <v>1</v>
      </c>
      <c r="I1780" s="296">
        <v>43343</v>
      </c>
      <c r="J1780" s="295">
        <v>24292</v>
      </c>
      <c r="K1780" s="295">
        <v>13437</v>
      </c>
      <c r="L1780" s="295" t="s">
        <v>520</v>
      </c>
      <c r="M1780" s="295" t="s">
        <v>911</v>
      </c>
      <c r="N1780" s="295" t="s">
        <v>912</v>
      </c>
      <c r="O1780" s="295" t="s">
        <v>544</v>
      </c>
      <c r="P1780" s="295" t="s">
        <v>332</v>
      </c>
      <c r="Q1780" s="295" t="s">
        <v>325</v>
      </c>
      <c r="R1780" s="295" t="s">
        <v>201</v>
      </c>
      <c r="S1780" s="295" t="s">
        <v>204</v>
      </c>
      <c r="T1780" s="295" t="s">
        <v>201</v>
      </c>
      <c r="U1780" s="295" t="s">
        <v>330</v>
      </c>
      <c r="V1780" s="295" t="s">
        <v>318</v>
      </c>
      <c r="W1780" s="295" t="s">
        <v>201</v>
      </c>
      <c r="X1780" s="295" t="s">
        <v>331</v>
      </c>
      <c r="Y1780" s="287" t="s">
        <v>164</v>
      </c>
    </row>
    <row r="1781" spans="1:25" x14ac:dyDescent="0.35">
      <c r="A1781" s="295" t="s">
        <v>192</v>
      </c>
      <c r="B1781" s="295" t="s">
        <v>193</v>
      </c>
      <c r="C1781" s="295" t="s">
        <v>842</v>
      </c>
      <c r="D1781" s="295" t="s">
        <v>912</v>
      </c>
      <c r="E1781" s="305">
        <v>7.0000000000000007E-2</v>
      </c>
      <c r="F1781" s="305">
        <v>7.0000000000000007E-2</v>
      </c>
      <c r="G1781" s="295" t="s">
        <v>196</v>
      </c>
      <c r="H1781" s="343">
        <v>1</v>
      </c>
      <c r="I1781" s="296">
        <v>43343</v>
      </c>
      <c r="J1781" s="295">
        <v>24292</v>
      </c>
      <c r="K1781" s="295">
        <v>13512</v>
      </c>
      <c r="L1781" s="295" t="s">
        <v>520</v>
      </c>
      <c r="M1781" s="295" t="s">
        <v>911</v>
      </c>
      <c r="N1781" s="295" t="s">
        <v>912</v>
      </c>
      <c r="O1781" s="295" t="s">
        <v>811</v>
      </c>
      <c r="P1781" s="295" t="s">
        <v>332</v>
      </c>
      <c r="Q1781" s="295" t="s">
        <v>325</v>
      </c>
      <c r="R1781" s="295" t="s">
        <v>201</v>
      </c>
      <c r="S1781" s="295" t="s">
        <v>204</v>
      </c>
      <c r="T1781" s="295" t="s">
        <v>201</v>
      </c>
      <c r="U1781" s="295" t="s">
        <v>330</v>
      </c>
      <c r="V1781" s="295" t="s">
        <v>318</v>
      </c>
      <c r="W1781" s="295" t="s">
        <v>201</v>
      </c>
      <c r="X1781" s="295" t="s">
        <v>331</v>
      </c>
      <c r="Y1781" s="287" t="s">
        <v>164</v>
      </c>
    </row>
    <row r="1782" spans="1:25" x14ac:dyDescent="0.35">
      <c r="A1782" s="295" t="s">
        <v>192</v>
      </c>
      <c r="B1782" s="295" t="s">
        <v>193</v>
      </c>
      <c r="C1782" s="295" t="s">
        <v>842</v>
      </c>
      <c r="D1782" s="295" t="s">
        <v>912</v>
      </c>
      <c r="E1782" s="305">
        <v>0.04</v>
      </c>
      <c r="F1782" s="305">
        <v>0.04</v>
      </c>
      <c r="G1782" s="295" t="s">
        <v>196</v>
      </c>
      <c r="H1782" s="343">
        <v>1</v>
      </c>
      <c r="I1782" s="296">
        <v>43343</v>
      </c>
      <c r="J1782" s="295">
        <v>24292</v>
      </c>
      <c r="K1782" s="295">
        <v>13578</v>
      </c>
      <c r="L1782" s="295" t="s">
        <v>520</v>
      </c>
      <c r="M1782" s="295" t="s">
        <v>911</v>
      </c>
      <c r="N1782" s="295" t="s">
        <v>912</v>
      </c>
      <c r="O1782" s="295" t="s">
        <v>522</v>
      </c>
      <c r="P1782" s="295" t="s">
        <v>332</v>
      </c>
      <c r="Q1782" s="295" t="s">
        <v>325</v>
      </c>
      <c r="R1782" s="295" t="s">
        <v>201</v>
      </c>
      <c r="S1782" s="295" t="s">
        <v>204</v>
      </c>
      <c r="T1782" s="295" t="s">
        <v>201</v>
      </c>
      <c r="U1782" s="295" t="s">
        <v>330</v>
      </c>
      <c r="V1782" s="295" t="s">
        <v>318</v>
      </c>
      <c r="W1782" s="295" t="s">
        <v>201</v>
      </c>
      <c r="X1782" s="295" t="s">
        <v>331</v>
      </c>
      <c r="Y1782" s="287" t="s">
        <v>164</v>
      </c>
    </row>
    <row r="1783" spans="1:25" x14ac:dyDescent="0.35">
      <c r="A1783" s="295" t="s">
        <v>192</v>
      </c>
      <c r="B1783" s="295" t="s">
        <v>193</v>
      </c>
      <c r="C1783" s="295" t="s">
        <v>842</v>
      </c>
      <c r="D1783" s="295" t="s">
        <v>912</v>
      </c>
      <c r="E1783" s="305">
        <v>12.76</v>
      </c>
      <c r="F1783" s="305">
        <v>12.76</v>
      </c>
      <c r="G1783" s="295" t="s">
        <v>196</v>
      </c>
      <c r="H1783" s="343">
        <v>1</v>
      </c>
      <c r="I1783" s="296">
        <v>43343</v>
      </c>
      <c r="J1783" s="295">
        <v>24292</v>
      </c>
      <c r="K1783" s="295">
        <v>13620</v>
      </c>
      <c r="L1783" s="295" t="s">
        <v>520</v>
      </c>
      <c r="M1783" s="295" t="s">
        <v>911</v>
      </c>
      <c r="N1783" s="295" t="s">
        <v>912</v>
      </c>
      <c r="O1783" s="295" t="s">
        <v>544</v>
      </c>
      <c r="P1783" s="295" t="s">
        <v>333</v>
      </c>
      <c r="Q1783" s="295" t="s">
        <v>325</v>
      </c>
      <c r="R1783" s="295" t="s">
        <v>201</v>
      </c>
      <c r="S1783" s="295" t="s">
        <v>204</v>
      </c>
      <c r="T1783" s="295" t="s">
        <v>201</v>
      </c>
      <c r="U1783" s="295" t="s">
        <v>330</v>
      </c>
      <c r="V1783" s="295" t="s">
        <v>318</v>
      </c>
      <c r="W1783" s="295" t="s">
        <v>201</v>
      </c>
      <c r="X1783" s="295" t="s">
        <v>331</v>
      </c>
      <c r="Y1783" s="287" t="s">
        <v>164</v>
      </c>
    </row>
    <row r="1784" spans="1:25" x14ac:dyDescent="0.35">
      <c r="A1784" s="295" t="s">
        <v>192</v>
      </c>
      <c r="B1784" s="295" t="s">
        <v>193</v>
      </c>
      <c r="C1784" s="295" t="s">
        <v>842</v>
      </c>
      <c r="D1784" s="295" t="s">
        <v>912</v>
      </c>
      <c r="E1784" s="305">
        <v>0.13</v>
      </c>
      <c r="F1784" s="305">
        <v>0.13</v>
      </c>
      <c r="G1784" s="295" t="s">
        <v>196</v>
      </c>
      <c r="H1784" s="343">
        <v>1</v>
      </c>
      <c r="I1784" s="296">
        <v>43343</v>
      </c>
      <c r="J1784" s="295">
        <v>24292</v>
      </c>
      <c r="K1784" s="295">
        <v>13698</v>
      </c>
      <c r="L1784" s="295" t="s">
        <v>520</v>
      </c>
      <c r="M1784" s="295" t="s">
        <v>911</v>
      </c>
      <c r="N1784" s="295" t="s">
        <v>912</v>
      </c>
      <c r="O1784" s="295" t="s">
        <v>811</v>
      </c>
      <c r="P1784" s="295" t="s">
        <v>333</v>
      </c>
      <c r="Q1784" s="295" t="s">
        <v>325</v>
      </c>
      <c r="R1784" s="295" t="s">
        <v>201</v>
      </c>
      <c r="S1784" s="295" t="s">
        <v>204</v>
      </c>
      <c r="T1784" s="295" t="s">
        <v>201</v>
      </c>
      <c r="U1784" s="295" t="s">
        <v>330</v>
      </c>
      <c r="V1784" s="295" t="s">
        <v>318</v>
      </c>
      <c r="W1784" s="295" t="s">
        <v>201</v>
      </c>
      <c r="X1784" s="295" t="s">
        <v>331</v>
      </c>
      <c r="Y1784" s="287" t="s">
        <v>164</v>
      </c>
    </row>
    <row r="1785" spans="1:25" x14ac:dyDescent="0.35">
      <c r="A1785" s="295" t="s">
        <v>192</v>
      </c>
      <c r="B1785" s="295" t="s">
        <v>193</v>
      </c>
      <c r="C1785" s="295" t="s">
        <v>842</v>
      </c>
      <c r="D1785" s="295" t="s">
        <v>912</v>
      </c>
      <c r="E1785" s="305">
        <v>0.08</v>
      </c>
      <c r="F1785" s="305">
        <v>0.08</v>
      </c>
      <c r="G1785" s="295" t="s">
        <v>196</v>
      </c>
      <c r="H1785" s="343">
        <v>1</v>
      </c>
      <c r="I1785" s="296">
        <v>43343</v>
      </c>
      <c r="J1785" s="295">
        <v>24292</v>
      </c>
      <c r="K1785" s="295">
        <v>13765</v>
      </c>
      <c r="L1785" s="295" t="s">
        <v>520</v>
      </c>
      <c r="M1785" s="295" t="s">
        <v>911</v>
      </c>
      <c r="N1785" s="295" t="s">
        <v>912</v>
      </c>
      <c r="O1785" s="295" t="s">
        <v>522</v>
      </c>
      <c r="P1785" s="295" t="s">
        <v>333</v>
      </c>
      <c r="Q1785" s="295" t="s">
        <v>325</v>
      </c>
      <c r="R1785" s="295" t="s">
        <v>201</v>
      </c>
      <c r="S1785" s="295" t="s">
        <v>204</v>
      </c>
      <c r="T1785" s="295" t="s">
        <v>201</v>
      </c>
      <c r="U1785" s="295" t="s">
        <v>330</v>
      </c>
      <c r="V1785" s="295" t="s">
        <v>318</v>
      </c>
      <c r="W1785" s="295" t="s">
        <v>201</v>
      </c>
      <c r="X1785" s="295" t="s">
        <v>331</v>
      </c>
      <c r="Y1785" s="287" t="s">
        <v>164</v>
      </c>
    </row>
    <row r="1786" spans="1:25" x14ac:dyDescent="0.35">
      <c r="A1786" s="295" t="s">
        <v>192</v>
      </c>
      <c r="B1786" s="295" t="s">
        <v>193</v>
      </c>
      <c r="C1786" s="295" t="s">
        <v>842</v>
      </c>
      <c r="D1786" s="295" t="s">
        <v>912</v>
      </c>
      <c r="E1786" s="305">
        <v>3.51</v>
      </c>
      <c r="F1786" s="305">
        <v>3.51</v>
      </c>
      <c r="G1786" s="295" t="s">
        <v>196</v>
      </c>
      <c r="H1786" s="343">
        <v>1</v>
      </c>
      <c r="I1786" s="296">
        <v>43343</v>
      </c>
      <c r="J1786" s="295">
        <v>24292</v>
      </c>
      <c r="K1786" s="295">
        <v>13806</v>
      </c>
      <c r="L1786" s="295" t="s">
        <v>520</v>
      </c>
      <c r="M1786" s="295" t="s">
        <v>911</v>
      </c>
      <c r="N1786" s="295" t="s">
        <v>912</v>
      </c>
      <c r="O1786" s="295" t="s">
        <v>544</v>
      </c>
      <c r="P1786" s="295" t="s">
        <v>334</v>
      </c>
      <c r="Q1786" s="295" t="s">
        <v>325</v>
      </c>
      <c r="R1786" s="295" t="s">
        <v>201</v>
      </c>
      <c r="S1786" s="295" t="s">
        <v>204</v>
      </c>
      <c r="T1786" s="295" t="s">
        <v>201</v>
      </c>
      <c r="U1786" s="295" t="s">
        <v>330</v>
      </c>
      <c r="V1786" s="295" t="s">
        <v>318</v>
      </c>
      <c r="W1786" s="295" t="s">
        <v>201</v>
      </c>
      <c r="X1786" s="295" t="s">
        <v>331</v>
      </c>
      <c r="Y1786" s="287" t="s">
        <v>164</v>
      </c>
    </row>
    <row r="1787" spans="1:25" x14ac:dyDescent="0.35">
      <c r="A1787" s="295" t="s">
        <v>192</v>
      </c>
      <c r="B1787" s="295" t="s">
        <v>193</v>
      </c>
      <c r="C1787" s="295" t="s">
        <v>842</v>
      </c>
      <c r="D1787" s="295" t="s">
        <v>912</v>
      </c>
      <c r="E1787" s="305">
        <v>0.04</v>
      </c>
      <c r="F1787" s="305">
        <v>0.04</v>
      </c>
      <c r="G1787" s="295" t="s">
        <v>196</v>
      </c>
      <c r="H1787" s="343">
        <v>1</v>
      </c>
      <c r="I1787" s="296">
        <v>43343</v>
      </c>
      <c r="J1787" s="295">
        <v>24292</v>
      </c>
      <c r="K1787" s="295">
        <v>13881</v>
      </c>
      <c r="L1787" s="295" t="s">
        <v>520</v>
      </c>
      <c r="M1787" s="295" t="s">
        <v>911</v>
      </c>
      <c r="N1787" s="295" t="s">
        <v>912</v>
      </c>
      <c r="O1787" s="295" t="s">
        <v>811</v>
      </c>
      <c r="P1787" s="295" t="s">
        <v>334</v>
      </c>
      <c r="Q1787" s="295" t="s">
        <v>325</v>
      </c>
      <c r="R1787" s="295" t="s">
        <v>201</v>
      </c>
      <c r="S1787" s="295" t="s">
        <v>204</v>
      </c>
      <c r="T1787" s="295" t="s">
        <v>201</v>
      </c>
      <c r="U1787" s="295" t="s">
        <v>330</v>
      </c>
      <c r="V1787" s="295" t="s">
        <v>318</v>
      </c>
      <c r="W1787" s="295" t="s">
        <v>201</v>
      </c>
      <c r="X1787" s="295" t="s">
        <v>331</v>
      </c>
      <c r="Y1787" s="287" t="s">
        <v>164</v>
      </c>
    </row>
    <row r="1788" spans="1:25" x14ac:dyDescent="0.35">
      <c r="A1788" s="295" t="s">
        <v>192</v>
      </c>
      <c r="B1788" s="295" t="s">
        <v>193</v>
      </c>
      <c r="C1788" s="295" t="s">
        <v>842</v>
      </c>
      <c r="D1788" s="295" t="s">
        <v>912</v>
      </c>
      <c r="E1788" s="305">
        <v>0.02</v>
      </c>
      <c r="F1788" s="305">
        <v>0.02</v>
      </c>
      <c r="G1788" s="295" t="s">
        <v>196</v>
      </c>
      <c r="H1788" s="343">
        <v>1</v>
      </c>
      <c r="I1788" s="296">
        <v>43343</v>
      </c>
      <c r="J1788" s="295">
        <v>24292</v>
      </c>
      <c r="K1788" s="295">
        <v>13947</v>
      </c>
      <c r="L1788" s="295" t="s">
        <v>520</v>
      </c>
      <c r="M1788" s="295" t="s">
        <v>911</v>
      </c>
      <c r="N1788" s="295" t="s">
        <v>912</v>
      </c>
      <c r="O1788" s="295" t="s">
        <v>522</v>
      </c>
      <c r="P1788" s="295" t="s">
        <v>334</v>
      </c>
      <c r="Q1788" s="295" t="s">
        <v>325</v>
      </c>
      <c r="R1788" s="295" t="s">
        <v>201</v>
      </c>
      <c r="S1788" s="295" t="s">
        <v>204</v>
      </c>
      <c r="T1788" s="295" t="s">
        <v>201</v>
      </c>
      <c r="U1788" s="295" t="s">
        <v>330</v>
      </c>
      <c r="V1788" s="295" t="s">
        <v>318</v>
      </c>
      <c r="W1788" s="295" t="s">
        <v>201</v>
      </c>
      <c r="X1788" s="295" t="s">
        <v>331</v>
      </c>
      <c r="Y1788" s="287" t="s">
        <v>164</v>
      </c>
    </row>
    <row r="1789" spans="1:25" x14ac:dyDescent="0.35">
      <c r="A1789" s="295" t="s">
        <v>192</v>
      </c>
      <c r="B1789" s="295" t="s">
        <v>193</v>
      </c>
      <c r="C1789" s="295" t="s">
        <v>842</v>
      </c>
      <c r="D1789" s="295" t="s">
        <v>912</v>
      </c>
      <c r="E1789" s="305">
        <v>8.7200000000000006</v>
      </c>
      <c r="F1789" s="305">
        <v>8.7200000000000006</v>
      </c>
      <c r="G1789" s="295" t="s">
        <v>196</v>
      </c>
      <c r="H1789" s="343">
        <v>1</v>
      </c>
      <c r="I1789" s="296">
        <v>43343</v>
      </c>
      <c r="J1789" s="295">
        <v>24292</v>
      </c>
      <c r="K1789" s="295">
        <v>13989</v>
      </c>
      <c r="L1789" s="295" t="s">
        <v>520</v>
      </c>
      <c r="M1789" s="295" t="s">
        <v>911</v>
      </c>
      <c r="N1789" s="295" t="s">
        <v>912</v>
      </c>
      <c r="O1789" s="295" t="s">
        <v>544</v>
      </c>
      <c r="P1789" s="295" t="s">
        <v>335</v>
      </c>
      <c r="Q1789" s="295" t="s">
        <v>325</v>
      </c>
      <c r="R1789" s="295" t="s">
        <v>201</v>
      </c>
      <c r="S1789" s="295" t="s">
        <v>204</v>
      </c>
      <c r="T1789" s="295" t="s">
        <v>201</v>
      </c>
      <c r="U1789" s="295" t="s">
        <v>330</v>
      </c>
      <c r="V1789" s="295" t="s">
        <v>318</v>
      </c>
      <c r="W1789" s="295" t="s">
        <v>201</v>
      </c>
      <c r="X1789" s="295" t="s">
        <v>331</v>
      </c>
      <c r="Y1789" s="287" t="s">
        <v>164</v>
      </c>
    </row>
    <row r="1790" spans="1:25" x14ac:dyDescent="0.35">
      <c r="A1790" s="295" t="s">
        <v>192</v>
      </c>
      <c r="B1790" s="295" t="s">
        <v>193</v>
      </c>
      <c r="C1790" s="295" t="s">
        <v>842</v>
      </c>
      <c r="D1790" s="295" t="s">
        <v>912</v>
      </c>
      <c r="E1790" s="305">
        <v>0.09</v>
      </c>
      <c r="F1790" s="305">
        <v>0.09</v>
      </c>
      <c r="G1790" s="295" t="s">
        <v>196</v>
      </c>
      <c r="H1790" s="343">
        <v>1</v>
      </c>
      <c r="I1790" s="296">
        <v>43343</v>
      </c>
      <c r="J1790" s="295">
        <v>24292</v>
      </c>
      <c r="K1790" s="295">
        <v>14067</v>
      </c>
      <c r="L1790" s="295" t="s">
        <v>520</v>
      </c>
      <c r="M1790" s="295" t="s">
        <v>911</v>
      </c>
      <c r="N1790" s="295" t="s">
        <v>912</v>
      </c>
      <c r="O1790" s="295" t="s">
        <v>811</v>
      </c>
      <c r="P1790" s="295" t="s">
        <v>335</v>
      </c>
      <c r="Q1790" s="295" t="s">
        <v>325</v>
      </c>
      <c r="R1790" s="295" t="s">
        <v>201</v>
      </c>
      <c r="S1790" s="295" t="s">
        <v>204</v>
      </c>
      <c r="T1790" s="295" t="s">
        <v>201</v>
      </c>
      <c r="U1790" s="295" t="s">
        <v>330</v>
      </c>
      <c r="V1790" s="295" t="s">
        <v>318</v>
      </c>
      <c r="W1790" s="295" t="s">
        <v>201</v>
      </c>
      <c r="X1790" s="295" t="s">
        <v>331</v>
      </c>
      <c r="Y1790" s="287" t="s">
        <v>164</v>
      </c>
    </row>
    <row r="1791" spans="1:25" x14ac:dyDescent="0.35">
      <c r="A1791" s="295" t="s">
        <v>192</v>
      </c>
      <c r="B1791" s="295" t="s">
        <v>193</v>
      </c>
      <c r="C1791" s="295" t="s">
        <v>842</v>
      </c>
      <c r="D1791" s="295" t="s">
        <v>912</v>
      </c>
      <c r="E1791" s="305">
        <v>0.05</v>
      </c>
      <c r="F1791" s="305">
        <v>0.05</v>
      </c>
      <c r="G1791" s="295" t="s">
        <v>196</v>
      </c>
      <c r="H1791" s="343">
        <v>1</v>
      </c>
      <c r="I1791" s="296">
        <v>43343</v>
      </c>
      <c r="J1791" s="295">
        <v>24292</v>
      </c>
      <c r="K1791" s="295">
        <v>14134</v>
      </c>
      <c r="L1791" s="295" t="s">
        <v>520</v>
      </c>
      <c r="M1791" s="295" t="s">
        <v>911</v>
      </c>
      <c r="N1791" s="295" t="s">
        <v>912</v>
      </c>
      <c r="O1791" s="295" t="s">
        <v>522</v>
      </c>
      <c r="P1791" s="295" t="s">
        <v>335</v>
      </c>
      <c r="Q1791" s="295" t="s">
        <v>325</v>
      </c>
      <c r="R1791" s="295" t="s">
        <v>201</v>
      </c>
      <c r="S1791" s="295" t="s">
        <v>204</v>
      </c>
      <c r="T1791" s="295" t="s">
        <v>201</v>
      </c>
      <c r="U1791" s="295" t="s">
        <v>330</v>
      </c>
      <c r="V1791" s="295" t="s">
        <v>318</v>
      </c>
      <c r="W1791" s="295" t="s">
        <v>201</v>
      </c>
      <c r="X1791" s="295" t="s">
        <v>331</v>
      </c>
      <c r="Y1791" s="287" t="s">
        <v>164</v>
      </c>
    </row>
    <row r="1792" spans="1:25" x14ac:dyDescent="0.35">
      <c r="A1792" s="295" t="s">
        <v>192</v>
      </c>
      <c r="B1792" s="295" t="s">
        <v>193</v>
      </c>
      <c r="C1792" s="295" t="s">
        <v>842</v>
      </c>
      <c r="D1792" s="295" t="s">
        <v>912</v>
      </c>
      <c r="E1792" s="305">
        <v>8.99</v>
      </c>
      <c r="F1792" s="305">
        <v>8.99</v>
      </c>
      <c r="G1792" s="295" t="s">
        <v>196</v>
      </c>
      <c r="H1792" s="343">
        <v>1</v>
      </c>
      <c r="I1792" s="296">
        <v>43343</v>
      </c>
      <c r="J1792" s="295">
        <v>24292</v>
      </c>
      <c r="K1792" s="295">
        <v>14176</v>
      </c>
      <c r="L1792" s="295" t="s">
        <v>520</v>
      </c>
      <c r="M1792" s="295" t="s">
        <v>911</v>
      </c>
      <c r="N1792" s="295" t="s">
        <v>912</v>
      </c>
      <c r="O1792" s="295" t="s">
        <v>544</v>
      </c>
      <c r="P1792" s="295" t="s">
        <v>336</v>
      </c>
      <c r="Q1792" s="295" t="s">
        <v>325</v>
      </c>
      <c r="R1792" s="295" t="s">
        <v>201</v>
      </c>
      <c r="S1792" s="295" t="s">
        <v>204</v>
      </c>
      <c r="T1792" s="295" t="s">
        <v>201</v>
      </c>
      <c r="U1792" s="295" t="s">
        <v>330</v>
      </c>
      <c r="V1792" s="295" t="s">
        <v>318</v>
      </c>
      <c r="W1792" s="295" t="s">
        <v>201</v>
      </c>
      <c r="X1792" s="295" t="s">
        <v>331</v>
      </c>
      <c r="Y1792" s="287" t="s">
        <v>164</v>
      </c>
    </row>
    <row r="1793" spans="1:25" x14ac:dyDescent="0.35">
      <c r="A1793" s="295" t="s">
        <v>192</v>
      </c>
      <c r="B1793" s="295" t="s">
        <v>193</v>
      </c>
      <c r="C1793" s="295" t="s">
        <v>842</v>
      </c>
      <c r="D1793" s="295" t="s">
        <v>912</v>
      </c>
      <c r="E1793" s="305">
        <v>0.09</v>
      </c>
      <c r="F1793" s="305">
        <v>0.09</v>
      </c>
      <c r="G1793" s="295" t="s">
        <v>196</v>
      </c>
      <c r="H1793" s="343">
        <v>1</v>
      </c>
      <c r="I1793" s="296">
        <v>43343</v>
      </c>
      <c r="J1793" s="295">
        <v>24292</v>
      </c>
      <c r="K1793" s="295">
        <v>14254</v>
      </c>
      <c r="L1793" s="295" t="s">
        <v>520</v>
      </c>
      <c r="M1793" s="295" t="s">
        <v>911</v>
      </c>
      <c r="N1793" s="295" t="s">
        <v>912</v>
      </c>
      <c r="O1793" s="295" t="s">
        <v>811</v>
      </c>
      <c r="P1793" s="295" t="s">
        <v>336</v>
      </c>
      <c r="Q1793" s="295" t="s">
        <v>325</v>
      </c>
      <c r="R1793" s="295" t="s">
        <v>201</v>
      </c>
      <c r="S1793" s="295" t="s">
        <v>204</v>
      </c>
      <c r="T1793" s="295" t="s">
        <v>201</v>
      </c>
      <c r="U1793" s="295" t="s">
        <v>330</v>
      </c>
      <c r="V1793" s="295" t="s">
        <v>318</v>
      </c>
      <c r="W1793" s="295" t="s">
        <v>201</v>
      </c>
      <c r="X1793" s="295" t="s">
        <v>331</v>
      </c>
      <c r="Y1793" s="287" t="s">
        <v>164</v>
      </c>
    </row>
    <row r="1794" spans="1:25" x14ac:dyDescent="0.35">
      <c r="A1794" s="295" t="s">
        <v>192</v>
      </c>
      <c r="B1794" s="295" t="s">
        <v>193</v>
      </c>
      <c r="C1794" s="295" t="s">
        <v>842</v>
      </c>
      <c r="D1794" s="295" t="s">
        <v>912</v>
      </c>
      <c r="E1794" s="305">
        <v>0.05</v>
      </c>
      <c r="F1794" s="305">
        <v>0.05</v>
      </c>
      <c r="G1794" s="295" t="s">
        <v>196</v>
      </c>
      <c r="H1794" s="343">
        <v>1</v>
      </c>
      <c r="I1794" s="296">
        <v>43343</v>
      </c>
      <c r="J1794" s="295">
        <v>24292</v>
      </c>
      <c r="K1794" s="295">
        <v>14321</v>
      </c>
      <c r="L1794" s="295" t="s">
        <v>520</v>
      </c>
      <c r="M1794" s="295" t="s">
        <v>911</v>
      </c>
      <c r="N1794" s="295" t="s">
        <v>912</v>
      </c>
      <c r="O1794" s="295" t="s">
        <v>522</v>
      </c>
      <c r="P1794" s="295" t="s">
        <v>336</v>
      </c>
      <c r="Q1794" s="295" t="s">
        <v>325</v>
      </c>
      <c r="R1794" s="295" t="s">
        <v>201</v>
      </c>
      <c r="S1794" s="295" t="s">
        <v>204</v>
      </c>
      <c r="T1794" s="295" t="s">
        <v>201</v>
      </c>
      <c r="U1794" s="295" t="s">
        <v>330</v>
      </c>
      <c r="V1794" s="295" t="s">
        <v>318</v>
      </c>
      <c r="W1794" s="295" t="s">
        <v>201</v>
      </c>
      <c r="X1794" s="295" t="s">
        <v>331</v>
      </c>
      <c r="Y1794" s="287" t="s">
        <v>164</v>
      </c>
    </row>
    <row r="1795" spans="1:25" x14ac:dyDescent="0.35">
      <c r="A1795" s="295" t="s">
        <v>192</v>
      </c>
      <c r="B1795" s="295" t="s">
        <v>193</v>
      </c>
      <c r="C1795" s="295" t="s">
        <v>842</v>
      </c>
      <c r="D1795" s="295" t="s">
        <v>912</v>
      </c>
      <c r="E1795" s="305">
        <v>9.34</v>
      </c>
      <c r="F1795" s="305">
        <v>9.34</v>
      </c>
      <c r="G1795" s="295" t="s">
        <v>196</v>
      </c>
      <c r="H1795" s="343">
        <v>1</v>
      </c>
      <c r="I1795" s="296">
        <v>43343</v>
      </c>
      <c r="J1795" s="295">
        <v>24292</v>
      </c>
      <c r="K1795" s="295">
        <v>14363</v>
      </c>
      <c r="L1795" s="295" t="s">
        <v>520</v>
      </c>
      <c r="M1795" s="295" t="s">
        <v>911</v>
      </c>
      <c r="N1795" s="295" t="s">
        <v>912</v>
      </c>
      <c r="O1795" s="295" t="s">
        <v>544</v>
      </c>
      <c r="P1795" s="295" t="s">
        <v>337</v>
      </c>
      <c r="Q1795" s="295" t="s">
        <v>325</v>
      </c>
      <c r="R1795" s="295" t="s">
        <v>201</v>
      </c>
      <c r="S1795" s="295" t="s">
        <v>204</v>
      </c>
      <c r="T1795" s="295" t="s">
        <v>201</v>
      </c>
      <c r="U1795" s="295" t="s">
        <v>330</v>
      </c>
      <c r="V1795" s="295" t="s">
        <v>318</v>
      </c>
      <c r="W1795" s="295" t="s">
        <v>201</v>
      </c>
      <c r="X1795" s="295" t="s">
        <v>331</v>
      </c>
      <c r="Y1795" s="287" t="s">
        <v>164</v>
      </c>
    </row>
    <row r="1796" spans="1:25" x14ac:dyDescent="0.35">
      <c r="A1796" s="295" t="s">
        <v>192</v>
      </c>
      <c r="B1796" s="295" t="s">
        <v>193</v>
      </c>
      <c r="C1796" s="295" t="s">
        <v>842</v>
      </c>
      <c r="D1796" s="295" t="s">
        <v>912</v>
      </c>
      <c r="E1796" s="305">
        <v>0.1</v>
      </c>
      <c r="F1796" s="305">
        <v>0.1</v>
      </c>
      <c r="G1796" s="295" t="s">
        <v>196</v>
      </c>
      <c r="H1796" s="343">
        <v>1</v>
      </c>
      <c r="I1796" s="296">
        <v>43343</v>
      </c>
      <c r="J1796" s="295">
        <v>24292</v>
      </c>
      <c r="K1796" s="295">
        <v>14441</v>
      </c>
      <c r="L1796" s="295" t="s">
        <v>520</v>
      </c>
      <c r="M1796" s="295" t="s">
        <v>911</v>
      </c>
      <c r="N1796" s="295" t="s">
        <v>912</v>
      </c>
      <c r="O1796" s="295" t="s">
        <v>811</v>
      </c>
      <c r="P1796" s="295" t="s">
        <v>337</v>
      </c>
      <c r="Q1796" s="295" t="s">
        <v>325</v>
      </c>
      <c r="R1796" s="295" t="s">
        <v>201</v>
      </c>
      <c r="S1796" s="295" t="s">
        <v>204</v>
      </c>
      <c r="T1796" s="295" t="s">
        <v>201</v>
      </c>
      <c r="U1796" s="295" t="s">
        <v>330</v>
      </c>
      <c r="V1796" s="295" t="s">
        <v>318</v>
      </c>
      <c r="W1796" s="295" t="s">
        <v>201</v>
      </c>
      <c r="X1796" s="295" t="s">
        <v>331</v>
      </c>
      <c r="Y1796" s="287" t="s">
        <v>164</v>
      </c>
    </row>
    <row r="1797" spans="1:25" x14ac:dyDescent="0.35">
      <c r="A1797" s="295" t="s">
        <v>192</v>
      </c>
      <c r="B1797" s="295" t="s">
        <v>193</v>
      </c>
      <c r="C1797" s="295" t="s">
        <v>842</v>
      </c>
      <c r="D1797" s="295" t="s">
        <v>912</v>
      </c>
      <c r="E1797" s="305">
        <v>0.06</v>
      </c>
      <c r="F1797" s="305">
        <v>0.06</v>
      </c>
      <c r="G1797" s="295" t="s">
        <v>196</v>
      </c>
      <c r="H1797" s="343">
        <v>1</v>
      </c>
      <c r="I1797" s="296">
        <v>43343</v>
      </c>
      <c r="J1797" s="295">
        <v>24292</v>
      </c>
      <c r="K1797" s="295">
        <v>14508</v>
      </c>
      <c r="L1797" s="295" t="s">
        <v>520</v>
      </c>
      <c r="M1797" s="295" t="s">
        <v>911</v>
      </c>
      <c r="N1797" s="295" t="s">
        <v>912</v>
      </c>
      <c r="O1797" s="295" t="s">
        <v>522</v>
      </c>
      <c r="P1797" s="295" t="s">
        <v>337</v>
      </c>
      <c r="Q1797" s="295" t="s">
        <v>325</v>
      </c>
      <c r="R1797" s="295" t="s">
        <v>201</v>
      </c>
      <c r="S1797" s="295" t="s">
        <v>204</v>
      </c>
      <c r="T1797" s="295" t="s">
        <v>201</v>
      </c>
      <c r="U1797" s="295" t="s">
        <v>330</v>
      </c>
      <c r="V1797" s="295" t="s">
        <v>318</v>
      </c>
      <c r="W1797" s="295" t="s">
        <v>201</v>
      </c>
      <c r="X1797" s="295" t="s">
        <v>331</v>
      </c>
      <c r="Y1797" s="287" t="s">
        <v>164</v>
      </c>
    </row>
    <row r="1798" spans="1:25" x14ac:dyDescent="0.35">
      <c r="A1798" s="295" t="s">
        <v>192</v>
      </c>
      <c r="B1798" s="295" t="s">
        <v>193</v>
      </c>
      <c r="C1798" s="295" t="s">
        <v>842</v>
      </c>
      <c r="D1798" s="295" t="s">
        <v>912</v>
      </c>
      <c r="E1798" s="305">
        <v>11.31</v>
      </c>
      <c r="F1798" s="305">
        <v>11.31</v>
      </c>
      <c r="G1798" s="295" t="s">
        <v>196</v>
      </c>
      <c r="H1798" s="343">
        <v>1</v>
      </c>
      <c r="I1798" s="296">
        <v>43343</v>
      </c>
      <c r="J1798" s="295">
        <v>24292</v>
      </c>
      <c r="K1798" s="295">
        <v>14550</v>
      </c>
      <c r="L1798" s="295" t="s">
        <v>520</v>
      </c>
      <c r="M1798" s="295" t="s">
        <v>911</v>
      </c>
      <c r="N1798" s="295" t="s">
        <v>912</v>
      </c>
      <c r="O1798" s="295" t="s">
        <v>544</v>
      </c>
      <c r="P1798" s="295" t="s">
        <v>338</v>
      </c>
      <c r="Q1798" s="295" t="s">
        <v>325</v>
      </c>
      <c r="R1798" s="295" t="s">
        <v>201</v>
      </c>
      <c r="S1798" s="295" t="s">
        <v>204</v>
      </c>
      <c r="T1798" s="295" t="s">
        <v>201</v>
      </c>
      <c r="U1798" s="295" t="s">
        <v>330</v>
      </c>
      <c r="V1798" s="295" t="s">
        <v>318</v>
      </c>
      <c r="W1798" s="295" t="s">
        <v>201</v>
      </c>
      <c r="X1798" s="295" t="s">
        <v>331</v>
      </c>
      <c r="Y1798" s="287" t="s">
        <v>164</v>
      </c>
    </row>
    <row r="1799" spans="1:25" x14ac:dyDescent="0.35">
      <c r="A1799" s="295" t="s">
        <v>192</v>
      </c>
      <c r="B1799" s="295" t="s">
        <v>193</v>
      </c>
      <c r="C1799" s="295" t="s">
        <v>842</v>
      </c>
      <c r="D1799" s="295" t="s">
        <v>912</v>
      </c>
      <c r="E1799" s="305">
        <v>0.12</v>
      </c>
      <c r="F1799" s="305">
        <v>0.12</v>
      </c>
      <c r="G1799" s="295" t="s">
        <v>196</v>
      </c>
      <c r="H1799" s="343">
        <v>1</v>
      </c>
      <c r="I1799" s="296">
        <v>43343</v>
      </c>
      <c r="J1799" s="295">
        <v>24292</v>
      </c>
      <c r="K1799" s="295">
        <v>14628</v>
      </c>
      <c r="L1799" s="295" t="s">
        <v>520</v>
      </c>
      <c r="M1799" s="295" t="s">
        <v>911</v>
      </c>
      <c r="N1799" s="295" t="s">
        <v>912</v>
      </c>
      <c r="O1799" s="295" t="s">
        <v>811</v>
      </c>
      <c r="P1799" s="295" t="s">
        <v>338</v>
      </c>
      <c r="Q1799" s="295" t="s">
        <v>325</v>
      </c>
      <c r="R1799" s="295" t="s">
        <v>201</v>
      </c>
      <c r="S1799" s="295" t="s">
        <v>204</v>
      </c>
      <c r="T1799" s="295" t="s">
        <v>201</v>
      </c>
      <c r="U1799" s="295" t="s">
        <v>330</v>
      </c>
      <c r="V1799" s="295" t="s">
        <v>318</v>
      </c>
      <c r="W1799" s="295" t="s">
        <v>201</v>
      </c>
      <c r="X1799" s="295" t="s">
        <v>331</v>
      </c>
      <c r="Y1799" s="287" t="s">
        <v>164</v>
      </c>
    </row>
    <row r="1800" spans="1:25" x14ac:dyDescent="0.35">
      <c r="A1800" s="295" t="s">
        <v>192</v>
      </c>
      <c r="B1800" s="295" t="s">
        <v>193</v>
      </c>
      <c r="C1800" s="295" t="s">
        <v>842</v>
      </c>
      <c r="D1800" s="295" t="s">
        <v>912</v>
      </c>
      <c r="E1800" s="305">
        <v>7.0000000000000007E-2</v>
      </c>
      <c r="F1800" s="305">
        <v>7.0000000000000007E-2</v>
      </c>
      <c r="G1800" s="295" t="s">
        <v>196</v>
      </c>
      <c r="H1800" s="343">
        <v>1</v>
      </c>
      <c r="I1800" s="296">
        <v>43343</v>
      </c>
      <c r="J1800" s="295">
        <v>24292</v>
      </c>
      <c r="K1800" s="295">
        <v>14695</v>
      </c>
      <c r="L1800" s="295" t="s">
        <v>520</v>
      </c>
      <c r="M1800" s="295" t="s">
        <v>911</v>
      </c>
      <c r="N1800" s="295" t="s">
        <v>912</v>
      </c>
      <c r="O1800" s="295" t="s">
        <v>522</v>
      </c>
      <c r="P1800" s="295" t="s">
        <v>338</v>
      </c>
      <c r="Q1800" s="295" t="s">
        <v>325</v>
      </c>
      <c r="R1800" s="295" t="s">
        <v>201</v>
      </c>
      <c r="S1800" s="295" t="s">
        <v>204</v>
      </c>
      <c r="T1800" s="295" t="s">
        <v>201</v>
      </c>
      <c r="U1800" s="295" t="s">
        <v>330</v>
      </c>
      <c r="V1800" s="295" t="s">
        <v>318</v>
      </c>
      <c r="W1800" s="295" t="s">
        <v>201</v>
      </c>
      <c r="X1800" s="295" t="s">
        <v>331</v>
      </c>
      <c r="Y1800" s="287" t="s">
        <v>164</v>
      </c>
    </row>
    <row r="1801" spans="1:25" x14ac:dyDescent="0.35">
      <c r="A1801" s="295" t="s">
        <v>192</v>
      </c>
      <c r="B1801" s="295" t="s">
        <v>193</v>
      </c>
      <c r="C1801" s="295" t="s">
        <v>842</v>
      </c>
      <c r="D1801" s="295" t="s">
        <v>912</v>
      </c>
      <c r="E1801" s="305">
        <v>83.86</v>
      </c>
      <c r="F1801" s="305">
        <v>83.86</v>
      </c>
      <c r="G1801" s="295" t="s">
        <v>196</v>
      </c>
      <c r="H1801" s="343">
        <v>1</v>
      </c>
      <c r="I1801" s="296">
        <v>43343</v>
      </c>
      <c r="J1801" s="295">
        <v>24292</v>
      </c>
      <c r="K1801" s="295">
        <v>14739</v>
      </c>
      <c r="L1801" s="295" t="s">
        <v>520</v>
      </c>
      <c r="M1801" s="295" t="s">
        <v>911</v>
      </c>
      <c r="N1801" s="295" t="s">
        <v>912</v>
      </c>
      <c r="O1801" s="295" t="s">
        <v>544</v>
      </c>
      <c r="P1801" s="295" t="s">
        <v>339</v>
      </c>
      <c r="Q1801" s="295" t="s">
        <v>325</v>
      </c>
      <c r="R1801" s="295" t="s">
        <v>201</v>
      </c>
      <c r="S1801" s="295" t="s">
        <v>204</v>
      </c>
      <c r="T1801" s="295" t="s">
        <v>201</v>
      </c>
      <c r="U1801" s="295" t="s">
        <v>330</v>
      </c>
      <c r="V1801" s="295" t="s">
        <v>318</v>
      </c>
      <c r="W1801" s="295" t="s">
        <v>201</v>
      </c>
      <c r="X1801" s="295" t="s">
        <v>331</v>
      </c>
      <c r="Y1801" s="287" t="s">
        <v>164</v>
      </c>
    </row>
    <row r="1802" spans="1:25" x14ac:dyDescent="0.35">
      <c r="A1802" s="295" t="s">
        <v>192</v>
      </c>
      <c r="B1802" s="295" t="s">
        <v>193</v>
      </c>
      <c r="C1802" s="295" t="s">
        <v>842</v>
      </c>
      <c r="D1802" s="295" t="s">
        <v>912</v>
      </c>
      <c r="E1802" s="305">
        <v>0.87</v>
      </c>
      <c r="F1802" s="305">
        <v>0.87</v>
      </c>
      <c r="G1802" s="295" t="s">
        <v>196</v>
      </c>
      <c r="H1802" s="343">
        <v>1</v>
      </c>
      <c r="I1802" s="296">
        <v>43343</v>
      </c>
      <c r="J1802" s="295">
        <v>24292</v>
      </c>
      <c r="K1802" s="295">
        <v>14817</v>
      </c>
      <c r="L1802" s="295" t="s">
        <v>520</v>
      </c>
      <c r="M1802" s="295" t="s">
        <v>911</v>
      </c>
      <c r="N1802" s="295" t="s">
        <v>912</v>
      </c>
      <c r="O1802" s="295" t="s">
        <v>811</v>
      </c>
      <c r="P1802" s="295" t="s">
        <v>339</v>
      </c>
      <c r="Q1802" s="295" t="s">
        <v>325</v>
      </c>
      <c r="R1802" s="295" t="s">
        <v>201</v>
      </c>
      <c r="S1802" s="295" t="s">
        <v>204</v>
      </c>
      <c r="T1802" s="295" t="s">
        <v>201</v>
      </c>
      <c r="U1802" s="295" t="s">
        <v>330</v>
      </c>
      <c r="V1802" s="295" t="s">
        <v>318</v>
      </c>
      <c r="W1802" s="295" t="s">
        <v>201</v>
      </c>
      <c r="X1802" s="295" t="s">
        <v>331</v>
      </c>
      <c r="Y1802" s="287" t="s">
        <v>164</v>
      </c>
    </row>
    <row r="1803" spans="1:25" x14ac:dyDescent="0.35">
      <c r="A1803" s="295" t="s">
        <v>192</v>
      </c>
      <c r="B1803" s="295" t="s">
        <v>193</v>
      </c>
      <c r="C1803" s="295" t="s">
        <v>842</v>
      </c>
      <c r="D1803" s="295" t="s">
        <v>912</v>
      </c>
      <c r="E1803" s="305">
        <v>0.5</v>
      </c>
      <c r="F1803" s="305">
        <v>0.5</v>
      </c>
      <c r="G1803" s="295" t="s">
        <v>196</v>
      </c>
      <c r="H1803" s="343">
        <v>1</v>
      </c>
      <c r="I1803" s="296">
        <v>43343</v>
      </c>
      <c r="J1803" s="295">
        <v>24292</v>
      </c>
      <c r="K1803" s="295">
        <v>14885</v>
      </c>
      <c r="L1803" s="295" t="s">
        <v>520</v>
      </c>
      <c r="M1803" s="295" t="s">
        <v>911</v>
      </c>
      <c r="N1803" s="295" t="s">
        <v>912</v>
      </c>
      <c r="O1803" s="295" t="s">
        <v>522</v>
      </c>
      <c r="P1803" s="295" t="s">
        <v>339</v>
      </c>
      <c r="Q1803" s="295" t="s">
        <v>325</v>
      </c>
      <c r="R1803" s="295" t="s">
        <v>201</v>
      </c>
      <c r="S1803" s="295" t="s">
        <v>204</v>
      </c>
      <c r="T1803" s="295" t="s">
        <v>201</v>
      </c>
      <c r="U1803" s="295" t="s">
        <v>330</v>
      </c>
      <c r="V1803" s="295" t="s">
        <v>318</v>
      </c>
      <c r="W1803" s="295" t="s">
        <v>201</v>
      </c>
      <c r="X1803" s="295" t="s">
        <v>331</v>
      </c>
      <c r="Y1803" s="287" t="s">
        <v>164</v>
      </c>
    </row>
    <row r="1804" spans="1:25" x14ac:dyDescent="0.35">
      <c r="A1804" s="295" t="s">
        <v>192</v>
      </c>
      <c r="B1804" s="295" t="s">
        <v>193</v>
      </c>
      <c r="C1804" s="295" t="s">
        <v>842</v>
      </c>
      <c r="D1804" s="295" t="s">
        <v>912</v>
      </c>
      <c r="E1804" s="305">
        <v>6.5</v>
      </c>
      <c r="F1804" s="305">
        <v>6.5</v>
      </c>
      <c r="G1804" s="295" t="s">
        <v>196</v>
      </c>
      <c r="H1804" s="343">
        <v>1</v>
      </c>
      <c r="I1804" s="296">
        <v>43343</v>
      </c>
      <c r="J1804" s="295">
        <v>24292</v>
      </c>
      <c r="K1804" s="295">
        <v>14926</v>
      </c>
      <c r="L1804" s="295" t="s">
        <v>520</v>
      </c>
      <c r="M1804" s="295" t="s">
        <v>911</v>
      </c>
      <c r="N1804" s="295" t="s">
        <v>912</v>
      </c>
      <c r="O1804" s="295" t="s">
        <v>544</v>
      </c>
      <c r="P1804" s="295" t="s">
        <v>340</v>
      </c>
      <c r="Q1804" s="295" t="s">
        <v>325</v>
      </c>
      <c r="R1804" s="295" t="s">
        <v>201</v>
      </c>
      <c r="S1804" s="295" t="s">
        <v>204</v>
      </c>
      <c r="T1804" s="295" t="s">
        <v>201</v>
      </c>
      <c r="U1804" s="295" t="s">
        <v>330</v>
      </c>
      <c r="V1804" s="295" t="s">
        <v>318</v>
      </c>
      <c r="W1804" s="295" t="s">
        <v>201</v>
      </c>
      <c r="X1804" s="295" t="s">
        <v>94</v>
      </c>
      <c r="Y1804" s="287" t="s">
        <v>164</v>
      </c>
    </row>
    <row r="1805" spans="1:25" x14ac:dyDescent="0.35">
      <c r="A1805" s="295" t="s">
        <v>192</v>
      </c>
      <c r="B1805" s="295" t="s">
        <v>193</v>
      </c>
      <c r="C1805" s="295" t="s">
        <v>842</v>
      </c>
      <c r="D1805" s="295" t="s">
        <v>912</v>
      </c>
      <c r="E1805" s="305">
        <v>7.0000000000000007E-2</v>
      </c>
      <c r="F1805" s="305">
        <v>7.0000000000000007E-2</v>
      </c>
      <c r="G1805" s="295" t="s">
        <v>196</v>
      </c>
      <c r="H1805" s="343">
        <v>1</v>
      </c>
      <c r="I1805" s="296">
        <v>43343</v>
      </c>
      <c r="J1805" s="295">
        <v>24292</v>
      </c>
      <c r="K1805" s="295">
        <v>15001</v>
      </c>
      <c r="L1805" s="295" t="s">
        <v>520</v>
      </c>
      <c r="M1805" s="295" t="s">
        <v>911</v>
      </c>
      <c r="N1805" s="295" t="s">
        <v>912</v>
      </c>
      <c r="O1805" s="295" t="s">
        <v>811</v>
      </c>
      <c r="P1805" s="295" t="s">
        <v>340</v>
      </c>
      <c r="Q1805" s="295" t="s">
        <v>325</v>
      </c>
      <c r="R1805" s="295" t="s">
        <v>201</v>
      </c>
      <c r="S1805" s="295" t="s">
        <v>204</v>
      </c>
      <c r="T1805" s="295" t="s">
        <v>201</v>
      </c>
      <c r="U1805" s="295" t="s">
        <v>330</v>
      </c>
      <c r="V1805" s="295" t="s">
        <v>318</v>
      </c>
      <c r="W1805" s="295" t="s">
        <v>201</v>
      </c>
      <c r="X1805" s="295" t="s">
        <v>94</v>
      </c>
      <c r="Y1805" s="287" t="s">
        <v>164</v>
      </c>
    </row>
    <row r="1806" spans="1:25" x14ac:dyDescent="0.35">
      <c r="A1806" s="295" t="s">
        <v>192</v>
      </c>
      <c r="B1806" s="295" t="s">
        <v>193</v>
      </c>
      <c r="C1806" s="295" t="s">
        <v>842</v>
      </c>
      <c r="D1806" s="295" t="s">
        <v>912</v>
      </c>
      <c r="E1806" s="305">
        <v>0.04</v>
      </c>
      <c r="F1806" s="305">
        <v>0.04</v>
      </c>
      <c r="G1806" s="295" t="s">
        <v>196</v>
      </c>
      <c r="H1806" s="343">
        <v>1</v>
      </c>
      <c r="I1806" s="296">
        <v>43343</v>
      </c>
      <c r="J1806" s="295">
        <v>24292</v>
      </c>
      <c r="K1806" s="295">
        <v>15067</v>
      </c>
      <c r="L1806" s="295" t="s">
        <v>520</v>
      </c>
      <c r="M1806" s="295" t="s">
        <v>911</v>
      </c>
      <c r="N1806" s="295" t="s">
        <v>912</v>
      </c>
      <c r="O1806" s="295" t="s">
        <v>522</v>
      </c>
      <c r="P1806" s="295" t="s">
        <v>340</v>
      </c>
      <c r="Q1806" s="295" t="s">
        <v>325</v>
      </c>
      <c r="R1806" s="295" t="s">
        <v>201</v>
      </c>
      <c r="S1806" s="295" t="s">
        <v>204</v>
      </c>
      <c r="T1806" s="295" t="s">
        <v>201</v>
      </c>
      <c r="U1806" s="295" t="s">
        <v>330</v>
      </c>
      <c r="V1806" s="295" t="s">
        <v>318</v>
      </c>
      <c r="W1806" s="295" t="s">
        <v>201</v>
      </c>
      <c r="X1806" s="295" t="s">
        <v>94</v>
      </c>
      <c r="Y1806" s="287" t="s">
        <v>164</v>
      </c>
    </row>
    <row r="1807" spans="1:25" x14ac:dyDescent="0.35">
      <c r="A1807" s="295" t="s">
        <v>192</v>
      </c>
      <c r="B1807" s="295" t="s">
        <v>193</v>
      </c>
      <c r="C1807" s="295" t="s">
        <v>842</v>
      </c>
      <c r="D1807" s="295" t="s">
        <v>912</v>
      </c>
      <c r="E1807" s="305">
        <v>8.19</v>
      </c>
      <c r="F1807" s="305">
        <v>8.19</v>
      </c>
      <c r="G1807" s="295" t="s">
        <v>196</v>
      </c>
      <c r="H1807" s="343">
        <v>1</v>
      </c>
      <c r="I1807" s="296">
        <v>43343</v>
      </c>
      <c r="J1807" s="295">
        <v>24292</v>
      </c>
      <c r="K1807" s="295">
        <v>15109</v>
      </c>
      <c r="L1807" s="295" t="s">
        <v>520</v>
      </c>
      <c r="M1807" s="295" t="s">
        <v>911</v>
      </c>
      <c r="N1807" s="295" t="s">
        <v>912</v>
      </c>
      <c r="O1807" s="295" t="s">
        <v>544</v>
      </c>
      <c r="P1807" s="295" t="s">
        <v>533</v>
      </c>
      <c r="Q1807" s="295" t="s">
        <v>325</v>
      </c>
      <c r="R1807" s="295" t="s">
        <v>201</v>
      </c>
      <c r="S1807" s="295" t="s">
        <v>204</v>
      </c>
      <c r="T1807" s="295" t="s">
        <v>201</v>
      </c>
      <c r="U1807" s="295" t="s">
        <v>330</v>
      </c>
      <c r="V1807" s="295" t="s">
        <v>318</v>
      </c>
      <c r="W1807" s="295" t="s">
        <v>201</v>
      </c>
      <c r="X1807" s="295" t="s">
        <v>94</v>
      </c>
      <c r="Y1807" s="287" t="s">
        <v>164</v>
      </c>
    </row>
    <row r="1808" spans="1:25" x14ac:dyDescent="0.35">
      <c r="A1808" s="295" t="s">
        <v>192</v>
      </c>
      <c r="B1808" s="295" t="s">
        <v>193</v>
      </c>
      <c r="C1808" s="295" t="s">
        <v>842</v>
      </c>
      <c r="D1808" s="295" t="s">
        <v>912</v>
      </c>
      <c r="E1808" s="305">
        <v>0.08</v>
      </c>
      <c r="F1808" s="305">
        <v>0.08</v>
      </c>
      <c r="G1808" s="295" t="s">
        <v>196</v>
      </c>
      <c r="H1808" s="343">
        <v>1</v>
      </c>
      <c r="I1808" s="296">
        <v>43343</v>
      </c>
      <c r="J1808" s="295">
        <v>24292</v>
      </c>
      <c r="K1808" s="295">
        <v>15186</v>
      </c>
      <c r="L1808" s="295" t="s">
        <v>520</v>
      </c>
      <c r="M1808" s="295" t="s">
        <v>911</v>
      </c>
      <c r="N1808" s="295" t="s">
        <v>912</v>
      </c>
      <c r="O1808" s="295" t="s">
        <v>811</v>
      </c>
      <c r="P1808" s="295" t="s">
        <v>533</v>
      </c>
      <c r="Q1808" s="295" t="s">
        <v>325</v>
      </c>
      <c r="R1808" s="295" t="s">
        <v>201</v>
      </c>
      <c r="S1808" s="295" t="s">
        <v>204</v>
      </c>
      <c r="T1808" s="295" t="s">
        <v>201</v>
      </c>
      <c r="U1808" s="295" t="s">
        <v>330</v>
      </c>
      <c r="V1808" s="295" t="s">
        <v>318</v>
      </c>
      <c r="W1808" s="295" t="s">
        <v>201</v>
      </c>
      <c r="X1808" s="295" t="s">
        <v>94</v>
      </c>
      <c r="Y1808" s="287" t="s">
        <v>164</v>
      </c>
    </row>
    <row r="1809" spans="1:25" x14ac:dyDescent="0.35">
      <c r="A1809" s="295" t="s">
        <v>192</v>
      </c>
      <c r="B1809" s="295" t="s">
        <v>193</v>
      </c>
      <c r="C1809" s="295" t="s">
        <v>842</v>
      </c>
      <c r="D1809" s="295" t="s">
        <v>912</v>
      </c>
      <c r="E1809" s="305">
        <v>0.05</v>
      </c>
      <c r="F1809" s="305">
        <v>0.05</v>
      </c>
      <c r="G1809" s="295" t="s">
        <v>196</v>
      </c>
      <c r="H1809" s="343">
        <v>1</v>
      </c>
      <c r="I1809" s="296">
        <v>43343</v>
      </c>
      <c r="J1809" s="295">
        <v>24292</v>
      </c>
      <c r="K1809" s="295">
        <v>15253</v>
      </c>
      <c r="L1809" s="295" t="s">
        <v>520</v>
      </c>
      <c r="M1809" s="295" t="s">
        <v>911</v>
      </c>
      <c r="N1809" s="295" t="s">
        <v>912</v>
      </c>
      <c r="O1809" s="295" t="s">
        <v>522</v>
      </c>
      <c r="P1809" s="295" t="s">
        <v>533</v>
      </c>
      <c r="Q1809" s="295" t="s">
        <v>325</v>
      </c>
      <c r="R1809" s="295" t="s">
        <v>201</v>
      </c>
      <c r="S1809" s="295" t="s">
        <v>204</v>
      </c>
      <c r="T1809" s="295" t="s">
        <v>201</v>
      </c>
      <c r="U1809" s="295" t="s">
        <v>330</v>
      </c>
      <c r="V1809" s="295" t="s">
        <v>318</v>
      </c>
      <c r="W1809" s="295" t="s">
        <v>201</v>
      </c>
      <c r="X1809" s="295" t="s">
        <v>94</v>
      </c>
      <c r="Y1809" s="287" t="s">
        <v>164</v>
      </c>
    </row>
    <row r="1810" spans="1:25" x14ac:dyDescent="0.35">
      <c r="A1810" s="295" t="s">
        <v>192</v>
      </c>
      <c r="B1810" s="295" t="s">
        <v>193</v>
      </c>
      <c r="C1810" s="295" t="s">
        <v>842</v>
      </c>
      <c r="D1810" s="295" t="s">
        <v>912</v>
      </c>
      <c r="E1810" s="305">
        <v>7.82</v>
      </c>
      <c r="F1810" s="305">
        <v>7.82</v>
      </c>
      <c r="G1810" s="295" t="s">
        <v>196</v>
      </c>
      <c r="H1810" s="343">
        <v>1</v>
      </c>
      <c r="I1810" s="296">
        <v>43343</v>
      </c>
      <c r="J1810" s="295">
        <v>24292</v>
      </c>
      <c r="K1810" s="295">
        <v>15295</v>
      </c>
      <c r="L1810" s="295" t="s">
        <v>520</v>
      </c>
      <c r="M1810" s="295" t="s">
        <v>911</v>
      </c>
      <c r="N1810" s="295" t="s">
        <v>912</v>
      </c>
      <c r="O1810" s="295" t="s">
        <v>544</v>
      </c>
      <c r="P1810" s="295" t="s">
        <v>341</v>
      </c>
      <c r="Q1810" s="295" t="s">
        <v>325</v>
      </c>
      <c r="R1810" s="295" t="s">
        <v>201</v>
      </c>
      <c r="S1810" s="295" t="s">
        <v>204</v>
      </c>
      <c r="T1810" s="295" t="s">
        <v>201</v>
      </c>
      <c r="U1810" s="295" t="s">
        <v>330</v>
      </c>
      <c r="V1810" s="295" t="s">
        <v>318</v>
      </c>
      <c r="W1810" s="295" t="s">
        <v>201</v>
      </c>
      <c r="X1810" s="295" t="s">
        <v>342</v>
      </c>
      <c r="Y1810" s="287" t="s">
        <v>164</v>
      </c>
    </row>
    <row r="1811" spans="1:25" x14ac:dyDescent="0.35">
      <c r="A1811" s="295" t="s">
        <v>192</v>
      </c>
      <c r="B1811" s="295" t="s">
        <v>193</v>
      </c>
      <c r="C1811" s="295" t="s">
        <v>842</v>
      </c>
      <c r="D1811" s="295" t="s">
        <v>912</v>
      </c>
      <c r="E1811" s="305">
        <v>0.08</v>
      </c>
      <c r="F1811" s="305">
        <v>0.08</v>
      </c>
      <c r="G1811" s="295" t="s">
        <v>196</v>
      </c>
      <c r="H1811" s="343">
        <v>1</v>
      </c>
      <c r="I1811" s="296">
        <v>43343</v>
      </c>
      <c r="J1811" s="295">
        <v>24292</v>
      </c>
      <c r="K1811" s="295">
        <v>15372</v>
      </c>
      <c r="L1811" s="295" t="s">
        <v>520</v>
      </c>
      <c r="M1811" s="295" t="s">
        <v>911</v>
      </c>
      <c r="N1811" s="295" t="s">
        <v>912</v>
      </c>
      <c r="O1811" s="295" t="s">
        <v>811</v>
      </c>
      <c r="P1811" s="295" t="s">
        <v>341</v>
      </c>
      <c r="Q1811" s="295" t="s">
        <v>325</v>
      </c>
      <c r="R1811" s="295" t="s">
        <v>201</v>
      </c>
      <c r="S1811" s="295" t="s">
        <v>204</v>
      </c>
      <c r="T1811" s="295" t="s">
        <v>201</v>
      </c>
      <c r="U1811" s="295" t="s">
        <v>330</v>
      </c>
      <c r="V1811" s="295" t="s">
        <v>318</v>
      </c>
      <c r="W1811" s="295" t="s">
        <v>201</v>
      </c>
      <c r="X1811" s="295" t="s">
        <v>342</v>
      </c>
      <c r="Y1811" s="287" t="s">
        <v>164</v>
      </c>
    </row>
    <row r="1812" spans="1:25" x14ac:dyDescent="0.35">
      <c r="A1812" s="295" t="s">
        <v>192</v>
      </c>
      <c r="B1812" s="295" t="s">
        <v>193</v>
      </c>
      <c r="C1812" s="295" t="s">
        <v>842</v>
      </c>
      <c r="D1812" s="295" t="s">
        <v>912</v>
      </c>
      <c r="E1812" s="305">
        <v>0.05</v>
      </c>
      <c r="F1812" s="305">
        <v>0.05</v>
      </c>
      <c r="G1812" s="295" t="s">
        <v>196</v>
      </c>
      <c r="H1812" s="343">
        <v>1</v>
      </c>
      <c r="I1812" s="296">
        <v>43343</v>
      </c>
      <c r="J1812" s="295">
        <v>24292</v>
      </c>
      <c r="K1812" s="295">
        <v>15439</v>
      </c>
      <c r="L1812" s="295" t="s">
        <v>520</v>
      </c>
      <c r="M1812" s="295" t="s">
        <v>911</v>
      </c>
      <c r="N1812" s="295" t="s">
        <v>912</v>
      </c>
      <c r="O1812" s="295" t="s">
        <v>522</v>
      </c>
      <c r="P1812" s="295" t="s">
        <v>341</v>
      </c>
      <c r="Q1812" s="295" t="s">
        <v>325</v>
      </c>
      <c r="R1812" s="295" t="s">
        <v>201</v>
      </c>
      <c r="S1812" s="295" t="s">
        <v>204</v>
      </c>
      <c r="T1812" s="295" t="s">
        <v>201</v>
      </c>
      <c r="U1812" s="295" t="s">
        <v>330</v>
      </c>
      <c r="V1812" s="295" t="s">
        <v>318</v>
      </c>
      <c r="W1812" s="295" t="s">
        <v>201</v>
      </c>
      <c r="X1812" s="295" t="s">
        <v>342</v>
      </c>
      <c r="Y1812" s="287" t="s">
        <v>164</v>
      </c>
    </row>
    <row r="1813" spans="1:25" x14ac:dyDescent="0.35">
      <c r="A1813" s="295" t="s">
        <v>192</v>
      </c>
      <c r="B1813" s="295" t="s">
        <v>193</v>
      </c>
      <c r="C1813" s="295" t="s">
        <v>842</v>
      </c>
      <c r="D1813" s="295" t="s">
        <v>912</v>
      </c>
      <c r="E1813" s="305">
        <v>4.3</v>
      </c>
      <c r="F1813" s="305">
        <v>4.3</v>
      </c>
      <c r="G1813" s="295" t="s">
        <v>196</v>
      </c>
      <c r="H1813" s="343">
        <v>1</v>
      </c>
      <c r="I1813" s="296">
        <v>43343</v>
      </c>
      <c r="J1813" s="295">
        <v>24292</v>
      </c>
      <c r="K1813" s="295">
        <v>15480</v>
      </c>
      <c r="L1813" s="295" t="s">
        <v>520</v>
      </c>
      <c r="M1813" s="295" t="s">
        <v>911</v>
      </c>
      <c r="N1813" s="295" t="s">
        <v>912</v>
      </c>
      <c r="O1813" s="295" t="s">
        <v>544</v>
      </c>
      <c r="P1813" s="295" t="s">
        <v>343</v>
      </c>
      <c r="Q1813" s="295" t="s">
        <v>325</v>
      </c>
      <c r="R1813" s="295" t="s">
        <v>201</v>
      </c>
      <c r="S1813" s="295" t="s">
        <v>204</v>
      </c>
      <c r="T1813" s="295" t="s">
        <v>201</v>
      </c>
      <c r="U1813" s="295" t="s">
        <v>330</v>
      </c>
      <c r="V1813" s="295" t="s">
        <v>318</v>
      </c>
      <c r="W1813" s="295" t="s">
        <v>201</v>
      </c>
      <c r="X1813" s="295" t="s">
        <v>342</v>
      </c>
      <c r="Y1813" s="287" t="s">
        <v>164</v>
      </c>
    </row>
    <row r="1814" spans="1:25" x14ac:dyDescent="0.35">
      <c r="A1814" s="295" t="s">
        <v>192</v>
      </c>
      <c r="B1814" s="295" t="s">
        <v>193</v>
      </c>
      <c r="C1814" s="295" t="s">
        <v>842</v>
      </c>
      <c r="D1814" s="295" t="s">
        <v>912</v>
      </c>
      <c r="E1814" s="305">
        <v>0.04</v>
      </c>
      <c r="F1814" s="305">
        <v>0.04</v>
      </c>
      <c r="G1814" s="295" t="s">
        <v>196</v>
      </c>
      <c r="H1814" s="343">
        <v>1</v>
      </c>
      <c r="I1814" s="296">
        <v>43343</v>
      </c>
      <c r="J1814" s="295">
        <v>24292</v>
      </c>
      <c r="K1814" s="295">
        <v>15555</v>
      </c>
      <c r="L1814" s="295" t="s">
        <v>520</v>
      </c>
      <c r="M1814" s="295" t="s">
        <v>911</v>
      </c>
      <c r="N1814" s="295" t="s">
        <v>912</v>
      </c>
      <c r="O1814" s="295" t="s">
        <v>811</v>
      </c>
      <c r="P1814" s="295" t="s">
        <v>343</v>
      </c>
      <c r="Q1814" s="295" t="s">
        <v>325</v>
      </c>
      <c r="R1814" s="295" t="s">
        <v>201</v>
      </c>
      <c r="S1814" s="295" t="s">
        <v>204</v>
      </c>
      <c r="T1814" s="295" t="s">
        <v>201</v>
      </c>
      <c r="U1814" s="295" t="s">
        <v>330</v>
      </c>
      <c r="V1814" s="295" t="s">
        <v>318</v>
      </c>
      <c r="W1814" s="295" t="s">
        <v>201</v>
      </c>
      <c r="X1814" s="295" t="s">
        <v>342</v>
      </c>
      <c r="Y1814" s="287" t="s">
        <v>164</v>
      </c>
    </row>
    <row r="1815" spans="1:25" x14ac:dyDescent="0.35">
      <c r="A1815" s="295" t="s">
        <v>192</v>
      </c>
      <c r="B1815" s="295" t="s">
        <v>193</v>
      </c>
      <c r="C1815" s="295" t="s">
        <v>842</v>
      </c>
      <c r="D1815" s="295" t="s">
        <v>912</v>
      </c>
      <c r="E1815" s="305">
        <v>0.03</v>
      </c>
      <c r="F1815" s="305">
        <v>0.03</v>
      </c>
      <c r="G1815" s="295" t="s">
        <v>196</v>
      </c>
      <c r="H1815" s="343">
        <v>1</v>
      </c>
      <c r="I1815" s="296">
        <v>43343</v>
      </c>
      <c r="J1815" s="295">
        <v>24292</v>
      </c>
      <c r="K1815" s="295">
        <v>15621</v>
      </c>
      <c r="L1815" s="295" t="s">
        <v>520</v>
      </c>
      <c r="M1815" s="295" t="s">
        <v>911</v>
      </c>
      <c r="N1815" s="295" t="s">
        <v>912</v>
      </c>
      <c r="O1815" s="295" t="s">
        <v>522</v>
      </c>
      <c r="P1815" s="295" t="s">
        <v>343</v>
      </c>
      <c r="Q1815" s="295" t="s">
        <v>325</v>
      </c>
      <c r="R1815" s="295" t="s">
        <v>201</v>
      </c>
      <c r="S1815" s="295" t="s">
        <v>204</v>
      </c>
      <c r="T1815" s="295" t="s">
        <v>201</v>
      </c>
      <c r="U1815" s="295" t="s">
        <v>330</v>
      </c>
      <c r="V1815" s="295" t="s">
        <v>318</v>
      </c>
      <c r="W1815" s="295" t="s">
        <v>201</v>
      </c>
      <c r="X1815" s="295" t="s">
        <v>342</v>
      </c>
      <c r="Y1815" s="287" t="s">
        <v>164</v>
      </c>
    </row>
    <row r="1816" spans="1:25" x14ac:dyDescent="0.35">
      <c r="A1816" s="295" t="s">
        <v>192</v>
      </c>
      <c r="B1816" s="295" t="s">
        <v>193</v>
      </c>
      <c r="C1816" s="295" t="s">
        <v>842</v>
      </c>
      <c r="D1816" s="295" t="s">
        <v>912</v>
      </c>
      <c r="E1816" s="305">
        <v>15.42</v>
      </c>
      <c r="F1816" s="305">
        <v>15.42</v>
      </c>
      <c r="G1816" s="295" t="s">
        <v>196</v>
      </c>
      <c r="H1816" s="343">
        <v>1</v>
      </c>
      <c r="I1816" s="296">
        <v>43343</v>
      </c>
      <c r="J1816" s="295">
        <v>24292</v>
      </c>
      <c r="K1816" s="295">
        <v>15663</v>
      </c>
      <c r="L1816" s="295" t="s">
        <v>520</v>
      </c>
      <c r="M1816" s="295" t="s">
        <v>911</v>
      </c>
      <c r="N1816" s="295" t="s">
        <v>912</v>
      </c>
      <c r="O1816" s="295" t="s">
        <v>544</v>
      </c>
      <c r="P1816" s="295" t="s">
        <v>346</v>
      </c>
      <c r="Q1816" s="295" t="s">
        <v>325</v>
      </c>
      <c r="R1816" s="295" t="s">
        <v>201</v>
      </c>
      <c r="S1816" s="295" t="s">
        <v>204</v>
      </c>
      <c r="T1816" s="295" t="s">
        <v>201</v>
      </c>
      <c r="U1816" s="295" t="s">
        <v>330</v>
      </c>
      <c r="V1816" s="295" t="s">
        <v>318</v>
      </c>
      <c r="W1816" s="295" t="s">
        <v>201</v>
      </c>
      <c r="X1816" s="295" t="s">
        <v>331</v>
      </c>
      <c r="Y1816" s="287" t="s">
        <v>164</v>
      </c>
    </row>
    <row r="1817" spans="1:25" x14ac:dyDescent="0.35">
      <c r="A1817" s="295" t="s">
        <v>192</v>
      </c>
      <c r="B1817" s="295" t="s">
        <v>193</v>
      </c>
      <c r="C1817" s="295" t="s">
        <v>842</v>
      </c>
      <c r="D1817" s="295" t="s">
        <v>912</v>
      </c>
      <c r="E1817" s="305">
        <v>0.16</v>
      </c>
      <c r="F1817" s="305">
        <v>0.16</v>
      </c>
      <c r="G1817" s="295" t="s">
        <v>196</v>
      </c>
      <c r="H1817" s="343">
        <v>1</v>
      </c>
      <c r="I1817" s="296">
        <v>43343</v>
      </c>
      <c r="J1817" s="295">
        <v>24292</v>
      </c>
      <c r="K1817" s="295">
        <v>15741</v>
      </c>
      <c r="L1817" s="295" t="s">
        <v>520</v>
      </c>
      <c r="M1817" s="295" t="s">
        <v>911</v>
      </c>
      <c r="N1817" s="295" t="s">
        <v>912</v>
      </c>
      <c r="O1817" s="295" t="s">
        <v>811</v>
      </c>
      <c r="P1817" s="295" t="s">
        <v>346</v>
      </c>
      <c r="Q1817" s="295" t="s">
        <v>325</v>
      </c>
      <c r="R1817" s="295" t="s">
        <v>201</v>
      </c>
      <c r="S1817" s="295" t="s">
        <v>204</v>
      </c>
      <c r="T1817" s="295" t="s">
        <v>201</v>
      </c>
      <c r="U1817" s="295" t="s">
        <v>330</v>
      </c>
      <c r="V1817" s="295" t="s">
        <v>318</v>
      </c>
      <c r="W1817" s="295" t="s">
        <v>201</v>
      </c>
      <c r="X1817" s="295" t="s">
        <v>331</v>
      </c>
      <c r="Y1817" s="287" t="s">
        <v>164</v>
      </c>
    </row>
    <row r="1818" spans="1:25" x14ac:dyDescent="0.35">
      <c r="A1818" s="295" t="s">
        <v>192</v>
      </c>
      <c r="B1818" s="295" t="s">
        <v>193</v>
      </c>
      <c r="C1818" s="295" t="s">
        <v>842</v>
      </c>
      <c r="D1818" s="295" t="s">
        <v>912</v>
      </c>
      <c r="E1818" s="305">
        <v>0.09</v>
      </c>
      <c r="F1818" s="305">
        <v>0.09</v>
      </c>
      <c r="G1818" s="295" t="s">
        <v>196</v>
      </c>
      <c r="H1818" s="343">
        <v>1</v>
      </c>
      <c r="I1818" s="296">
        <v>43343</v>
      </c>
      <c r="J1818" s="295">
        <v>24292</v>
      </c>
      <c r="K1818" s="295">
        <v>15808</v>
      </c>
      <c r="L1818" s="295" t="s">
        <v>520</v>
      </c>
      <c r="M1818" s="295" t="s">
        <v>911</v>
      </c>
      <c r="N1818" s="295" t="s">
        <v>912</v>
      </c>
      <c r="O1818" s="295" t="s">
        <v>522</v>
      </c>
      <c r="P1818" s="295" t="s">
        <v>346</v>
      </c>
      <c r="Q1818" s="295" t="s">
        <v>325</v>
      </c>
      <c r="R1818" s="295" t="s">
        <v>201</v>
      </c>
      <c r="S1818" s="295" t="s">
        <v>204</v>
      </c>
      <c r="T1818" s="295" t="s">
        <v>201</v>
      </c>
      <c r="U1818" s="295" t="s">
        <v>330</v>
      </c>
      <c r="V1818" s="295" t="s">
        <v>318</v>
      </c>
      <c r="W1818" s="295" t="s">
        <v>201</v>
      </c>
      <c r="X1818" s="295" t="s">
        <v>331</v>
      </c>
      <c r="Y1818" s="287" t="s">
        <v>164</v>
      </c>
    </row>
    <row r="1819" spans="1:25" x14ac:dyDescent="0.35">
      <c r="A1819" s="295" t="s">
        <v>192</v>
      </c>
      <c r="B1819" s="295" t="s">
        <v>193</v>
      </c>
      <c r="C1819" s="295" t="s">
        <v>842</v>
      </c>
      <c r="D1819" s="295" t="s">
        <v>912</v>
      </c>
      <c r="E1819" s="305">
        <v>7.6</v>
      </c>
      <c r="F1819" s="305">
        <v>7.6</v>
      </c>
      <c r="G1819" s="295" t="s">
        <v>196</v>
      </c>
      <c r="H1819" s="343">
        <v>1</v>
      </c>
      <c r="I1819" s="296">
        <v>43343</v>
      </c>
      <c r="J1819" s="295">
        <v>24292</v>
      </c>
      <c r="K1819" s="295">
        <v>15850</v>
      </c>
      <c r="L1819" s="295" t="s">
        <v>520</v>
      </c>
      <c r="M1819" s="295" t="s">
        <v>911</v>
      </c>
      <c r="N1819" s="295" t="s">
        <v>912</v>
      </c>
      <c r="O1819" s="295" t="s">
        <v>544</v>
      </c>
      <c r="P1819" s="295" t="s">
        <v>345</v>
      </c>
      <c r="Q1819" s="295" t="s">
        <v>325</v>
      </c>
      <c r="R1819" s="295" t="s">
        <v>201</v>
      </c>
      <c r="S1819" s="295" t="s">
        <v>204</v>
      </c>
      <c r="T1819" s="295" t="s">
        <v>201</v>
      </c>
      <c r="U1819" s="295" t="s">
        <v>330</v>
      </c>
      <c r="V1819" s="295" t="s">
        <v>318</v>
      </c>
      <c r="W1819" s="295" t="s">
        <v>201</v>
      </c>
      <c r="X1819" s="295" t="s">
        <v>331</v>
      </c>
      <c r="Y1819" s="287" t="s">
        <v>164</v>
      </c>
    </row>
    <row r="1820" spans="1:25" x14ac:dyDescent="0.35">
      <c r="A1820" s="295" t="s">
        <v>192</v>
      </c>
      <c r="B1820" s="295" t="s">
        <v>193</v>
      </c>
      <c r="C1820" s="295" t="s">
        <v>842</v>
      </c>
      <c r="D1820" s="295" t="s">
        <v>912</v>
      </c>
      <c r="E1820" s="305">
        <v>0.08</v>
      </c>
      <c r="F1820" s="305">
        <v>0.08</v>
      </c>
      <c r="G1820" s="295" t="s">
        <v>196</v>
      </c>
      <c r="H1820" s="343">
        <v>1</v>
      </c>
      <c r="I1820" s="296">
        <v>43343</v>
      </c>
      <c r="J1820" s="295">
        <v>24292</v>
      </c>
      <c r="K1820" s="295">
        <v>15927</v>
      </c>
      <c r="L1820" s="295" t="s">
        <v>520</v>
      </c>
      <c r="M1820" s="295" t="s">
        <v>911</v>
      </c>
      <c r="N1820" s="295" t="s">
        <v>912</v>
      </c>
      <c r="O1820" s="295" t="s">
        <v>811</v>
      </c>
      <c r="P1820" s="295" t="s">
        <v>345</v>
      </c>
      <c r="Q1820" s="295" t="s">
        <v>325</v>
      </c>
      <c r="R1820" s="295" t="s">
        <v>201</v>
      </c>
      <c r="S1820" s="295" t="s">
        <v>204</v>
      </c>
      <c r="T1820" s="295" t="s">
        <v>201</v>
      </c>
      <c r="U1820" s="295" t="s">
        <v>330</v>
      </c>
      <c r="V1820" s="295" t="s">
        <v>318</v>
      </c>
      <c r="W1820" s="295" t="s">
        <v>201</v>
      </c>
      <c r="X1820" s="295" t="s">
        <v>331</v>
      </c>
      <c r="Y1820" s="287" t="s">
        <v>164</v>
      </c>
    </row>
    <row r="1821" spans="1:25" x14ac:dyDescent="0.35">
      <c r="A1821" s="295" t="s">
        <v>192</v>
      </c>
      <c r="B1821" s="295" t="s">
        <v>193</v>
      </c>
      <c r="C1821" s="295" t="s">
        <v>842</v>
      </c>
      <c r="D1821" s="295" t="s">
        <v>912</v>
      </c>
      <c r="E1821" s="305">
        <v>0.05</v>
      </c>
      <c r="F1821" s="305">
        <v>0.05</v>
      </c>
      <c r="G1821" s="295" t="s">
        <v>196</v>
      </c>
      <c r="H1821" s="343">
        <v>1</v>
      </c>
      <c r="I1821" s="296">
        <v>43343</v>
      </c>
      <c r="J1821" s="295">
        <v>24292</v>
      </c>
      <c r="K1821" s="295">
        <v>15994</v>
      </c>
      <c r="L1821" s="295" t="s">
        <v>520</v>
      </c>
      <c r="M1821" s="295" t="s">
        <v>911</v>
      </c>
      <c r="N1821" s="295" t="s">
        <v>912</v>
      </c>
      <c r="O1821" s="295" t="s">
        <v>522</v>
      </c>
      <c r="P1821" s="295" t="s">
        <v>345</v>
      </c>
      <c r="Q1821" s="295" t="s">
        <v>325</v>
      </c>
      <c r="R1821" s="295" t="s">
        <v>201</v>
      </c>
      <c r="S1821" s="295" t="s">
        <v>204</v>
      </c>
      <c r="T1821" s="295" t="s">
        <v>201</v>
      </c>
      <c r="U1821" s="295" t="s">
        <v>330</v>
      </c>
      <c r="V1821" s="295" t="s">
        <v>318</v>
      </c>
      <c r="W1821" s="295" t="s">
        <v>201</v>
      </c>
      <c r="X1821" s="295" t="s">
        <v>331</v>
      </c>
      <c r="Y1821" s="287" t="s">
        <v>164</v>
      </c>
    </row>
    <row r="1822" spans="1:25" x14ac:dyDescent="0.35">
      <c r="A1822" s="295" t="s">
        <v>192</v>
      </c>
      <c r="B1822" s="295" t="s">
        <v>193</v>
      </c>
      <c r="C1822" s="295" t="s">
        <v>842</v>
      </c>
      <c r="D1822" s="295" t="s">
        <v>912</v>
      </c>
      <c r="E1822" s="305">
        <v>-5.73</v>
      </c>
      <c r="F1822" s="305">
        <v>-5.73</v>
      </c>
      <c r="G1822" s="295" t="s">
        <v>196</v>
      </c>
      <c r="H1822" s="343">
        <v>1</v>
      </c>
      <c r="I1822" s="296">
        <v>43343</v>
      </c>
      <c r="J1822" s="295">
        <v>24292</v>
      </c>
      <c r="K1822" s="295">
        <v>16035</v>
      </c>
      <c r="L1822" s="295" t="s">
        <v>520</v>
      </c>
      <c r="M1822" s="295" t="s">
        <v>911</v>
      </c>
      <c r="N1822" s="295" t="s">
        <v>912</v>
      </c>
      <c r="O1822" s="295" t="s">
        <v>544</v>
      </c>
      <c r="P1822" s="295" t="s">
        <v>349</v>
      </c>
      <c r="Q1822" s="295" t="s">
        <v>350</v>
      </c>
      <c r="R1822" s="295" t="s">
        <v>201</v>
      </c>
      <c r="S1822" s="295" t="s">
        <v>204</v>
      </c>
      <c r="T1822" s="295" t="s">
        <v>201</v>
      </c>
      <c r="U1822" s="295" t="s">
        <v>330</v>
      </c>
      <c r="V1822" s="295" t="s">
        <v>318</v>
      </c>
      <c r="W1822" s="295" t="s">
        <v>201</v>
      </c>
      <c r="X1822" s="295" t="s">
        <v>331</v>
      </c>
      <c r="Y1822" s="287" t="s">
        <v>164</v>
      </c>
    </row>
    <row r="1823" spans="1:25" x14ac:dyDescent="0.35">
      <c r="A1823" s="295" t="s">
        <v>192</v>
      </c>
      <c r="B1823" s="295" t="s">
        <v>193</v>
      </c>
      <c r="C1823" s="295" t="s">
        <v>842</v>
      </c>
      <c r="D1823" s="295" t="s">
        <v>912</v>
      </c>
      <c r="E1823" s="305">
        <v>-0.06</v>
      </c>
      <c r="F1823" s="305">
        <v>-0.06</v>
      </c>
      <c r="G1823" s="295" t="s">
        <v>196</v>
      </c>
      <c r="H1823" s="343">
        <v>1</v>
      </c>
      <c r="I1823" s="296">
        <v>43343</v>
      </c>
      <c r="J1823" s="295">
        <v>24292</v>
      </c>
      <c r="K1823" s="295">
        <v>16110</v>
      </c>
      <c r="L1823" s="295" t="s">
        <v>520</v>
      </c>
      <c r="M1823" s="295" t="s">
        <v>911</v>
      </c>
      <c r="N1823" s="295" t="s">
        <v>912</v>
      </c>
      <c r="O1823" s="295" t="s">
        <v>811</v>
      </c>
      <c r="P1823" s="295" t="s">
        <v>349</v>
      </c>
      <c r="Q1823" s="295" t="s">
        <v>350</v>
      </c>
      <c r="R1823" s="295" t="s">
        <v>201</v>
      </c>
      <c r="S1823" s="295" t="s">
        <v>204</v>
      </c>
      <c r="T1823" s="295" t="s">
        <v>201</v>
      </c>
      <c r="U1823" s="295" t="s">
        <v>330</v>
      </c>
      <c r="V1823" s="295" t="s">
        <v>318</v>
      </c>
      <c r="W1823" s="295" t="s">
        <v>201</v>
      </c>
      <c r="X1823" s="295" t="s">
        <v>331</v>
      </c>
      <c r="Y1823" s="287" t="s">
        <v>164</v>
      </c>
    </row>
    <row r="1824" spans="1:25" x14ac:dyDescent="0.35">
      <c r="A1824" s="295" t="s">
        <v>192</v>
      </c>
      <c r="B1824" s="295" t="s">
        <v>193</v>
      </c>
      <c r="C1824" s="295" t="s">
        <v>842</v>
      </c>
      <c r="D1824" s="295" t="s">
        <v>912</v>
      </c>
      <c r="E1824" s="305">
        <v>-0.03</v>
      </c>
      <c r="F1824" s="305">
        <v>-0.03</v>
      </c>
      <c r="G1824" s="295" t="s">
        <v>196</v>
      </c>
      <c r="H1824" s="343">
        <v>1</v>
      </c>
      <c r="I1824" s="296">
        <v>43343</v>
      </c>
      <c r="J1824" s="295">
        <v>24292</v>
      </c>
      <c r="K1824" s="295">
        <v>16176</v>
      </c>
      <c r="L1824" s="295" t="s">
        <v>520</v>
      </c>
      <c r="M1824" s="295" t="s">
        <v>911</v>
      </c>
      <c r="N1824" s="295" t="s">
        <v>912</v>
      </c>
      <c r="O1824" s="295" t="s">
        <v>522</v>
      </c>
      <c r="P1824" s="295" t="s">
        <v>349</v>
      </c>
      <c r="Q1824" s="295" t="s">
        <v>350</v>
      </c>
      <c r="R1824" s="295" t="s">
        <v>201</v>
      </c>
      <c r="S1824" s="295" t="s">
        <v>204</v>
      </c>
      <c r="T1824" s="295" t="s">
        <v>201</v>
      </c>
      <c r="U1824" s="295" t="s">
        <v>330</v>
      </c>
      <c r="V1824" s="295" t="s">
        <v>318</v>
      </c>
      <c r="W1824" s="295" t="s">
        <v>201</v>
      </c>
      <c r="X1824" s="295" t="s">
        <v>331</v>
      </c>
      <c r="Y1824" s="287" t="s">
        <v>164</v>
      </c>
    </row>
    <row r="1825" spans="1:25" x14ac:dyDescent="0.35">
      <c r="A1825" s="295" t="s">
        <v>192</v>
      </c>
      <c r="B1825" s="295" t="s">
        <v>193</v>
      </c>
      <c r="C1825" s="295" t="s">
        <v>842</v>
      </c>
      <c r="D1825" s="295" t="s">
        <v>912</v>
      </c>
      <c r="E1825" s="305">
        <v>0.54</v>
      </c>
      <c r="F1825" s="305">
        <v>0.54</v>
      </c>
      <c r="G1825" s="295" t="s">
        <v>196</v>
      </c>
      <c r="H1825" s="343">
        <v>1</v>
      </c>
      <c r="I1825" s="296">
        <v>43343</v>
      </c>
      <c r="J1825" s="295">
        <v>24292</v>
      </c>
      <c r="K1825" s="295">
        <v>16214</v>
      </c>
      <c r="L1825" s="295" t="s">
        <v>520</v>
      </c>
      <c r="M1825" s="295" t="s">
        <v>911</v>
      </c>
      <c r="N1825" s="295" t="s">
        <v>912</v>
      </c>
      <c r="O1825" s="295" t="s">
        <v>544</v>
      </c>
      <c r="P1825" s="295" t="s">
        <v>329</v>
      </c>
      <c r="Q1825" s="295" t="s">
        <v>351</v>
      </c>
      <c r="R1825" s="295" t="s">
        <v>201</v>
      </c>
      <c r="S1825" s="295" t="s">
        <v>204</v>
      </c>
      <c r="T1825" s="295" t="s">
        <v>201</v>
      </c>
      <c r="U1825" s="295" t="s">
        <v>330</v>
      </c>
      <c r="V1825" s="295" t="s">
        <v>318</v>
      </c>
      <c r="W1825" s="295" t="s">
        <v>201</v>
      </c>
      <c r="X1825" s="295" t="s">
        <v>331</v>
      </c>
      <c r="Y1825" s="287" t="s">
        <v>164</v>
      </c>
    </row>
    <row r="1826" spans="1:25" x14ac:dyDescent="0.35">
      <c r="A1826" s="295" t="s">
        <v>192</v>
      </c>
      <c r="B1826" s="295" t="s">
        <v>193</v>
      </c>
      <c r="C1826" s="295" t="s">
        <v>842</v>
      </c>
      <c r="D1826" s="295" t="s">
        <v>912</v>
      </c>
      <c r="E1826" s="305">
        <v>0.01</v>
      </c>
      <c r="F1826" s="305">
        <v>0.01</v>
      </c>
      <c r="G1826" s="295" t="s">
        <v>196</v>
      </c>
      <c r="H1826" s="343">
        <v>1</v>
      </c>
      <c r="I1826" s="296">
        <v>43343</v>
      </c>
      <c r="J1826" s="295">
        <v>24292</v>
      </c>
      <c r="K1826" s="295">
        <v>16278</v>
      </c>
      <c r="L1826" s="295" t="s">
        <v>520</v>
      </c>
      <c r="M1826" s="295" t="s">
        <v>911</v>
      </c>
      <c r="N1826" s="295" t="s">
        <v>912</v>
      </c>
      <c r="O1826" s="295" t="s">
        <v>811</v>
      </c>
      <c r="P1826" s="295" t="s">
        <v>329</v>
      </c>
      <c r="Q1826" s="295" t="s">
        <v>351</v>
      </c>
      <c r="R1826" s="295" t="s">
        <v>201</v>
      </c>
      <c r="S1826" s="295" t="s">
        <v>204</v>
      </c>
      <c r="T1826" s="295" t="s">
        <v>201</v>
      </c>
      <c r="U1826" s="295" t="s">
        <v>330</v>
      </c>
      <c r="V1826" s="295" t="s">
        <v>318</v>
      </c>
      <c r="W1826" s="295" t="s">
        <v>201</v>
      </c>
      <c r="X1826" s="295" t="s">
        <v>331</v>
      </c>
      <c r="Y1826" s="287" t="s">
        <v>164</v>
      </c>
    </row>
    <row r="1827" spans="1:25" x14ac:dyDescent="0.35">
      <c r="A1827" s="295" t="s">
        <v>192</v>
      </c>
      <c r="B1827" s="295" t="s">
        <v>193</v>
      </c>
      <c r="C1827" s="295" t="s">
        <v>842</v>
      </c>
      <c r="D1827" s="295" t="s">
        <v>912</v>
      </c>
      <c r="E1827" s="305">
        <v>1.08</v>
      </c>
      <c r="F1827" s="305">
        <v>1.08</v>
      </c>
      <c r="G1827" s="295" t="s">
        <v>196</v>
      </c>
      <c r="H1827" s="343">
        <v>1</v>
      </c>
      <c r="I1827" s="296">
        <v>43343</v>
      </c>
      <c r="J1827" s="295">
        <v>24292</v>
      </c>
      <c r="K1827" s="295">
        <v>16373</v>
      </c>
      <c r="L1827" s="295" t="s">
        <v>520</v>
      </c>
      <c r="M1827" s="295" t="s">
        <v>911</v>
      </c>
      <c r="N1827" s="295" t="s">
        <v>912</v>
      </c>
      <c r="O1827" s="295" t="s">
        <v>544</v>
      </c>
      <c r="P1827" s="295" t="s">
        <v>332</v>
      </c>
      <c r="Q1827" s="295" t="s">
        <v>351</v>
      </c>
      <c r="R1827" s="295" t="s">
        <v>201</v>
      </c>
      <c r="S1827" s="295" t="s">
        <v>204</v>
      </c>
      <c r="T1827" s="295" t="s">
        <v>201</v>
      </c>
      <c r="U1827" s="295" t="s">
        <v>330</v>
      </c>
      <c r="V1827" s="295" t="s">
        <v>318</v>
      </c>
      <c r="W1827" s="295" t="s">
        <v>201</v>
      </c>
      <c r="X1827" s="295" t="s">
        <v>331</v>
      </c>
      <c r="Y1827" s="287" t="s">
        <v>164</v>
      </c>
    </row>
    <row r="1828" spans="1:25" x14ac:dyDescent="0.35">
      <c r="A1828" s="295" t="s">
        <v>192</v>
      </c>
      <c r="B1828" s="295" t="s">
        <v>193</v>
      </c>
      <c r="C1828" s="295" t="s">
        <v>842</v>
      </c>
      <c r="D1828" s="295" t="s">
        <v>912</v>
      </c>
      <c r="E1828" s="305">
        <v>0.01</v>
      </c>
      <c r="F1828" s="305">
        <v>0.01</v>
      </c>
      <c r="G1828" s="295" t="s">
        <v>196</v>
      </c>
      <c r="H1828" s="343">
        <v>1</v>
      </c>
      <c r="I1828" s="296">
        <v>43343</v>
      </c>
      <c r="J1828" s="295">
        <v>24292</v>
      </c>
      <c r="K1828" s="295">
        <v>16444</v>
      </c>
      <c r="L1828" s="295" t="s">
        <v>520</v>
      </c>
      <c r="M1828" s="295" t="s">
        <v>911</v>
      </c>
      <c r="N1828" s="295" t="s">
        <v>912</v>
      </c>
      <c r="O1828" s="295" t="s">
        <v>811</v>
      </c>
      <c r="P1828" s="295" t="s">
        <v>332</v>
      </c>
      <c r="Q1828" s="295" t="s">
        <v>351</v>
      </c>
      <c r="R1828" s="295" t="s">
        <v>201</v>
      </c>
      <c r="S1828" s="295" t="s">
        <v>204</v>
      </c>
      <c r="T1828" s="295" t="s">
        <v>201</v>
      </c>
      <c r="U1828" s="295" t="s">
        <v>330</v>
      </c>
      <c r="V1828" s="295" t="s">
        <v>318</v>
      </c>
      <c r="W1828" s="295" t="s">
        <v>201</v>
      </c>
      <c r="X1828" s="295" t="s">
        <v>331</v>
      </c>
      <c r="Y1828" s="287" t="s">
        <v>164</v>
      </c>
    </row>
    <row r="1829" spans="1:25" x14ac:dyDescent="0.35">
      <c r="A1829" s="295" t="s">
        <v>192</v>
      </c>
      <c r="B1829" s="295" t="s">
        <v>193</v>
      </c>
      <c r="C1829" s="295" t="s">
        <v>842</v>
      </c>
      <c r="D1829" s="295" t="s">
        <v>912</v>
      </c>
      <c r="E1829" s="305">
        <v>0.01</v>
      </c>
      <c r="F1829" s="305">
        <v>0.01</v>
      </c>
      <c r="G1829" s="295" t="s">
        <v>196</v>
      </c>
      <c r="H1829" s="343">
        <v>1</v>
      </c>
      <c r="I1829" s="296">
        <v>43343</v>
      </c>
      <c r="J1829" s="295">
        <v>24292</v>
      </c>
      <c r="K1829" s="295">
        <v>16503</v>
      </c>
      <c r="L1829" s="295" t="s">
        <v>520</v>
      </c>
      <c r="M1829" s="295" t="s">
        <v>911</v>
      </c>
      <c r="N1829" s="295" t="s">
        <v>912</v>
      </c>
      <c r="O1829" s="295" t="s">
        <v>522</v>
      </c>
      <c r="P1829" s="295" t="s">
        <v>332</v>
      </c>
      <c r="Q1829" s="295" t="s">
        <v>351</v>
      </c>
      <c r="R1829" s="295" t="s">
        <v>201</v>
      </c>
      <c r="S1829" s="295" t="s">
        <v>204</v>
      </c>
      <c r="T1829" s="295" t="s">
        <v>201</v>
      </c>
      <c r="U1829" s="295" t="s">
        <v>330</v>
      </c>
      <c r="V1829" s="295" t="s">
        <v>318</v>
      </c>
      <c r="W1829" s="295" t="s">
        <v>201</v>
      </c>
      <c r="X1829" s="295" t="s">
        <v>331</v>
      </c>
      <c r="Y1829" s="287" t="s">
        <v>164</v>
      </c>
    </row>
    <row r="1830" spans="1:25" x14ac:dyDescent="0.35">
      <c r="A1830" s="295" t="s">
        <v>192</v>
      </c>
      <c r="B1830" s="295" t="s">
        <v>193</v>
      </c>
      <c r="C1830" s="295" t="s">
        <v>842</v>
      </c>
      <c r="D1830" s="295" t="s">
        <v>912</v>
      </c>
      <c r="E1830" s="305">
        <v>2.59</v>
      </c>
      <c r="F1830" s="305">
        <v>2.59</v>
      </c>
      <c r="G1830" s="295" t="s">
        <v>196</v>
      </c>
      <c r="H1830" s="343">
        <v>1</v>
      </c>
      <c r="I1830" s="296">
        <v>43343</v>
      </c>
      <c r="J1830" s="295">
        <v>24292</v>
      </c>
      <c r="K1830" s="295">
        <v>16542</v>
      </c>
      <c r="L1830" s="295" t="s">
        <v>520</v>
      </c>
      <c r="M1830" s="295" t="s">
        <v>911</v>
      </c>
      <c r="N1830" s="295" t="s">
        <v>912</v>
      </c>
      <c r="O1830" s="295" t="s">
        <v>544</v>
      </c>
      <c r="P1830" s="295" t="s">
        <v>333</v>
      </c>
      <c r="Q1830" s="295" t="s">
        <v>351</v>
      </c>
      <c r="R1830" s="295" t="s">
        <v>201</v>
      </c>
      <c r="S1830" s="295" t="s">
        <v>204</v>
      </c>
      <c r="T1830" s="295" t="s">
        <v>201</v>
      </c>
      <c r="U1830" s="295" t="s">
        <v>330</v>
      </c>
      <c r="V1830" s="295" t="s">
        <v>318</v>
      </c>
      <c r="W1830" s="295" t="s">
        <v>201</v>
      </c>
      <c r="X1830" s="295" t="s">
        <v>331</v>
      </c>
      <c r="Y1830" s="287" t="s">
        <v>164</v>
      </c>
    </row>
    <row r="1831" spans="1:25" x14ac:dyDescent="0.35">
      <c r="A1831" s="295" t="s">
        <v>192</v>
      </c>
      <c r="B1831" s="295" t="s">
        <v>193</v>
      </c>
      <c r="C1831" s="295" t="s">
        <v>842</v>
      </c>
      <c r="D1831" s="295" t="s">
        <v>912</v>
      </c>
      <c r="E1831" s="305">
        <v>0.03</v>
      </c>
      <c r="F1831" s="305">
        <v>0.03</v>
      </c>
      <c r="G1831" s="295" t="s">
        <v>196</v>
      </c>
      <c r="H1831" s="343">
        <v>1</v>
      </c>
      <c r="I1831" s="296">
        <v>43343</v>
      </c>
      <c r="J1831" s="295">
        <v>24292</v>
      </c>
      <c r="K1831" s="295">
        <v>16617</v>
      </c>
      <c r="L1831" s="295" t="s">
        <v>520</v>
      </c>
      <c r="M1831" s="295" t="s">
        <v>911</v>
      </c>
      <c r="N1831" s="295" t="s">
        <v>912</v>
      </c>
      <c r="O1831" s="295" t="s">
        <v>811</v>
      </c>
      <c r="P1831" s="295" t="s">
        <v>333</v>
      </c>
      <c r="Q1831" s="295" t="s">
        <v>351</v>
      </c>
      <c r="R1831" s="295" t="s">
        <v>201</v>
      </c>
      <c r="S1831" s="295" t="s">
        <v>204</v>
      </c>
      <c r="T1831" s="295" t="s">
        <v>201</v>
      </c>
      <c r="U1831" s="295" t="s">
        <v>330</v>
      </c>
      <c r="V1831" s="295" t="s">
        <v>318</v>
      </c>
      <c r="W1831" s="295" t="s">
        <v>201</v>
      </c>
      <c r="X1831" s="295" t="s">
        <v>331</v>
      </c>
      <c r="Y1831" s="287" t="s">
        <v>164</v>
      </c>
    </row>
    <row r="1832" spans="1:25" x14ac:dyDescent="0.35">
      <c r="A1832" s="295" t="s">
        <v>192</v>
      </c>
      <c r="B1832" s="295" t="s">
        <v>193</v>
      </c>
      <c r="C1832" s="295" t="s">
        <v>842</v>
      </c>
      <c r="D1832" s="295" t="s">
        <v>912</v>
      </c>
      <c r="E1832" s="305">
        <v>0.02</v>
      </c>
      <c r="F1832" s="305">
        <v>0.02</v>
      </c>
      <c r="G1832" s="295" t="s">
        <v>196</v>
      </c>
      <c r="H1832" s="343">
        <v>1</v>
      </c>
      <c r="I1832" s="296">
        <v>43343</v>
      </c>
      <c r="J1832" s="295">
        <v>24292</v>
      </c>
      <c r="K1832" s="295">
        <v>16682</v>
      </c>
      <c r="L1832" s="295" t="s">
        <v>520</v>
      </c>
      <c r="M1832" s="295" t="s">
        <v>911</v>
      </c>
      <c r="N1832" s="295" t="s">
        <v>912</v>
      </c>
      <c r="O1832" s="295" t="s">
        <v>522</v>
      </c>
      <c r="P1832" s="295" t="s">
        <v>333</v>
      </c>
      <c r="Q1832" s="295" t="s">
        <v>351</v>
      </c>
      <c r="R1832" s="295" t="s">
        <v>201</v>
      </c>
      <c r="S1832" s="295" t="s">
        <v>204</v>
      </c>
      <c r="T1832" s="295" t="s">
        <v>201</v>
      </c>
      <c r="U1832" s="295" t="s">
        <v>330</v>
      </c>
      <c r="V1832" s="295" t="s">
        <v>318</v>
      </c>
      <c r="W1832" s="295" t="s">
        <v>201</v>
      </c>
      <c r="X1832" s="295" t="s">
        <v>331</v>
      </c>
      <c r="Y1832" s="287" t="s">
        <v>164</v>
      </c>
    </row>
    <row r="1833" spans="1:25" x14ac:dyDescent="0.35">
      <c r="A1833" s="295" t="s">
        <v>192</v>
      </c>
      <c r="B1833" s="295" t="s">
        <v>193</v>
      </c>
      <c r="C1833" s="295" t="s">
        <v>842</v>
      </c>
      <c r="D1833" s="295" t="s">
        <v>912</v>
      </c>
      <c r="E1833" s="305">
        <v>1.08</v>
      </c>
      <c r="F1833" s="305">
        <v>1.08</v>
      </c>
      <c r="G1833" s="295" t="s">
        <v>196</v>
      </c>
      <c r="H1833" s="343">
        <v>1</v>
      </c>
      <c r="I1833" s="296">
        <v>43343</v>
      </c>
      <c r="J1833" s="295">
        <v>24292</v>
      </c>
      <c r="K1833" s="295">
        <v>16722</v>
      </c>
      <c r="L1833" s="295" t="s">
        <v>520</v>
      </c>
      <c r="M1833" s="295" t="s">
        <v>911</v>
      </c>
      <c r="N1833" s="295" t="s">
        <v>912</v>
      </c>
      <c r="O1833" s="295" t="s">
        <v>544</v>
      </c>
      <c r="P1833" s="295" t="s">
        <v>334</v>
      </c>
      <c r="Q1833" s="295" t="s">
        <v>351</v>
      </c>
      <c r="R1833" s="295" t="s">
        <v>201</v>
      </c>
      <c r="S1833" s="295" t="s">
        <v>204</v>
      </c>
      <c r="T1833" s="295" t="s">
        <v>201</v>
      </c>
      <c r="U1833" s="295" t="s">
        <v>330</v>
      </c>
      <c r="V1833" s="295" t="s">
        <v>318</v>
      </c>
      <c r="W1833" s="295" t="s">
        <v>201</v>
      </c>
      <c r="X1833" s="295" t="s">
        <v>331</v>
      </c>
      <c r="Y1833" s="287" t="s">
        <v>164</v>
      </c>
    </row>
    <row r="1834" spans="1:25" x14ac:dyDescent="0.35">
      <c r="A1834" s="295" t="s">
        <v>192</v>
      </c>
      <c r="B1834" s="295" t="s">
        <v>193</v>
      </c>
      <c r="C1834" s="295" t="s">
        <v>842</v>
      </c>
      <c r="D1834" s="295" t="s">
        <v>912</v>
      </c>
      <c r="E1834" s="305">
        <v>0.01</v>
      </c>
      <c r="F1834" s="305">
        <v>0.01</v>
      </c>
      <c r="G1834" s="295" t="s">
        <v>196</v>
      </c>
      <c r="H1834" s="343">
        <v>1</v>
      </c>
      <c r="I1834" s="296">
        <v>43343</v>
      </c>
      <c r="J1834" s="295">
        <v>24292</v>
      </c>
      <c r="K1834" s="295">
        <v>16793</v>
      </c>
      <c r="L1834" s="295" t="s">
        <v>520</v>
      </c>
      <c r="M1834" s="295" t="s">
        <v>911</v>
      </c>
      <c r="N1834" s="295" t="s">
        <v>912</v>
      </c>
      <c r="O1834" s="295" t="s">
        <v>811</v>
      </c>
      <c r="P1834" s="295" t="s">
        <v>334</v>
      </c>
      <c r="Q1834" s="295" t="s">
        <v>351</v>
      </c>
      <c r="R1834" s="295" t="s">
        <v>201</v>
      </c>
      <c r="S1834" s="295" t="s">
        <v>204</v>
      </c>
      <c r="T1834" s="295" t="s">
        <v>201</v>
      </c>
      <c r="U1834" s="295" t="s">
        <v>330</v>
      </c>
      <c r="V1834" s="295" t="s">
        <v>318</v>
      </c>
      <c r="W1834" s="295" t="s">
        <v>201</v>
      </c>
      <c r="X1834" s="295" t="s">
        <v>331</v>
      </c>
      <c r="Y1834" s="287" t="s">
        <v>164</v>
      </c>
    </row>
    <row r="1835" spans="1:25" x14ac:dyDescent="0.35">
      <c r="A1835" s="295" t="s">
        <v>192</v>
      </c>
      <c r="B1835" s="295" t="s">
        <v>193</v>
      </c>
      <c r="C1835" s="295" t="s">
        <v>842</v>
      </c>
      <c r="D1835" s="295" t="s">
        <v>912</v>
      </c>
      <c r="E1835" s="305">
        <v>0.01</v>
      </c>
      <c r="F1835" s="305">
        <v>0.01</v>
      </c>
      <c r="G1835" s="295" t="s">
        <v>196</v>
      </c>
      <c r="H1835" s="343">
        <v>1</v>
      </c>
      <c r="I1835" s="296">
        <v>43343</v>
      </c>
      <c r="J1835" s="295">
        <v>24292</v>
      </c>
      <c r="K1835" s="295">
        <v>16852</v>
      </c>
      <c r="L1835" s="295" t="s">
        <v>520</v>
      </c>
      <c r="M1835" s="295" t="s">
        <v>911</v>
      </c>
      <c r="N1835" s="295" t="s">
        <v>912</v>
      </c>
      <c r="O1835" s="295" t="s">
        <v>522</v>
      </c>
      <c r="P1835" s="295" t="s">
        <v>334</v>
      </c>
      <c r="Q1835" s="295" t="s">
        <v>351</v>
      </c>
      <c r="R1835" s="295" t="s">
        <v>201</v>
      </c>
      <c r="S1835" s="295" t="s">
        <v>204</v>
      </c>
      <c r="T1835" s="295" t="s">
        <v>201</v>
      </c>
      <c r="U1835" s="295" t="s">
        <v>330</v>
      </c>
      <c r="V1835" s="295" t="s">
        <v>318</v>
      </c>
      <c r="W1835" s="295" t="s">
        <v>201</v>
      </c>
      <c r="X1835" s="295" t="s">
        <v>331</v>
      </c>
      <c r="Y1835" s="287" t="s">
        <v>164</v>
      </c>
    </row>
    <row r="1836" spans="1:25" x14ac:dyDescent="0.35">
      <c r="A1836" s="295" t="s">
        <v>192</v>
      </c>
      <c r="B1836" s="295" t="s">
        <v>193</v>
      </c>
      <c r="C1836" s="295" t="s">
        <v>842</v>
      </c>
      <c r="D1836" s="295" t="s">
        <v>912</v>
      </c>
      <c r="E1836" s="305">
        <v>19.07</v>
      </c>
      <c r="F1836" s="305">
        <v>19.07</v>
      </c>
      <c r="G1836" s="295" t="s">
        <v>196</v>
      </c>
      <c r="H1836" s="343">
        <v>1</v>
      </c>
      <c r="I1836" s="296">
        <v>43343</v>
      </c>
      <c r="J1836" s="295">
        <v>24292</v>
      </c>
      <c r="K1836" s="295">
        <v>16892</v>
      </c>
      <c r="L1836" s="295" t="s">
        <v>520</v>
      </c>
      <c r="M1836" s="295" t="s">
        <v>911</v>
      </c>
      <c r="N1836" s="295" t="s">
        <v>912</v>
      </c>
      <c r="O1836" s="295" t="s">
        <v>544</v>
      </c>
      <c r="P1836" s="295" t="s">
        <v>335</v>
      </c>
      <c r="Q1836" s="295" t="s">
        <v>351</v>
      </c>
      <c r="R1836" s="295" t="s">
        <v>201</v>
      </c>
      <c r="S1836" s="295" t="s">
        <v>204</v>
      </c>
      <c r="T1836" s="295" t="s">
        <v>201</v>
      </c>
      <c r="U1836" s="295" t="s">
        <v>330</v>
      </c>
      <c r="V1836" s="295" t="s">
        <v>318</v>
      </c>
      <c r="W1836" s="295" t="s">
        <v>201</v>
      </c>
      <c r="X1836" s="295" t="s">
        <v>331</v>
      </c>
      <c r="Y1836" s="287" t="s">
        <v>164</v>
      </c>
    </row>
    <row r="1837" spans="1:25" x14ac:dyDescent="0.35">
      <c r="A1837" s="295" t="s">
        <v>192</v>
      </c>
      <c r="B1837" s="295" t="s">
        <v>193</v>
      </c>
      <c r="C1837" s="295" t="s">
        <v>842</v>
      </c>
      <c r="D1837" s="295" t="s">
        <v>912</v>
      </c>
      <c r="E1837" s="305">
        <v>0.2</v>
      </c>
      <c r="F1837" s="305">
        <v>0.2</v>
      </c>
      <c r="G1837" s="295" t="s">
        <v>196</v>
      </c>
      <c r="H1837" s="343">
        <v>1</v>
      </c>
      <c r="I1837" s="296">
        <v>43343</v>
      </c>
      <c r="J1837" s="295">
        <v>24292</v>
      </c>
      <c r="K1837" s="295">
        <v>16970</v>
      </c>
      <c r="L1837" s="295" t="s">
        <v>520</v>
      </c>
      <c r="M1837" s="295" t="s">
        <v>911</v>
      </c>
      <c r="N1837" s="295" t="s">
        <v>912</v>
      </c>
      <c r="O1837" s="295" t="s">
        <v>811</v>
      </c>
      <c r="P1837" s="295" t="s">
        <v>335</v>
      </c>
      <c r="Q1837" s="295" t="s">
        <v>351</v>
      </c>
      <c r="R1837" s="295" t="s">
        <v>201</v>
      </c>
      <c r="S1837" s="295" t="s">
        <v>204</v>
      </c>
      <c r="T1837" s="295" t="s">
        <v>201</v>
      </c>
      <c r="U1837" s="295" t="s">
        <v>330</v>
      </c>
      <c r="V1837" s="295" t="s">
        <v>318</v>
      </c>
      <c r="W1837" s="295" t="s">
        <v>201</v>
      </c>
      <c r="X1837" s="295" t="s">
        <v>331</v>
      </c>
      <c r="Y1837" s="287" t="s">
        <v>164</v>
      </c>
    </row>
    <row r="1838" spans="1:25" x14ac:dyDescent="0.35">
      <c r="A1838" s="295" t="s">
        <v>192</v>
      </c>
      <c r="B1838" s="295" t="s">
        <v>193</v>
      </c>
      <c r="C1838" s="295" t="s">
        <v>842</v>
      </c>
      <c r="D1838" s="295" t="s">
        <v>912</v>
      </c>
      <c r="E1838" s="305">
        <v>0.11</v>
      </c>
      <c r="F1838" s="305">
        <v>0.11</v>
      </c>
      <c r="G1838" s="295" t="s">
        <v>196</v>
      </c>
      <c r="H1838" s="343">
        <v>1</v>
      </c>
      <c r="I1838" s="296">
        <v>43343</v>
      </c>
      <c r="J1838" s="295">
        <v>24292</v>
      </c>
      <c r="K1838" s="295">
        <v>17037</v>
      </c>
      <c r="L1838" s="295" t="s">
        <v>520</v>
      </c>
      <c r="M1838" s="295" t="s">
        <v>911</v>
      </c>
      <c r="N1838" s="295" t="s">
        <v>912</v>
      </c>
      <c r="O1838" s="295" t="s">
        <v>522</v>
      </c>
      <c r="P1838" s="295" t="s">
        <v>335</v>
      </c>
      <c r="Q1838" s="295" t="s">
        <v>351</v>
      </c>
      <c r="R1838" s="295" t="s">
        <v>201</v>
      </c>
      <c r="S1838" s="295" t="s">
        <v>204</v>
      </c>
      <c r="T1838" s="295" t="s">
        <v>201</v>
      </c>
      <c r="U1838" s="295" t="s">
        <v>330</v>
      </c>
      <c r="V1838" s="295" t="s">
        <v>318</v>
      </c>
      <c r="W1838" s="295" t="s">
        <v>201</v>
      </c>
      <c r="X1838" s="295" t="s">
        <v>331</v>
      </c>
      <c r="Y1838" s="287" t="s">
        <v>164</v>
      </c>
    </row>
    <row r="1839" spans="1:25" x14ac:dyDescent="0.35">
      <c r="A1839" s="295" t="s">
        <v>192</v>
      </c>
      <c r="B1839" s="295" t="s">
        <v>193</v>
      </c>
      <c r="C1839" s="295" t="s">
        <v>842</v>
      </c>
      <c r="D1839" s="295" t="s">
        <v>912</v>
      </c>
      <c r="E1839" s="305">
        <v>3.43</v>
      </c>
      <c r="F1839" s="305">
        <v>3.43</v>
      </c>
      <c r="G1839" s="295" t="s">
        <v>196</v>
      </c>
      <c r="H1839" s="343">
        <v>1</v>
      </c>
      <c r="I1839" s="296">
        <v>43343</v>
      </c>
      <c r="J1839" s="295">
        <v>24292</v>
      </c>
      <c r="K1839" s="295">
        <v>17078</v>
      </c>
      <c r="L1839" s="295" t="s">
        <v>520</v>
      </c>
      <c r="M1839" s="295" t="s">
        <v>911</v>
      </c>
      <c r="N1839" s="295" t="s">
        <v>912</v>
      </c>
      <c r="O1839" s="295" t="s">
        <v>544</v>
      </c>
      <c r="P1839" s="295" t="s">
        <v>336</v>
      </c>
      <c r="Q1839" s="295" t="s">
        <v>351</v>
      </c>
      <c r="R1839" s="295" t="s">
        <v>201</v>
      </c>
      <c r="S1839" s="295" t="s">
        <v>204</v>
      </c>
      <c r="T1839" s="295" t="s">
        <v>201</v>
      </c>
      <c r="U1839" s="295" t="s">
        <v>330</v>
      </c>
      <c r="V1839" s="295" t="s">
        <v>318</v>
      </c>
      <c r="W1839" s="295" t="s">
        <v>201</v>
      </c>
      <c r="X1839" s="295" t="s">
        <v>331</v>
      </c>
      <c r="Y1839" s="287" t="s">
        <v>164</v>
      </c>
    </row>
    <row r="1840" spans="1:25" x14ac:dyDescent="0.35">
      <c r="A1840" s="295" t="s">
        <v>192</v>
      </c>
      <c r="B1840" s="295" t="s">
        <v>193</v>
      </c>
      <c r="C1840" s="295" t="s">
        <v>842</v>
      </c>
      <c r="D1840" s="295" t="s">
        <v>912</v>
      </c>
      <c r="E1840" s="305">
        <v>0.04</v>
      </c>
      <c r="F1840" s="305">
        <v>0.04</v>
      </c>
      <c r="G1840" s="295" t="s">
        <v>196</v>
      </c>
      <c r="H1840" s="343">
        <v>1</v>
      </c>
      <c r="I1840" s="296">
        <v>43343</v>
      </c>
      <c r="J1840" s="295">
        <v>24292</v>
      </c>
      <c r="K1840" s="295">
        <v>17153</v>
      </c>
      <c r="L1840" s="295" t="s">
        <v>520</v>
      </c>
      <c r="M1840" s="295" t="s">
        <v>911</v>
      </c>
      <c r="N1840" s="295" t="s">
        <v>912</v>
      </c>
      <c r="O1840" s="295" t="s">
        <v>811</v>
      </c>
      <c r="P1840" s="295" t="s">
        <v>336</v>
      </c>
      <c r="Q1840" s="295" t="s">
        <v>351</v>
      </c>
      <c r="R1840" s="295" t="s">
        <v>201</v>
      </c>
      <c r="S1840" s="295" t="s">
        <v>204</v>
      </c>
      <c r="T1840" s="295" t="s">
        <v>201</v>
      </c>
      <c r="U1840" s="295" t="s">
        <v>330</v>
      </c>
      <c r="V1840" s="295" t="s">
        <v>318</v>
      </c>
      <c r="W1840" s="295" t="s">
        <v>201</v>
      </c>
      <c r="X1840" s="295" t="s">
        <v>331</v>
      </c>
      <c r="Y1840" s="287" t="s">
        <v>164</v>
      </c>
    </row>
    <row r="1841" spans="1:25" x14ac:dyDescent="0.35">
      <c r="A1841" s="295" t="s">
        <v>192</v>
      </c>
      <c r="B1841" s="295" t="s">
        <v>193</v>
      </c>
      <c r="C1841" s="295" t="s">
        <v>842</v>
      </c>
      <c r="D1841" s="295" t="s">
        <v>912</v>
      </c>
      <c r="E1841" s="305">
        <v>0.02</v>
      </c>
      <c r="F1841" s="305">
        <v>0.02</v>
      </c>
      <c r="G1841" s="295" t="s">
        <v>196</v>
      </c>
      <c r="H1841" s="343">
        <v>1</v>
      </c>
      <c r="I1841" s="296">
        <v>43343</v>
      </c>
      <c r="J1841" s="295">
        <v>24292</v>
      </c>
      <c r="K1841" s="295">
        <v>17219</v>
      </c>
      <c r="L1841" s="295" t="s">
        <v>520</v>
      </c>
      <c r="M1841" s="295" t="s">
        <v>911</v>
      </c>
      <c r="N1841" s="295" t="s">
        <v>912</v>
      </c>
      <c r="O1841" s="295" t="s">
        <v>522</v>
      </c>
      <c r="P1841" s="295" t="s">
        <v>336</v>
      </c>
      <c r="Q1841" s="295" t="s">
        <v>351</v>
      </c>
      <c r="R1841" s="295" t="s">
        <v>201</v>
      </c>
      <c r="S1841" s="295" t="s">
        <v>204</v>
      </c>
      <c r="T1841" s="295" t="s">
        <v>201</v>
      </c>
      <c r="U1841" s="295" t="s">
        <v>330</v>
      </c>
      <c r="V1841" s="295" t="s">
        <v>318</v>
      </c>
      <c r="W1841" s="295" t="s">
        <v>201</v>
      </c>
      <c r="X1841" s="295" t="s">
        <v>331</v>
      </c>
      <c r="Y1841" s="287" t="s">
        <v>164</v>
      </c>
    </row>
    <row r="1842" spans="1:25" x14ac:dyDescent="0.35">
      <c r="A1842" s="295" t="s">
        <v>192</v>
      </c>
      <c r="B1842" s="295" t="s">
        <v>193</v>
      </c>
      <c r="C1842" s="295" t="s">
        <v>842</v>
      </c>
      <c r="D1842" s="295" t="s">
        <v>912</v>
      </c>
      <c r="E1842" s="305">
        <v>2.15</v>
      </c>
      <c r="F1842" s="305">
        <v>2.15</v>
      </c>
      <c r="G1842" s="295" t="s">
        <v>196</v>
      </c>
      <c r="H1842" s="343">
        <v>1</v>
      </c>
      <c r="I1842" s="296">
        <v>43343</v>
      </c>
      <c r="J1842" s="295">
        <v>24292</v>
      </c>
      <c r="K1842" s="295">
        <v>17259</v>
      </c>
      <c r="L1842" s="295" t="s">
        <v>520</v>
      </c>
      <c r="M1842" s="295" t="s">
        <v>911</v>
      </c>
      <c r="N1842" s="295" t="s">
        <v>912</v>
      </c>
      <c r="O1842" s="295" t="s">
        <v>544</v>
      </c>
      <c r="P1842" s="295" t="s">
        <v>337</v>
      </c>
      <c r="Q1842" s="295" t="s">
        <v>351</v>
      </c>
      <c r="R1842" s="295" t="s">
        <v>201</v>
      </c>
      <c r="S1842" s="295" t="s">
        <v>204</v>
      </c>
      <c r="T1842" s="295" t="s">
        <v>201</v>
      </c>
      <c r="U1842" s="295" t="s">
        <v>330</v>
      </c>
      <c r="V1842" s="295" t="s">
        <v>318</v>
      </c>
      <c r="W1842" s="295" t="s">
        <v>201</v>
      </c>
      <c r="X1842" s="295" t="s">
        <v>331</v>
      </c>
      <c r="Y1842" s="287" t="s">
        <v>164</v>
      </c>
    </row>
    <row r="1843" spans="1:25" x14ac:dyDescent="0.35">
      <c r="A1843" s="295" t="s">
        <v>192</v>
      </c>
      <c r="B1843" s="295" t="s">
        <v>193</v>
      </c>
      <c r="C1843" s="295" t="s">
        <v>842</v>
      </c>
      <c r="D1843" s="295" t="s">
        <v>912</v>
      </c>
      <c r="E1843" s="305">
        <v>0.02</v>
      </c>
      <c r="F1843" s="305">
        <v>0.02</v>
      </c>
      <c r="G1843" s="295" t="s">
        <v>196</v>
      </c>
      <c r="H1843" s="343">
        <v>1</v>
      </c>
      <c r="I1843" s="296">
        <v>43343</v>
      </c>
      <c r="J1843" s="295">
        <v>24292</v>
      </c>
      <c r="K1843" s="295">
        <v>17334</v>
      </c>
      <c r="L1843" s="295" t="s">
        <v>520</v>
      </c>
      <c r="M1843" s="295" t="s">
        <v>911</v>
      </c>
      <c r="N1843" s="295" t="s">
        <v>912</v>
      </c>
      <c r="O1843" s="295" t="s">
        <v>811</v>
      </c>
      <c r="P1843" s="295" t="s">
        <v>337</v>
      </c>
      <c r="Q1843" s="295" t="s">
        <v>351</v>
      </c>
      <c r="R1843" s="295" t="s">
        <v>201</v>
      </c>
      <c r="S1843" s="295" t="s">
        <v>204</v>
      </c>
      <c r="T1843" s="295" t="s">
        <v>201</v>
      </c>
      <c r="U1843" s="295" t="s">
        <v>330</v>
      </c>
      <c r="V1843" s="295" t="s">
        <v>318</v>
      </c>
      <c r="W1843" s="295" t="s">
        <v>201</v>
      </c>
      <c r="X1843" s="295" t="s">
        <v>331</v>
      </c>
      <c r="Y1843" s="287" t="s">
        <v>164</v>
      </c>
    </row>
    <row r="1844" spans="1:25" x14ac:dyDescent="0.35">
      <c r="A1844" s="295" t="s">
        <v>192</v>
      </c>
      <c r="B1844" s="295" t="s">
        <v>193</v>
      </c>
      <c r="C1844" s="295" t="s">
        <v>842</v>
      </c>
      <c r="D1844" s="295" t="s">
        <v>912</v>
      </c>
      <c r="E1844" s="305">
        <v>0.01</v>
      </c>
      <c r="F1844" s="305">
        <v>0.01</v>
      </c>
      <c r="G1844" s="295" t="s">
        <v>196</v>
      </c>
      <c r="H1844" s="343">
        <v>1</v>
      </c>
      <c r="I1844" s="296">
        <v>43343</v>
      </c>
      <c r="J1844" s="295">
        <v>24292</v>
      </c>
      <c r="K1844" s="295">
        <v>17399</v>
      </c>
      <c r="L1844" s="295" t="s">
        <v>520</v>
      </c>
      <c r="M1844" s="295" t="s">
        <v>911</v>
      </c>
      <c r="N1844" s="295" t="s">
        <v>912</v>
      </c>
      <c r="O1844" s="295" t="s">
        <v>522</v>
      </c>
      <c r="P1844" s="295" t="s">
        <v>337</v>
      </c>
      <c r="Q1844" s="295" t="s">
        <v>351</v>
      </c>
      <c r="R1844" s="295" t="s">
        <v>201</v>
      </c>
      <c r="S1844" s="295" t="s">
        <v>204</v>
      </c>
      <c r="T1844" s="295" t="s">
        <v>201</v>
      </c>
      <c r="U1844" s="295" t="s">
        <v>330</v>
      </c>
      <c r="V1844" s="295" t="s">
        <v>318</v>
      </c>
      <c r="W1844" s="295" t="s">
        <v>201</v>
      </c>
      <c r="X1844" s="295" t="s">
        <v>331</v>
      </c>
      <c r="Y1844" s="287" t="s">
        <v>164</v>
      </c>
    </row>
    <row r="1845" spans="1:25" x14ac:dyDescent="0.35">
      <c r="A1845" s="295" t="s">
        <v>192</v>
      </c>
      <c r="B1845" s="295" t="s">
        <v>193</v>
      </c>
      <c r="C1845" s="295" t="s">
        <v>842</v>
      </c>
      <c r="D1845" s="295" t="s">
        <v>912</v>
      </c>
      <c r="E1845" s="305">
        <v>7.72</v>
      </c>
      <c r="F1845" s="305">
        <v>7.72</v>
      </c>
      <c r="G1845" s="295" t="s">
        <v>196</v>
      </c>
      <c r="H1845" s="343">
        <v>1</v>
      </c>
      <c r="I1845" s="296">
        <v>43343</v>
      </c>
      <c r="J1845" s="295">
        <v>24292</v>
      </c>
      <c r="K1845" s="295">
        <v>17441</v>
      </c>
      <c r="L1845" s="295" t="s">
        <v>520</v>
      </c>
      <c r="M1845" s="295" t="s">
        <v>911</v>
      </c>
      <c r="N1845" s="295" t="s">
        <v>912</v>
      </c>
      <c r="O1845" s="295" t="s">
        <v>544</v>
      </c>
      <c r="P1845" s="295" t="s">
        <v>338</v>
      </c>
      <c r="Q1845" s="295" t="s">
        <v>351</v>
      </c>
      <c r="R1845" s="295" t="s">
        <v>201</v>
      </c>
      <c r="S1845" s="295" t="s">
        <v>204</v>
      </c>
      <c r="T1845" s="295" t="s">
        <v>201</v>
      </c>
      <c r="U1845" s="295" t="s">
        <v>330</v>
      </c>
      <c r="V1845" s="295" t="s">
        <v>318</v>
      </c>
      <c r="W1845" s="295" t="s">
        <v>201</v>
      </c>
      <c r="X1845" s="295" t="s">
        <v>331</v>
      </c>
      <c r="Y1845" s="287" t="s">
        <v>164</v>
      </c>
    </row>
    <row r="1846" spans="1:25" x14ac:dyDescent="0.35">
      <c r="A1846" s="295" t="s">
        <v>192</v>
      </c>
      <c r="B1846" s="295" t="s">
        <v>193</v>
      </c>
      <c r="C1846" s="295" t="s">
        <v>842</v>
      </c>
      <c r="D1846" s="295" t="s">
        <v>912</v>
      </c>
      <c r="E1846" s="305">
        <v>0.08</v>
      </c>
      <c r="F1846" s="305">
        <v>0.08</v>
      </c>
      <c r="G1846" s="295" t="s">
        <v>196</v>
      </c>
      <c r="H1846" s="343">
        <v>1</v>
      </c>
      <c r="I1846" s="296">
        <v>43343</v>
      </c>
      <c r="J1846" s="295">
        <v>24292</v>
      </c>
      <c r="K1846" s="295">
        <v>17518</v>
      </c>
      <c r="L1846" s="295" t="s">
        <v>520</v>
      </c>
      <c r="M1846" s="295" t="s">
        <v>911</v>
      </c>
      <c r="N1846" s="295" t="s">
        <v>912</v>
      </c>
      <c r="O1846" s="295" t="s">
        <v>811</v>
      </c>
      <c r="P1846" s="295" t="s">
        <v>338</v>
      </c>
      <c r="Q1846" s="295" t="s">
        <v>351</v>
      </c>
      <c r="R1846" s="295" t="s">
        <v>201</v>
      </c>
      <c r="S1846" s="295" t="s">
        <v>204</v>
      </c>
      <c r="T1846" s="295" t="s">
        <v>201</v>
      </c>
      <c r="U1846" s="295" t="s">
        <v>330</v>
      </c>
      <c r="V1846" s="295" t="s">
        <v>318</v>
      </c>
      <c r="W1846" s="295" t="s">
        <v>201</v>
      </c>
      <c r="X1846" s="295" t="s">
        <v>331</v>
      </c>
      <c r="Y1846" s="287" t="s">
        <v>164</v>
      </c>
    </row>
    <row r="1847" spans="1:25" x14ac:dyDescent="0.35">
      <c r="A1847" s="295" t="s">
        <v>192</v>
      </c>
      <c r="B1847" s="295" t="s">
        <v>193</v>
      </c>
      <c r="C1847" s="295" t="s">
        <v>842</v>
      </c>
      <c r="D1847" s="295" t="s">
        <v>912</v>
      </c>
      <c r="E1847" s="305">
        <v>0.05</v>
      </c>
      <c r="F1847" s="305">
        <v>0.05</v>
      </c>
      <c r="G1847" s="295" t="s">
        <v>196</v>
      </c>
      <c r="H1847" s="343">
        <v>1</v>
      </c>
      <c r="I1847" s="296">
        <v>43343</v>
      </c>
      <c r="J1847" s="295">
        <v>24292</v>
      </c>
      <c r="K1847" s="295">
        <v>17585</v>
      </c>
      <c r="L1847" s="295" t="s">
        <v>520</v>
      </c>
      <c r="M1847" s="295" t="s">
        <v>911</v>
      </c>
      <c r="N1847" s="295" t="s">
        <v>912</v>
      </c>
      <c r="O1847" s="295" t="s">
        <v>522</v>
      </c>
      <c r="P1847" s="295" t="s">
        <v>338</v>
      </c>
      <c r="Q1847" s="295" t="s">
        <v>351</v>
      </c>
      <c r="R1847" s="295" t="s">
        <v>201</v>
      </c>
      <c r="S1847" s="295" t="s">
        <v>204</v>
      </c>
      <c r="T1847" s="295" t="s">
        <v>201</v>
      </c>
      <c r="U1847" s="295" t="s">
        <v>330</v>
      </c>
      <c r="V1847" s="295" t="s">
        <v>318</v>
      </c>
      <c r="W1847" s="295" t="s">
        <v>201</v>
      </c>
      <c r="X1847" s="295" t="s">
        <v>331</v>
      </c>
      <c r="Y1847" s="287" t="s">
        <v>164</v>
      </c>
    </row>
    <row r="1848" spans="1:25" x14ac:dyDescent="0.35">
      <c r="A1848" s="295" t="s">
        <v>192</v>
      </c>
      <c r="B1848" s="295" t="s">
        <v>193</v>
      </c>
      <c r="C1848" s="295" t="s">
        <v>842</v>
      </c>
      <c r="D1848" s="295" t="s">
        <v>912</v>
      </c>
      <c r="E1848" s="305">
        <v>2.15</v>
      </c>
      <c r="F1848" s="305">
        <v>2.15</v>
      </c>
      <c r="G1848" s="295" t="s">
        <v>196</v>
      </c>
      <c r="H1848" s="343">
        <v>1</v>
      </c>
      <c r="I1848" s="296">
        <v>43343</v>
      </c>
      <c r="J1848" s="295">
        <v>24292</v>
      </c>
      <c r="K1848" s="295">
        <v>17625</v>
      </c>
      <c r="L1848" s="295" t="s">
        <v>520</v>
      </c>
      <c r="M1848" s="295" t="s">
        <v>911</v>
      </c>
      <c r="N1848" s="295" t="s">
        <v>912</v>
      </c>
      <c r="O1848" s="295" t="s">
        <v>544</v>
      </c>
      <c r="P1848" s="295" t="s">
        <v>339</v>
      </c>
      <c r="Q1848" s="295" t="s">
        <v>351</v>
      </c>
      <c r="R1848" s="295" t="s">
        <v>201</v>
      </c>
      <c r="S1848" s="295" t="s">
        <v>204</v>
      </c>
      <c r="T1848" s="295" t="s">
        <v>201</v>
      </c>
      <c r="U1848" s="295" t="s">
        <v>330</v>
      </c>
      <c r="V1848" s="295" t="s">
        <v>318</v>
      </c>
      <c r="W1848" s="295" t="s">
        <v>201</v>
      </c>
      <c r="X1848" s="295" t="s">
        <v>331</v>
      </c>
      <c r="Y1848" s="287" t="s">
        <v>164</v>
      </c>
    </row>
    <row r="1849" spans="1:25" x14ac:dyDescent="0.35">
      <c r="A1849" s="295" t="s">
        <v>192</v>
      </c>
      <c r="B1849" s="295" t="s">
        <v>193</v>
      </c>
      <c r="C1849" s="295" t="s">
        <v>842</v>
      </c>
      <c r="D1849" s="295" t="s">
        <v>912</v>
      </c>
      <c r="E1849" s="305">
        <v>0.02</v>
      </c>
      <c r="F1849" s="305">
        <v>0.02</v>
      </c>
      <c r="G1849" s="295" t="s">
        <v>196</v>
      </c>
      <c r="H1849" s="343">
        <v>1</v>
      </c>
      <c r="I1849" s="296">
        <v>43343</v>
      </c>
      <c r="J1849" s="295">
        <v>24292</v>
      </c>
      <c r="K1849" s="295">
        <v>17700</v>
      </c>
      <c r="L1849" s="295" t="s">
        <v>520</v>
      </c>
      <c r="M1849" s="295" t="s">
        <v>911</v>
      </c>
      <c r="N1849" s="295" t="s">
        <v>912</v>
      </c>
      <c r="O1849" s="295" t="s">
        <v>811</v>
      </c>
      <c r="P1849" s="295" t="s">
        <v>339</v>
      </c>
      <c r="Q1849" s="295" t="s">
        <v>351</v>
      </c>
      <c r="R1849" s="295" t="s">
        <v>201</v>
      </c>
      <c r="S1849" s="295" t="s">
        <v>204</v>
      </c>
      <c r="T1849" s="295" t="s">
        <v>201</v>
      </c>
      <c r="U1849" s="295" t="s">
        <v>330</v>
      </c>
      <c r="V1849" s="295" t="s">
        <v>318</v>
      </c>
      <c r="W1849" s="295" t="s">
        <v>201</v>
      </c>
      <c r="X1849" s="295" t="s">
        <v>331</v>
      </c>
      <c r="Y1849" s="287" t="s">
        <v>164</v>
      </c>
    </row>
    <row r="1850" spans="1:25" x14ac:dyDescent="0.35">
      <c r="A1850" s="295" t="s">
        <v>192</v>
      </c>
      <c r="B1850" s="295" t="s">
        <v>193</v>
      </c>
      <c r="C1850" s="295" t="s">
        <v>842</v>
      </c>
      <c r="D1850" s="295" t="s">
        <v>912</v>
      </c>
      <c r="E1850" s="305">
        <v>0.01</v>
      </c>
      <c r="F1850" s="305">
        <v>0.01</v>
      </c>
      <c r="G1850" s="295" t="s">
        <v>196</v>
      </c>
      <c r="H1850" s="343">
        <v>1</v>
      </c>
      <c r="I1850" s="296">
        <v>43343</v>
      </c>
      <c r="J1850" s="295">
        <v>24292</v>
      </c>
      <c r="K1850" s="295">
        <v>17765</v>
      </c>
      <c r="L1850" s="295" t="s">
        <v>520</v>
      </c>
      <c r="M1850" s="295" t="s">
        <v>911</v>
      </c>
      <c r="N1850" s="295" t="s">
        <v>912</v>
      </c>
      <c r="O1850" s="295" t="s">
        <v>522</v>
      </c>
      <c r="P1850" s="295" t="s">
        <v>339</v>
      </c>
      <c r="Q1850" s="295" t="s">
        <v>351</v>
      </c>
      <c r="R1850" s="295" t="s">
        <v>201</v>
      </c>
      <c r="S1850" s="295" t="s">
        <v>204</v>
      </c>
      <c r="T1850" s="295" t="s">
        <v>201</v>
      </c>
      <c r="U1850" s="295" t="s">
        <v>330</v>
      </c>
      <c r="V1850" s="295" t="s">
        <v>318</v>
      </c>
      <c r="W1850" s="295" t="s">
        <v>201</v>
      </c>
      <c r="X1850" s="295" t="s">
        <v>331</v>
      </c>
      <c r="Y1850" s="287" t="s">
        <v>164</v>
      </c>
    </row>
    <row r="1851" spans="1:25" x14ac:dyDescent="0.35">
      <c r="A1851" s="295" t="s">
        <v>192</v>
      </c>
      <c r="B1851" s="295" t="s">
        <v>193</v>
      </c>
      <c r="C1851" s="295" t="s">
        <v>842</v>
      </c>
      <c r="D1851" s="295" t="s">
        <v>912</v>
      </c>
      <c r="E1851" s="305">
        <v>7.35</v>
      </c>
      <c r="F1851" s="305">
        <v>7.35</v>
      </c>
      <c r="G1851" s="295" t="s">
        <v>196</v>
      </c>
      <c r="H1851" s="343">
        <v>1</v>
      </c>
      <c r="I1851" s="296">
        <v>43343</v>
      </c>
      <c r="J1851" s="295">
        <v>24292</v>
      </c>
      <c r="K1851" s="295">
        <v>17806</v>
      </c>
      <c r="L1851" s="295" t="s">
        <v>520</v>
      </c>
      <c r="M1851" s="295" t="s">
        <v>911</v>
      </c>
      <c r="N1851" s="295" t="s">
        <v>912</v>
      </c>
      <c r="O1851" s="295" t="s">
        <v>544</v>
      </c>
      <c r="P1851" s="295" t="s">
        <v>340</v>
      </c>
      <c r="Q1851" s="295" t="s">
        <v>351</v>
      </c>
      <c r="R1851" s="295" t="s">
        <v>201</v>
      </c>
      <c r="S1851" s="295" t="s">
        <v>204</v>
      </c>
      <c r="T1851" s="295" t="s">
        <v>201</v>
      </c>
      <c r="U1851" s="295" t="s">
        <v>330</v>
      </c>
      <c r="V1851" s="295" t="s">
        <v>318</v>
      </c>
      <c r="W1851" s="295" t="s">
        <v>201</v>
      </c>
      <c r="X1851" s="295" t="s">
        <v>94</v>
      </c>
      <c r="Y1851" s="287" t="s">
        <v>164</v>
      </c>
    </row>
    <row r="1852" spans="1:25" x14ac:dyDescent="0.35">
      <c r="A1852" s="295" t="s">
        <v>192</v>
      </c>
      <c r="B1852" s="295" t="s">
        <v>193</v>
      </c>
      <c r="C1852" s="295" t="s">
        <v>842</v>
      </c>
      <c r="D1852" s="295" t="s">
        <v>912</v>
      </c>
      <c r="E1852" s="305">
        <v>0.08</v>
      </c>
      <c r="F1852" s="305">
        <v>0.08</v>
      </c>
      <c r="G1852" s="295" t="s">
        <v>196</v>
      </c>
      <c r="H1852" s="343">
        <v>1</v>
      </c>
      <c r="I1852" s="296">
        <v>43343</v>
      </c>
      <c r="J1852" s="295">
        <v>24292</v>
      </c>
      <c r="K1852" s="295">
        <v>17883</v>
      </c>
      <c r="L1852" s="295" t="s">
        <v>520</v>
      </c>
      <c r="M1852" s="295" t="s">
        <v>911</v>
      </c>
      <c r="N1852" s="295" t="s">
        <v>912</v>
      </c>
      <c r="O1852" s="295" t="s">
        <v>811</v>
      </c>
      <c r="P1852" s="295" t="s">
        <v>340</v>
      </c>
      <c r="Q1852" s="295" t="s">
        <v>351</v>
      </c>
      <c r="R1852" s="295" t="s">
        <v>201</v>
      </c>
      <c r="S1852" s="295" t="s">
        <v>204</v>
      </c>
      <c r="T1852" s="295" t="s">
        <v>201</v>
      </c>
      <c r="U1852" s="295" t="s">
        <v>330</v>
      </c>
      <c r="V1852" s="295" t="s">
        <v>318</v>
      </c>
      <c r="W1852" s="295" t="s">
        <v>201</v>
      </c>
      <c r="X1852" s="295" t="s">
        <v>94</v>
      </c>
      <c r="Y1852" s="287" t="s">
        <v>164</v>
      </c>
    </row>
    <row r="1853" spans="1:25" x14ac:dyDescent="0.35">
      <c r="A1853" s="295" t="s">
        <v>192</v>
      </c>
      <c r="B1853" s="295" t="s">
        <v>193</v>
      </c>
      <c r="C1853" s="295" t="s">
        <v>842</v>
      </c>
      <c r="D1853" s="295" t="s">
        <v>912</v>
      </c>
      <c r="E1853" s="305">
        <v>0.04</v>
      </c>
      <c r="F1853" s="305">
        <v>0.04</v>
      </c>
      <c r="G1853" s="295" t="s">
        <v>196</v>
      </c>
      <c r="H1853" s="343">
        <v>1</v>
      </c>
      <c r="I1853" s="296">
        <v>43343</v>
      </c>
      <c r="J1853" s="295">
        <v>24292</v>
      </c>
      <c r="K1853" s="295">
        <v>17950</v>
      </c>
      <c r="L1853" s="295" t="s">
        <v>520</v>
      </c>
      <c r="M1853" s="295" t="s">
        <v>911</v>
      </c>
      <c r="N1853" s="295" t="s">
        <v>912</v>
      </c>
      <c r="O1853" s="295" t="s">
        <v>522</v>
      </c>
      <c r="P1853" s="295" t="s">
        <v>340</v>
      </c>
      <c r="Q1853" s="295" t="s">
        <v>351</v>
      </c>
      <c r="R1853" s="295" t="s">
        <v>201</v>
      </c>
      <c r="S1853" s="295" t="s">
        <v>204</v>
      </c>
      <c r="T1853" s="295" t="s">
        <v>201</v>
      </c>
      <c r="U1853" s="295" t="s">
        <v>330</v>
      </c>
      <c r="V1853" s="295" t="s">
        <v>318</v>
      </c>
      <c r="W1853" s="295" t="s">
        <v>201</v>
      </c>
      <c r="X1853" s="295" t="s">
        <v>94</v>
      </c>
      <c r="Y1853" s="287" t="s">
        <v>164</v>
      </c>
    </row>
    <row r="1854" spans="1:25" x14ac:dyDescent="0.35">
      <c r="A1854" s="295" t="s">
        <v>192</v>
      </c>
      <c r="B1854" s="295" t="s">
        <v>193</v>
      </c>
      <c r="C1854" s="295" t="s">
        <v>842</v>
      </c>
      <c r="D1854" s="295" t="s">
        <v>912</v>
      </c>
      <c r="E1854" s="305">
        <v>2.15</v>
      </c>
      <c r="F1854" s="305">
        <v>2.15</v>
      </c>
      <c r="G1854" s="295" t="s">
        <v>196</v>
      </c>
      <c r="H1854" s="343">
        <v>1</v>
      </c>
      <c r="I1854" s="296">
        <v>43343</v>
      </c>
      <c r="J1854" s="295">
        <v>24292</v>
      </c>
      <c r="K1854" s="295">
        <v>17990</v>
      </c>
      <c r="L1854" s="295" t="s">
        <v>520</v>
      </c>
      <c r="M1854" s="295" t="s">
        <v>911</v>
      </c>
      <c r="N1854" s="295" t="s">
        <v>912</v>
      </c>
      <c r="O1854" s="295" t="s">
        <v>544</v>
      </c>
      <c r="P1854" s="295" t="s">
        <v>533</v>
      </c>
      <c r="Q1854" s="295" t="s">
        <v>351</v>
      </c>
      <c r="R1854" s="295" t="s">
        <v>201</v>
      </c>
      <c r="S1854" s="295" t="s">
        <v>204</v>
      </c>
      <c r="T1854" s="295" t="s">
        <v>201</v>
      </c>
      <c r="U1854" s="295" t="s">
        <v>330</v>
      </c>
      <c r="V1854" s="295" t="s">
        <v>318</v>
      </c>
      <c r="W1854" s="295" t="s">
        <v>201</v>
      </c>
      <c r="X1854" s="295" t="s">
        <v>94</v>
      </c>
      <c r="Y1854" s="287" t="s">
        <v>164</v>
      </c>
    </row>
    <row r="1855" spans="1:25" x14ac:dyDescent="0.35">
      <c r="A1855" s="295" t="s">
        <v>192</v>
      </c>
      <c r="B1855" s="295" t="s">
        <v>193</v>
      </c>
      <c r="C1855" s="295" t="s">
        <v>842</v>
      </c>
      <c r="D1855" s="295" t="s">
        <v>912</v>
      </c>
      <c r="E1855" s="305">
        <v>0.02</v>
      </c>
      <c r="F1855" s="305">
        <v>0.02</v>
      </c>
      <c r="G1855" s="295" t="s">
        <v>196</v>
      </c>
      <c r="H1855" s="343">
        <v>1</v>
      </c>
      <c r="I1855" s="296">
        <v>43343</v>
      </c>
      <c r="J1855" s="295">
        <v>24292</v>
      </c>
      <c r="K1855" s="295">
        <v>18065</v>
      </c>
      <c r="L1855" s="295" t="s">
        <v>520</v>
      </c>
      <c r="M1855" s="295" t="s">
        <v>911</v>
      </c>
      <c r="N1855" s="295" t="s">
        <v>912</v>
      </c>
      <c r="O1855" s="295" t="s">
        <v>811</v>
      </c>
      <c r="P1855" s="295" t="s">
        <v>533</v>
      </c>
      <c r="Q1855" s="295" t="s">
        <v>351</v>
      </c>
      <c r="R1855" s="295" t="s">
        <v>201</v>
      </c>
      <c r="S1855" s="295" t="s">
        <v>204</v>
      </c>
      <c r="T1855" s="295" t="s">
        <v>201</v>
      </c>
      <c r="U1855" s="295" t="s">
        <v>330</v>
      </c>
      <c r="V1855" s="295" t="s">
        <v>318</v>
      </c>
      <c r="W1855" s="295" t="s">
        <v>201</v>
      </c>
      <c r="X1855" s="295" t="s">
        <v>94</v>
      </c>
      <c r="Y1855" s="287" t="s">
        <v>164</v>
      </c>
    </row>
    <row r="1856" spans="1:25" x14ac:dyDescent="0.35">
      <c r="A1856" s="295" t="s">
        <v>192</v>
      </c>
      <c r="B1856" s="295" t="s">
        <v>193</v>
      </c>
      <c r="C1856" s="295" t="s">
        <v>842</v>
      </c>
      <c r="D1856" s="295" t="s">
        <v>912</v>
      </c>
      <c r="E1856" s="305">
        <v>0.01</v>
      </c>
      <c r="F1856" s="305">
        <v>0.01</v>
      </c>
      <c r="G1856" s="295" t="s">
        <v>196</v>
      </c>
      <c r="H1856" s="343">
        <v>1</v>
      </c>
      <c r="I1856" s="296">
        <v>43343</v>
      </c>
      <c r="J1856" s="295">
        <v>24292</v>
      </c>
      <c r="K1856" s="295">
        <v>18130</v>
      </c>
      <c r="L1856" s="295" t="s">
        <v>520</v>
      </c>
      <c r="M1856" s="295" t="s">
        <v>911</v>
      </c>
      <c r="N1856" s="295" t="s">
        <v>912</v>
      </c>
      <c r="O1856" s="295" t="s">
        <v>522</v>
      </c>
      <c r="P1856" s="295" t="s">
        <v>533</v>
      </c>
      <c r="Q1856" s="295" t="s">
        <v>351</v>
      </c>
      <c r="R1856" s="295" t="s">
        <v>201</v>
      </c>
      <c r="S1856" s="295" t="s">
        <v>204</v>
      </c>
      <c r="T1856" s="295" t="s">
        <v>201</v>
      </c>
      <c r="U1856" s="295" t="s">
        <v>330</v>
      </c>
      <c r="V1856" s="295" t="s">
        <v>318</v>
      </c>
      <c r="W1856" s="295" t="s">
        <v>201</v>
      </c>
      <c r="X1856" s="295" t="s">
        <v>94</v>
      </c>
      <c r="Y1856" s="287" t="s">
        <v>164</v>
      </c>
    </row>
    <row r="1857" spans="1:25" x14ac:dyDescent="0.35">
      <c r="A1857" s="295" t="s">
        <v>192</v>
      </c>
      <c r="B1857" s="295" t="s">
        <v>193</v>
      </c>
      <c r="C1857" s="295" t="s">
        <v>842</v>
      </c>
      <c r="D1857" s="295" t="s">
        <v>912</v>
      </c>
      <c r="E1857" s="305">
        <v>0.54</v>
      </c>
      <c r="F1857" s="305">
        <v>0.54</v>
      </c>
      <c r="G1857" s="295" t="s">
        <v>196</v>
      </c>
      <c r="H1857" s="343">
        <v>1</v>
      </c>
      <c r="I1857" s="296">
        <v>43343</v>
      </c>
      <c r="J1857" s="295">
        <v>24292</v>
      </c>
      <c r="K1857" s="295">
        <v>18168</v>
      </c>
      <c r="L1857" s="295" t="s">
        <v>520</v>
      </c>
      <c r="M1857" s="295" t="s">
        <v>911</v>
      </c>
      <c r="N1857" s="295" t="s">
        <v>912</v>
      </c>
      <c r="O1857" s="295" t="s">
        <v>544</v>
      </c>
      <c r="P1857" s="295" t="s">
        <v>343</v>
      </c>
      <c r="Q1857" s="295" t="s">
        <v>351</v>
      </c>
      <c r="R1857" s="295" t="s">
        <v>201</v>
      </c>
      <c r="S1857" s="295" t="s">
        <v>204</v>
      </c>
      <c r="T1857" s="295" t="s">
        <v>201</v>
      </c>
      <c r="U1857" s="295" t="s">
        <v>330</v>
      </c>
      <c r="V1857" s="295" t="s">
        <v>318</v>
      </c>
      <c r="W1857" s="295" t="s">
        <v>201</v>
      </c>
      <c r="X1857" s="295" t="s">
        <v>342</v>
      </c>
      <c r="Y1857" s="287" t="s">
        <v>164</v>
      </c>
    </row>
    <row r="1858" spans="1:25" x14ac:dyDescent="0.35">
      <c r="A1858" s="295" t="s">
        <v>192</v>
      </c>
      <c r="B1858" s="295" t="s">
        <v>193</v>
      </c>
      <c r="C1858" s="295" t="s">
        <v>842</v>
      </c>
      <c r="D1858" s="295" t="s">
        <v>912</v>
      </c>
      <c r="E1858" s="305">
        <v>0.01</v>
      </c>
      <c r="F1858" s="305">
        <v>0.01</v>
      </c>
      <c r="G1858" s="295" t="s">
        <v>196</v>
      </c>
      <c r="H1858" s="343">
        <v>1</v>
      </c>
      <c r="I1858" s="296">
        <v>43343</v>
      </c>
      <c r="J1858" s="295">
        <v>24292</v>
      </c>
      <c r="K1858" s="295">
        <v>18232</v>
      </c>
      <c r="L1858" s="295" t="s">
        <v>520</v>
      </c>
      <c r="M1858" s="295" t="s">
        <v>911</v>
      </c>
      <c r="N1858" s="295" t="s">
        <v>912</v>
      </c>
      <c r="O1858" s="295" t="s">
        <v>811</v>
      </c>
      <c r="P1858" s="295" t="s">
        <v>343</v>
      </c>
      <c r="Q1858" s="295" t="s">
        <v>351</v>
      </c>
      <c r="R1858" s="295" t="s">
        <v>201</v>
      </c>
      <c r="S1858" s="295" t="s">
        <v>204</v>
      </c>
      <c r="T1858" s="295" t="s">
        <v>201</v>
      </c>
      <c r="U1858" s="295" t="s">
        <v>330</v>
      </c>
      <c r="V1858" s="295" t="s">
        <v>318</v>
      </c>
      <c r="W1858" s="295" t="s">
        <v>201</v>
      </c>
      <c r="X1858" s="295" t="s">
        <v>342</v>
      </c>
      <c r="Y1858" s="287" t="s">
        <v>164</v>
      </c>
    </row>
    <row r="1859" spans="1:25" x14ac:dyDescent="0.35">
      <c r="A1859" s="295" t="s">
        <v>192</v>
      </c>
      <c r="B1859" s="295" t="s">
        <v>193</v>
      </c>
      <c r="C1859" s="295" t="s">
        <v>842</v>
      </c>
      <c r="D1859" s="295" t="s">
        <v>912</v>
      </c>
      <c r="E1859" s="305">
        <v>0.54</v>
      </c>
      <c r="F1859" s="305">
        <v>0.54</v>
      </c>
      <c r="G1859" s="295" t="s">
        <v>196</v>
      </c>
      <c r="H1859" s="343">
        <v>1</v>
      </c>
      <c r="I1859" s="296">
        <v>43343</v>
      </c>
      <c r="J1859" s="295">
        <v>24292</v>
      </c>
      <c r="K1859" s="295">
        <v>18325</v>
      </c>
      <c r="L1859" s="295" t="s">
        <v>520</v>
      </c>
      <c r="M1859" s="295" t="s">
        <v>911</v>
      </c>
      <c r="N1859" s="295" t="s">
        <v>912</v>
      </c>
      <c r="O1859" s="295" t="s">
        <v>544</v>
      </c>
      <c r="P1859" s="295" t="s">
        <v>346</v>
      </c>
      <c r="Q1859" s="295" t="s">
        <v>351</v>
      </c>
      <c r="R1859" s="295" t="s">
        <v>201</v>
      </c>
      <c r="S1859" s="295" t="s">
        <v>204</v>
      </c>
      <c r="T1859" s="295" t="s">
        <v>201</v>
      </c>
      <c r="U1859" s="295" t="s">
        <v>330</v>
      </c>
      <c r="V1859" s="295" t="s">
        <v>318</v>
      </c>
      <c r="W1859" s="295" t="s">
        <v>201</v>
      </c>
      <c r="X1859" s="295" t="s">
        <v>331</v>
      </c>
      <c r="Y1859" s="287" t="s">
        <v>164</v>
      </c>
    </row>
    <row r="1860" spans="1:25" x14ac:dyDescent="0.35">
      <c r="A1860" s="295" t="s">
        <v>192</v>
      </c>
      <c r="B1860" s="295" t="s">
        <v>193</v>
      </c>
      <c r="C1860" s="295" t="s">
        <v>842</v>
      </c>
      <c r="D1860" s="295" t="s">
        <v>912</v>
      </c>
      <c r="E1860" s="305">
        <v>0.01</v>
      </c>
      <c r="F1860" s="305">
        <v>0.01</v>
      </c>
      <c r="G1860" s="295" t="s">
        <v>196</v>
      </c>
      <c r="H1860" s="343">
        <v>1</v>
      </c>
      <c r="I1860" s="296">
        <v>43343</v>
      </c>
      <c r="J1860" s="295">
        <v>24292</v>
      </c>
      <c r="K1860" s="295">
        <v>18389</v>
      </c>
      <c r="L1860" s="295" t="s">
        <v>520</v>
      </c>
      <c r="M1860" s="295" t="s">
        <v>911</v>
      </c>
      <c r="N1860" s="295" t="s">
        <v>912</v>
      </c>
      <c r="O1860" s="295" t="s">
        <v>811</v>
      </c>
      <c r="P1860" s="295" t="s">
        <v>346</v>
      </c>
      <c r="Q1860" s="295" t="s">
        <v>351</v>
      </c>
      <c r="R1860" s="295" t="s">
        <v>201</v>
      </c>
      <c r="S1860" s="295" t="s">
        <v>204</v>
      </c>
      <c r="T1860" s="295" t="s">
        <v>201</v>
      </c>
      <c r="U1860" s="295" t="s">
        <v>330</v>
      </c>
      <c r="V1860" s="295" t="s">
        <v>318</v>
      </c>
      <c r="W1860" s="295" t="s">
        <v>201</v>
      </c>
      <c r="X1860" s="295" t="s">
        <v>331</v>
      </c>
      <c r="Y1860" s="287" t="s">
        <v>164</v>
      </c>
    </row>
    <row r="1861" spans="1:25" x14ac:dyDescent="0.35">
      <c r="A1861" s="295" t="s">
        <v>192</v>
      </c>
      <c r="B1861" s="295" t="s">
        <v>193</v>
      </c>
      <c r="C1861" s="295" t="s">
        <v>842</v>
      </c>
      <c r="D1861" s="295" t="s">
        <v>912</v>
      </c>
      <c r="E1861" s="305">
        <v>0.54</v>
      </c>
      <c r="F1861" s="305">
        <v>0.54</v>
      </c>
      <c r="G1861" s="295" t="s">
        <v>196</v>
      </c>
      <c r="H1861" s="343">
        <v>1</v>
      </c>
      <c r="I1861" s="296">
        <v>43343</v>
      </c>
      <c r="J1861" s="295">
        <v>24292</v>
      </c>
      <c r="K1861" s="295">
        <v>18482</v>
      </c>
      <c r="L1861" s="295" t="s">
        <v>520</v>
      </c>
      <c r="M1861" s="295" t="s">
        <v>911</v>
      </c>
      <c r="N1861" s="295" t="s">
        <v>912</v>
      </c>
      <c r="O1861" s="295" t="s">
        <v>544</v>
      </c>
      <c r="P1861" s="295" t="s">
        <v>345</v>
      </c>
      <c r="Q1861" s="295" t="s">
        <v>351</v>
      </c>
      <c r="R1861" s="295" t="s">
        <v>201</v>
      </c>
      <c r="S1861" s="295" t="s">
        <v>204</v>
      </c>
      <c r="T1861" s="295" t="s">
        <v>201</v>
      </c>
      <c r="U1861" s="295" t="s">
        <v>330</v>
      </c>
      <c r="V1861" s="295" t="s">
        <v>318</v>
      </c>
      <c r="W1861" s="295" t="s">
        <v>201</v>
      </c>
      <c r="X1861" s="295" t="s">
        <v>331</v>
      </c>
      <c r="Y1861" s="287" t="s">
        <v>164</v>
      </c>
    </row>
    <row r="1862" spans="1:25" x14ac:dyDescent="0.35">
      <c r="A1862" s="295" t="s">
        <v>192</v>
      </c>
      <c r="B1862" s="295" t="s">
        <v>193</v>
      </c>
      <c r="C1862" s="295" t="s">
        <v>842</v>
      </c>
      <c r="D1862" s="295" t="s">
        <v>912</v>
      </c>
      <c r="E1862" s="305">
        <v>0.01</v>
      </c>
      <c r="F1862" s="305">
        <v>0.01</v>
      </c>
      <c r="G1862" s="295" t="s">
        <v>196</v>
      </c>
      <c r="H1862" s="343">
        <v>1</v>
      </c>
      <c r="I1862" s="296">
        <v>43343</v>
      </c>
      <c r="J1862" s="295">
        <v>24292</v>
      </c>
      <c r="K1862" s="295">
        <v>18546</v>
      </c>
      <c r="L1862" s="295" t="s">
        <v>520</v>
      </c>
      <c r="M1862" s="295" t="s">
        <v>911</v>
      </c>
      <c r="N1862" s="295" t="s">
        <v>912</v>
      </c>
      <c r="O1862" s="295" t="s">
        <v>811</v>
      </c>
      <c r="P1862" s="295" t="s">
        <v>345</v>
      </c>
      <c r="Q1862" s="295" t="s">
        <v>351</v>
      </c>
      <c r="R1862" s="295" t="s">
        <v>201</v>
      </c>
      <c r="S1862" s="295" t="s">
        <v>204</v>
      </c>
      <c r="T1862" s="295" t="s">
        <v>201</v>
      </c>
      <c r="U1862" s="295" t="s">
        <v>330</v>
      </c>
      <c r="V1862" s="295" t="s">
        <v>318</v>
      </c>
      <c r="W1862" s="295" t="s">
        <v>201</v>
      </c>
      <c r="X1862" s="295" t="s">
        <v>331</v>
      </c>
      <c r="Y1862" s="287" t="s">
        <v>164</v>
      </c>
    </row>
    <row r="1863" spans="1:25" x14ac:dyDescent="0.35">
      <c r="A1863" s="295" t="s">
        <v>192</v>
      </c>
      <c r="B1863" s="295" t="s">
        <v>193</v>
      </c>
      <c r="C1863" s="295" t="s">
        <v>842</v>
      </c>
      <c r="D1863" s="295" t="s">
        <v>912</v>
      </c>
      <c r="E1863" s="305">
        <v>108.55</v>
      </c>
      <c r="F1863" s="305">
        <v>108.55</v>
      </c>
      <c r="G1863" s="295" t="s">
        <v>196</v>
      </c>
      <c r="H1863" s="343">
        <v>1</v>
      </c>
      <c r="I1863" s="296">
        <v>43343</v>
      </c>
      <c r="J1863" s="295">
        <v>24292</v>
      </c>
      <c r="K1863" s="295">
        <v>18645</v>
      </c>
      <c r="L1863" s="295" t="s">
        <v>520</v>
      </c>
      <c r="M1863" s="295" t="s">
        <v>911</v>
      </c>
      <c r="N1863" s="295" t="s">
        <v>912</v>
      </c>
      <c r="O1863" s="295" t="s">
        <v>544</v>
      </c>
      <c r="P1863" s="295" t="s">
        <v>332</v>
      </c>
      <c r="Q1863" s="295" t="s">
        <v>352</v>
      </c>
      <c r="R1863" s="295" t="s">
        <v>201</v>
      </c>
      <c r="S1863" s="295" t="s">
        <v>204</v>
      </c>
      <c r="T1863" s="295" t="s">
        <v>201</v>
      </c>
      <c r="U1863" s="295" t="s">
        <v>330</v>
      </c>
      <c r="V1863" s="295" t="s">
        <v>318</v>
      </c>
      <c r="W1863" s="295" t="s">
        <v>201</v>
      </c>
      <c r="X1863" s="295" t="s">
        <v>331</v>
      </c>
      <c r="Y1863" s="287" t="s">
        <v>164</v>
      </c>
    </row>
    <row r="1864" spans="1:25" x14ac:dyDescent="0.35">
      <c r="A1864" s="295" t="s">
        <v>192</v>
      </c>
      <c r="B1864" s="295" t="s">
        <v>193</v>
      </c>
      <c r="C1864" s="295" t="s">
        <v>842</v>
      </c>
      <c r="D1864" s="295" t="s">
        <v>912</v>
      </c>
      <c r="E1864" s="305">
        <v>1.1200000000000001</v>
      </c>
      <c r="F1864" s="305">
        <v>1.1200000000000001</v>
      </c>
      <c r="G1864" s="295" t="s">
        <v>196</v>
      </c>
      <c r="H1864" s="343">
        <v>1</v>
      </c>
      <c r="I1864" s="296">
        <v>43343</v>
      </c>
      <c r="J1864" s="295">
        <v>24292</v>
      </c>
      <c r="K1864" s="295">
        <v>18724</v>
      </c>
      <c r="L1864" s="295" t="s">
        <v>520</v>
      </c>
      <c r="M1864" s="295" t="s">
        <v>911</v>
      </c>
      <c r="N1864" s="295" t="s">
        <v>912</v>
      </c>
      <c r="O1864" s="295" t="s">
        <v>811</v>
      </c>
      <c r="P1864" s="295" t="s">
        <v>332</v>
      </c>
      <c r="Q1864" s="295" t="s">
        <v>352</v>
      </c>
      <c r="R1864" s="295" t="s">
        <v>201</v>
      </c>
      <c r="S1864" s="295" t="s">
        <v>204</v>
      </c>
      <c r="T1864" s="295" t="s">
        <v>201</v>
      </c>
      <c r="U1864" s="295" t="s">
        <v>330</v>
      </c>
      <c r="V1864" s="295" t="s">
        <v>318</v>
      </c>
      <c r="W1864" s="295" t="s">
        <v>201</v>
      </c>
      <c r="X1864" s="295" t="s">
        <v>331</v>
      </c>
      <c r="Y1864" s="287" t="s">
        <v>164</v>
      </c>
    </row>
    <row r="1865" spans="1:25" x14ac:dyDescent="0.35">
      <c r="A1865" s="295" t="s">
        <v>192</v>
      </c>
      <c r="B1865" s="295" t="s">
        <v>193</v>
      </c>
      <c r="C1865" s="295" t="s">
        <v>842</v>
      </c>
      <c r="D1865" s="295" t="s">
        <v>912</v>
      </c>
      <c r="E1865" s="305">
        <v>0.65</v>
      </c>
      <c r="F1865" s="305">
        <v>0.65</v>
      </c>
      <c r="G1865" s="295" t="s">
        <v>196</v>
      </c>
      <c r="H1865" s="343">
        <v>1</v>
      </c>
      <c r="I1865" s="296">
        <v>43343</v>
      </c>
      <c r="J1865" s="295">
        <v>24292</v>
      </c>
      <c r="K1865" s="295">
        <v>18793</v>
      </c>
      <c r="L1865" s="295" t="s">
        <v>520</v>
      </c>
      <c r="M1865" s="295" t="s">
        <v>911</v>
      </c>
      <c r="N1865" s="295" t="s">
        <v>912</v>
      </c>
      <c r="O1865" s="295" t="s">
        <v>522</v>
      </c>
      <c r="P1865" s="295" t="s">
        <v>332</v>
      </c>
      <c r="Q1865" s="295" t="s">
        <v>352</v>
      </c>
      <c r="R1865" s="295" t="s">
        <v>201</v>
      </c>
      <c r="S1865" s="295" t="s">
        <v>204</v>
      </c>
      <c r="T1865" s="295" t="s">
        <v>201</v>
      </c>
      <c r="U1865" s="295" t="s">
        <v>330</v>
      </c>
      <c r="V1865" s="295" t="s">
        <v>318</v>
      </c>
      <c r="W1865" s="295" t="s">
        <v>201</v>
      </c>
      <c r="X1865" s="295" t="s">
        <v>331</v>
      </c>
      <c r="Y1865" s="287" t="s">
        <v>164</v>
      </c>
    </row>
    <row r="1866" spans="1:25" x14ac:dyDescent="0.35">
      <c r="A1866" s="295" t="s">
        <v>192</v>
      </c>
      <c r="B1866" s="295" t="s">
        <v>193</v>
      </c>
      <c r="C1866" s="295" t="s">
        <v>842</v>
      </c>
      <c r="D1866" s="295" t="s">
        <v>912</v>
      </c>
      <c r="E1866" s="305">
        <v>0.16</v>
      </c>
      <c r="F1866" s="305">
        <v>0.16</v>
      </c>
      <c r="G1866" s="295" t="s">
        <v>196</v>
      </c>
      <c r="H1866" s="343">
        <v>1</v>
      </c>
      <c r="I1866" s="296">
        <v>43343</v>
      </c>
      <c r="J1866" s="295">
        <v>24292</v>
      </c>
      <c r="K1866" s="295">
        <v>18821</v>
      </c>
      <c r="L1866" s="295" t="s">
        <v>520</v>
      </c>
      <c r="M1866" s="295" t="s">
        <v>911</v>
      </c>
      <c r="N1866" s="295" t="s">
        <v>912</v>
      </c>
      <c r="O1866" s="295" t="s">
        <v>544</v>
      </c>
      <c r="P1866" s="295" t="s">
        <v>533</v>
      </c>
      <c r="Q1866" s="295" t="s">
        <v>352</v>
      </c>
      <c r="R1866" s="295" t="s">
        <v>201</v>
      </c>
      <c r="S1866" s="295" t="s">
        <v>204</v>
      </c>
      <c r="T1866" s="295" t="s">
        <v>201</v>
      </c>
      <c r="U1866" s="295" t="s">
        <v>330</v>
      </c>
      <c r="V1866" s="295" t="s">
        <v>318</v>
      </c>
      <c r="W1866" s="295" t="s">
        <v>201</v>
      </c>
      <c r="X1866" s="295" t="s">
        <v>94</v>
      </c>
      <c r="Y1866" s="287" t="s">
        <v>164</v>
      </c>
    </row>
    <row r="1867" spans="1:25" x14ac:dyDescent="0.35">
      <c r="A1867" s="295" t="s">
        <v>192</v>
      </c>
      <c r="B1867" s="295" t="s">
        <v>193</v>
      </c>
      <c r="C1867" s="295" t="s">
        <v>842</v>
      </c>
      <c r="D1867" s="295" t="s">
        <v>912</v>
      </c>
      <c r="E1867" s="305">
        <v>0.78</v>
      </c>
      <c r="F1867" s="305">
        <v>0.78</v>
      </c>
      <c r="G1867" s="295" t="s">
        <v>196</v>
      </c>
      <c r="H1867" s="343">
        <v>1</v>
      </c>
      <c r="I1867" s="296">
        <v>43343</v>
      </c>
      <c r="J1867" s="295">
        <v>24292</v>
      </c>
      <c r="K1867" s="295">
        <v>18957</v>
      </c>
      <c r="L1867" s="295" t="s">
        <v>520</v>
      </c>
      <c r="M1867" s="295" t="s">
        <v>911</v>
      </c>
      <c r="N1867" s="295" t="s">
        <v>912</v>
      </c>
      <c r="O1867" s="295" t="s">
        <v>544</v>
      </c>
      <c r="P1867" s="295" t="s">
        <v>341</v>
      </c>
      <c r="Q1867" s="295" t="s">
        <v>352</v>
      </c>
      <c r="R1867" s="295" t="s">
        <v>201</v>
      </c>
      <c r="S1867" s="295" t="s">
        <v>204</v>
      </c>
      <c r="T1867" s="295" t="s">
        <v>201</v>
      </c>
      <c r="U1867" s="295" t="s">
        <v>330</v>
      </c>
      <c r="V1867" s="295" t="s">
        <v>318</v>
      </c>
      <c r="W1867" s="295" t="s">
        <v>201</v>
      </c>
      <c r="X1867" s="295" t="s">
        <v>342</v>
      </c>
      <c r="Y1867" s="287" t="s">
        <v>164</v>
      </c>
    </row>
    <row r="1868" spans="1:25" x14ac:dyDescent="0.35">
      <c r="A1868" s="295" t="s">
        <v>192</v>
      </c>
      <c r="B1868" s="295" t="s">
        <v>193</v>
      </c>
      <c r="C1868" s="295" t="s">
        <v>842</v>
      </c>
      <c r="D1868" s="295" t="s">
        <v>912</v>
      </c>
      <c r="E1868" s="305">
        <v>0.01</v>
      </c>
      <c r="F1868" s="305">
        <v>0.01</v>
      </c>
      <c r="G1868" s="295" t="s">
        <v>196</v>
      </c>
      <c r="H1868" s="343">
        <v>1</v>
      </c>
      <c r="I1868" s="296">
        <v>43343</v>
      </c>
      <c r="J1868" s="295">
        <v>24292</v>
      </c>
      <c r="K1868" s="295">
        <v>19025</v>
      </c>
      <c r="L1868" s="295" t="s">
        <v>520</v>
      </c>
      <c r="M1868" s="295" t="s">
        <v>911</v>
      </c>
      <c r="N1868" s="295" t="s">
        <v>912</v>
      </c>
      <c r="O1868" s="295" t="s">
        <v>811</v>
      </c>
      <c r="P1868" s="295" t="s">
        <v>341</v>
      </c>
      <c r="Q1868" s="295" t="s">
        <v>352</v>
      </c>
      <c r="R1868" s="295" t="s">
        <v>201</v>
      </c>
      <c r="S1868" s="295" t="s">
        <v>204</v>
      </c>
      <c r="T1868" s="295" t="s">
        <v>201</v>
      </c>
      <c r="U1868" s="295" t="s">
        <v>330</v>
      </c>
      <c r="V1868" s="295" t="s">
        <v>318</v>
      </c>
      <c r="W1868" s="295" t="s">
        <v>201</v>
      </c>
      <c r="X1868" s="295" t="s">
        <v>342</v>
      </c>
      <c r="Y1868" s="287" t="s">
        <v>164</v>
      </c>
    </row>
    <row r="1869" spans="1:25" x14ac:dyDescent="0.35">
      <c r="A1869" s="295" t="s">
        <v>192</v>
      </c>
      <c r="B1869" s="295" t="s">
        <v>193</v>
      </c>
      <c r="C1869" s="295" t="s">
        <v>842</v>
      </c>
      <c r="D1869" s="295" t="s">
        <v>912</v>
      </c>
      <c r="E1869" s="305">
        <v>1.17</v>
      </c>
      <c r="F1869" s="305">
        <v>1.17</v>
      </c>
      <c r="G1869" s="295" t="s">
        <v>196</v>
      </c>
      <c r="H1869" s="343">
        <v>1</v>
      </c>
      <c r="I1869" s="296">
        <v>43343</v>
      </c>
      <c r="J1869" s="295">
        <v>24292</v>
      </c>
      <c r="K1869" s="295">
        <v>19120</v>
      </c>
      <c r="L1869" s="295" t="s">
        <v>520</v>
      </c>
      <c r="M1869" s="295" t="s">
        <v>911</v>
      </c>
      <c r="N1869" s="295" t="s">
        <v>912</v>
      </c>
      <c r="O1869" s="295" t="s">
        <v>544</v>
      </c>
      <c r="P1869" s="295" t="s">
        <v>345</v>
      </c>
      <c r="Q1869" s="295" t="s">
        <v>352</v>
      </c>
      <c r="R1869" s="295" t="s">
        <v>201</v>
      </c>
      <c r="S1869" s="295" t="s">
        <v>204</v>
      </c>
      <c r="T1869" s="295" t="s">
        <v>201</v>
      </c>
      <c r="U1869" s="295" t="s">
        <v>330</v>
      </c>
      <c r="V1869" s="295" t="s">
        <v>318</v>
      </c>
      <c r="W1869" s="295" t="s">
        <v>201</v>
      </c>
      <c r="X1869" s="295" t="s">
        <v>331</v>
      </c>
      <c r="Y1869" s="287" t="s">
        <v>164</v>
      </c>
    </row>
    <row r="1870" spans="1:25" x14ac:dyDescent="0.35">
      <c r="A1870" s="295" t="s">
        <v>192</v>
      </c>
      <c r="B1870" s="295" t="s">
        <v>193</v>
      </c>
      <c r="C1870" s="295" t="s">
        <v>842</v>
      </c>
      <c r="D1870" s="295" t="s">
        <v>912</v>
      </c>
      <c r="E1870" s="305">
        <v>0.01</v>
      </c>
      <c r="F1870" s="305">
        <v>0.01</v>
      </c>
      <c r="G1870" s="295" t="s">
        <v>196</v>
      </c>
      <c r="H1870" s="343">
        <v>1</v>
      </c>
      <c r="I1870" s="296">
        <v>43343</v>
      </c>
      <c r="J1870" s="295">
        <v>24292</v>
      </c>
      <c r="K1870" s="295">
        <v>19191</v>
      </c>
      <c r="L1870" s="295" t="s">
        <v>520</v>
      </c>
      <c r="M1870" s="295" t="s">
        <v>911</v>
      </c>
      <c r="N1870" s="295" t="s">
        <v>912</v>
      </c>
      <c r="O1870" s="295" t="s">
        <v>811</v>
      </c>
      <c r="P1870" s="295" t="s">
        <v>345</v>
      </c>
      <c r="Q1870" s="295" t="s">
        <v>352</v>
      </c>
      <c r="R1870" s="295" t="s">
        <v>201</v>
      </c>
      <c r="S1870" s="295" t="s">
        <v>204</v>
      </c>
      <c r="T1870" s="295" t="s">
        <v>201</v>
      </c>
      <c r="U1870" s="295" t="s">
        <v>330</v>
      </c>
      <c r="V1870" s="295" t="s">
        <v>318</v>
      </c>
      <c r="W1870" s="295" t="s">
        <v>201</v>
      </c>
      <c r="X1870" s="295" t="s">
        <v>331</v>
      </c>
      <c r="Y1870" s="287" t="s">
        <v>164</v>
      </c>
    </row>
    <row r="1871" spans="1:25" x14ac:dyDescent="0.35">
      <c r="A1871" s="295" t="s">
        <v>192</v>
      </c>
      <c r="B1871" s="295" t="s">
        <v>193</v>
      </c>
      <c r="C1871" s="295" t="s">
        <v>842</v>
      </c>
      <c r="D1871" s="295" t="s">
        <v>912</v>
      </c>
      <c r="E1871" s="305">
        <v>0.01</v>
      </c>
      <c r="F1871" s="305">
        <v>0.01</v>
      </c>
      <c r="G1871" s="295" t="s">
        <v>196</v>
      </c>
      <c r="H1871" s="343">
        <v>1</v>
      </c>
      <c r="I1871" s="296">
        <v>43343</v>
      </c>
      <c r="J1871" s="295">
        <v>24292</v>
      </c>
      <c r="K1871" s="295">
        <v>19250</v>
      </c>
      <c r="L1871" s="295" t="s">
        <v>520</v>
      </c>
      <c r="M1871" s="295" t="s">
        <v>911</v>
      </c>
      <c r="N1871" s="295" t="s">
        <v>912</v>
      </c>
      <c r="O1871" s="295" t="s">
        <v>522</v>
      </c>
      <c r="P1871" s="295" t="s">
        <v>345</v>
      </c>
      <c r="Q1871" s="295" t="s">
        <v>352</v>
      </c>
      <c r="R1871" s="295" t="s">
        <v>201</v>
      </c>
      <c r="S1871" s="295" t="s">
        <v>204</v>
      </c>
      <c r="T1871" s="295" t="s">
        <v>201</v>
      </c>
      <c r="U1871" s="295" t="s">
        <v>330</v>
      </c>
      <c r="V1871" s="295" t="s">
        <v>318</v>
      </c>
      <c r="W1871" s="295" t="s">
        <v>201</v>
      </c>
      <c r="X1871" s="295" t="s">
        <v>331</v>
      </c>
      <c r="Y1871" s="287" t="s">
        <v>164</v>
      </c>
    </row>
    <row r="1872" spans="1:25" x14ac:dyDescent="0.35">
      <c r="A1872" s="295" t="s">
        <v>192</v>
      </c>
      <c r="B1872" s="295" t="s">
        <v>193</v>
      </c>
      <c r="C1872" s="295" t="s">
        <v>842</v>
      </c>
      <c r="D1872" s="295" t="s">
        <v>912</v>
      </c>
      <c r="E1872" s="305">
        <v>70.64</v>
      </c>
      <c r="F1872" s="305">
        <v>70.64</v>
      </c>
      <c r="G1872" s="295" t="s">
        <v>196</v>
      </c>
      <c r="H1872" s="343">
        <v>1</v>
      </c>
      <c r="I1872" s="296">
        <v>43343</v>
      </c>
      <c r="J1872" s="295">
        <v>24292</v>
      </c>
      <c r="K1872" s="295">
        <v>19292</v>
      </c>
      <c r="L1872" s="295" t="s">
        <v>520</v>
      </c>
      <c r="M1872" s="295" t="s">
        <v>911</v>
      </c>
      <c r="N1872" s="295" t="s">
        <v>912</v>
      </c>
      <c r="O1872" s="295" t="s">
        <v>544</v>
      </c>
      <c r="P1872" s="295" t="s">
        <v>332</v>
      </c>
      <c r="Q1872" s="295" t="s">
        <v>326</v>
      </c>
      <c r="R1872" s="295" t="s">
        <v>201</v>
      </c>
      <c r="S1872" s="295" t="s">
        <v>204</v>
      </c>
      <c r="T1872" s="295" t="s">
        <v>201</v>
      </c>
      <c r="U1872" s="295" t="s">
        <v>330</v>
      </c>
      <c r="V1872" s="295" t="s">
        <v>318</v>
      </c>
      <c r="W1872" s="295" t="s">
        <v>201</v>
      </c>
      <c r="X1872" s="295" t="s">
        <v>331</v>
      </c>
      <c r="Y1872" s="287" t="s">
        <v>164</v>
      </c>
    </row>
    <row r="1873" spans="1:25" x14ac:dyDescent="0.35">
      <c r="A1873" s="295" t="s">
        <v>192</v>
      </c>
      <c r="B1873" s="295" t="s">
        <v>193</v>
      </c>
      <c r="C1873" s="295" t="s">
        <v>842</v>
      </c>
      <c r="D1873" s="295" t="s">
        <v>912</v>
      </c>
      <c r="E1873" s="305">
        <v>0.73</v>
      </c>
      <c r="F1873" s="305">
        <v>0.73</v>
      </c>
      <c r="G1873" s="295" t="s">
        <v>196</v>
      </c>
      <c r="H1873" s="343">
        <v>1</v>
      </c>
      <c r="I1873" s="296">
        <v>43343</v>
      </c>
      <c r="J1873" s="295">
        <v>24292</v>
      </c>
      <c r="K1873" s="295">
        <v>19370</v>
      </c>
      <c r="L1873" s="295" t="s">
        <v>520</v>
      </c>
      <c r="M1873" s="295" t="s">
        <v>911</v>
      </c>
      <c r="N1873" s="295" t="s">
        <v>912</v>
      </c>
      <c r="O1873" s="295" t="s">
        <v>811</v>
      </c>
      <c r="P1873" s="295" t="s">
        <v>332</v>
      </c>
      <c r="Q1873" s="295" t="s">
        <v>326</v>
      </c>
      <c r="R1873" s="295" t="s">
        <v>201</v>
      </c>
      <c r="S1873" s="295" t="s">
        <v>204</v>
      </c>
      <c r="T1873" s="295" t="s">
        <v>201</v>
      </c>
      <c r="U1873" s="295" t="s">
        <v>330</v>
      </c>
      <c r="V1873" s="295" t="s">
        <v>318</v>
      </c>
      <c r="W1873" s="295" t="s">
        <v>201</v>
      </c>
      <c r="X1873" s="295" t="s">
        <v>331</v>
      </c>
      <c r="Y1873" s="287" t="s">
        <v>164</v>
      </c>
    </row>
    <row r="1874" spans="1:25" x14ac:dyDescent="0.35">
      <c r="A1874" s="295" t="s">
        <v>192</v>
      </c>
      <c r="B1874" s="295" t="s">
        <v>193</v>
      </c>
      <c r="C1874" s="295" t="s">
        <v>842</v>
      </c>
      <c r="D1874" s="295" t="s">
        <v>912</v>
      </c>
      <c r="E1874" s="305">
        <v>0.42</v>
      </c>
      <c r="F1874" s="305">
        <v>0.42</v>
      </c>
      <c r="G1874" s="295" t="s">
        <v>196</v>
      </c>
      <c r="H1874" s="343">
        <v>1</v>
      </c>
      <c r="I1874" s="296">
        <v>43343</v>
      </c>
      <c r="J1874" s="295">
        <v>24292</v>
      </c>
      <c r="K1874" s="295">
        <v>19438</v>
      </c>
      <c r="L1874" s="295" t="s">
        <v>520</v>
      </c>
      <c r="M1874" s="295" t="s">
        <v>911</v>
      </c>
      <c r="N1874" s="295" t="s">
        <v>912</v>
      </c>
      <c r="O1874" s="295" t="s">
        <v>522</v>
      </c>
      <c r="P1874" s="295" t="s">
        <v>332</v>
      </c>
      <c r="Q1874" s="295" t="s">
        <v>326</v>
      </c>
      <c r="R1874" s="295" t="s">
        <v>201</v>
      </c>
      <c r="S1874" s="295" t="s">
        <v>204</v>
      </c>
      <c r="T1874" s="295" t="s">
        <v>201</v>
      </c>
      <c r="U1874" s="295" t="s">
        <v>330</v>
      </c>
      <c r="V1874" s="295" t="s">
        <v>318</v>
      </c>
      <c r="W1874" s="295" t="s">
        <v>201</v>
      </c>
      <c r="X1874" s="295" t="s">
        <v>331</v>
      </c>
      <c r="Y1874" s="287" t="s">
        <v>164</v>
      </c>
    </row>
    <row r="1875" spans="1:25" x14ac:dyDescent="0.35">
      <c r="A1875" s="295" t="s">
        <v>192</v>
      </c>
      <c r="B1875" s="295" t="s">
        <v>193</v>
      </c>
      <c r="C1875" s="295" t="s">
        <v>842</v>
      </c>
      <c r="D1875" s="295" t="s">
        <v>912</v>
      </c>
      <c r="E1875" s="305">
        <v>12.68</v>
      </c>
      <c r="F1875" s="305">
        <v>12.68</v>
      </c>
      <c r="G1875" s="295" t="s">
        <v>196</v>
      </c>
      <c r="H1875" s="343">
        <v>1</v>
      </c>
      <c r="I1875" s="296">
        <v>43343</v>
      </c>
      <c r="J1875" s="295">
        <v>24292</v>
      </c>
      <c r="K1875" s="295">
        <v>19480</v>
      </c>
      <c r="L1875" s="295" t="s">
        <v>520</v>
      </c>
      <c r="M1875" s="295" t="s">
        <v>911</v>
      </c>
      <c r="N1875" s="295" t="s">
        <v>912</v>
      </c>
      <c r="O1875" s="295" t="s">
        <v>544</v>
      </c>
      <c r="P1875" s="295" t="s">
        <v>336</v>
      </c>
      <c r="Q1875" s="295" t="s">
        <v>326</v>
      </c>
      <c r="R1875" s="295" t="s">
        <v>201</v>
      </c>
      <c r="S1875" s="295" t="s">
        <v>204</v>
      </c>
      <c r="T1875" s="295" t="s">
        <v>201</v>
      </c>
      <c r="U1875" s="295" t="s">
        <v>330</v>
      </c>
      <c r="V1875" s="295" t="s">
        <v>318</v>
      </c>
      <c r="W1875" s="295" t="s">
        <v>201</v>
      </c>
      <c r="X1875" s="295" t="s">
        <v>331</v>
      </c>
      <c r="Y1875" s="287" t="s">
        <v>164</v>
      </c>
    </row>
    <row r="1876" spans="1:25" x14ac:dyDescent="0.35">
      <c r="A1876" s="295" t="s">
        <v>192</v>
      </c>
      <c r="B1876" s="295" t="s">
        <v>193</v>
      </c>
      <c r="C1876" s="295" t="s">
        <v>842</v>
      </c>
      <c r="D1876" s="295" t="s">
        <v>912</v>
      </c>
      <c r="E1876" s="305">
        <v>0.13</v>
      </c>
      <c r="F1876" s="305">
        <v>0.13</v>
      </c>
      <c r="G1876" s="295" t="s">
        <v>196</v>
      </c>
      <c r="H1876" s="343">
        <v>1</v>
      </c>
      <c r="I1876" s="296">
        <v>43343</v>
      </c>
      <c r="J1876" s="295">
        <v>24292</v>
      </c>
      <c r="K1876" s="295">
        <v>19558</v>
      </c>
      <c r="L1876" s="295" t="s">
        <v>520</v>
      </c>
      <c r="M1876" s="295" t="s">
        <v>911</v>
      </c>
      <c r="N1876" s="295" t="s">
        <v>912</v>
      </c>
      <c r="O1876" s="295" t="s">
        <v>811</v>
      </c>
      <c r="P1876" s="295" t="s">
        <v>336</v>
      </c>
      <c r="Q1876" s="295" t="s">
        <v>326</v>
      </c>
      <c r="R1876" s="295" t="s">
        <v>201</v>
      </c>
      <c r="S1876" s="295" t="s">
        <v>204</v>
      </c>
      <c r="T1876" s="295" t="s">
        <v>201</v>
      </c>
      <c r="U1876" s="295" t="s">
        <v>330</v>
      </c>
      <c r="V1876" s="295" t="s">
        <v>318</v>
      </c>
      <c r="W1876" s="295" t="s">
        <v>201</v>
      </c>
      <c r="X1876" s="295" t="s">
        <v>331</v>
      </c>
      <c r="Y1876" s="287" t="s">
        <v>164</v>
      </c>
    </row>
    <row r="1877" spans="1:25" x14ac:dyDescent="0.35">
      <c r="A1877" s="295" t="s">
        <v>192</v>
      </c>
      <c r="B1877" s="295" t="s">
        <v>193</v>
      </c>
      <c r="C1877" s="295" t="s">
        <v>842</v>
      </c>
      <c r="D1877" s="295" t="s">
        <v>912</v>
      </c>
      <c r="E1877" s="305">
        <v>0.08</v>
      </c>
      <c r="F1877" s="305">
        <v>0.08</v>
      </c>
      <c r="G1877" s="295" t="s">
        <v>196</v>
      </c>
      <c r="H1877" s="343">
        <v>1</v>
      </c>
      <c r="I1877" s="296">
        <v>43343</v>
      </c>
      <c r="J1877" s="295">
        <v>24292</v>
      </c>
      <c r="K1877" s="295">
        <v>19625</v>
      </c>
      <c r="L1877" s="295" t="s">
        <v>520</v>
      </c>
      <c r="M1877" s="295" t="s">
        <v>911</v>
      </c>
      <c r="N1877" s="295" t="s">
        <v>912</v>
      </c>
      <c r="O1877" s="295" t="s">
        <v>522</v>
      </c>
      <c r="P1877" s="295" t="s">
        <v>336</v>
      </c>
      <c r="Q1877" s="295" t="s">
        <v>326</v>
      </c>
      <c r="R1877" s="295" t="s">
        <v>201</v>
      </c>
      <c r="S1877" s="295" t="s">
        <v>204</v>
      </c>
      <c r="T1877" s="295" t="s">
        <v>201</v>
      </c>
      <c r="U1877" s="295" t="s">
        <v>330</v>
      </c>
      <c r="V1877" s="295" t="s">
        <v>318</v>
      </c>
      <c r="W1877" s="295" t="s">
        <v>201</v>
      </c>
      <c r="X1877" s="295" t="s">
        <v>331</v>
      </c>
      <c r="Y1877" s="287" t="s">
        <v>164</v>
      </c>
    </row>
    <row r="1878" spans="1:25" x14ac:dyDescent="0.35">
      <c r="A1878" s="295" t="s">
        <v>192</v>
      </c>
      <c r="B1878" s="295" t="s">
        <v>193</v>
      </c>
      <c r="C1878" s="295" t="s">
        <v>842</v>
      </c>
      <c r="D1878" s="295" t="s">
        <v>912</v>
      </c>
      <c r="E1878" s="305">
        <v>137.21</v>
      </c>
      <c r="F1878" s="305">
        <v>137.21</v>
      </c>
      <c r="G1878" s="295" t="s">
        <v>196</v>
      </c>
      <c r="H1878" s="343">
        <v>1</v>
      </c>
      <c r="I1878" s="296">
        <v>43343</v>
      </c>
      <c r="J1878" s="295">
        <v>24292</v>
      </c>
      <c r="K1878" s="295">
        <v>19669</v>
      </c>
      <c r="L1878" s="295" t="s">
        <v>520</v>
      </c>
      <c r="M1878" s="295" t="s">
        <v>911</v>
      </c>
      <c r="N1878" s="295" t="s">
        <v>912</v>
      </c>
      <c r="O1878" s="295" t="s">
        <v>544</v>
      </c>
      <c r="P1878" s="295" t="s">
        <v>338</v>
      </c>
      <c r="Q1878" s="295" t="s">
        <v>326</v>
      </c>
      <c r="R1878" s="295" t="s">
        <v>201</v>
      </c>
      <c r="S1878" s="295" t="s">
        <v>204</v>
      </c>
      <c r="T1878" s="295" t="s">
        <v>201</v>
      </c>
      <c r="U1878" s="295" t="s">
        <v>330</v>
      </c>
      <c r="V1878" s="295" t="s">
        <v>318</v>
      </c>
      <c r="W1878" s="295" t="s">
        <v>201</v>
      </c>
      <c r="X1878" s="295" t="s">
        <v>331</v>
      </c>
      <c r="Y1878" s="287" t="s">
        <v>164</v>
      </c>
    </row>
    <row r="1879" spans="1:25" x14ac:dyDescent="0.35">
      <c r="A1879" s="295" t="s">
        <v>192</v>
      </c>
      <c r="B1879" s="295" t="s">
        <v>193</v>
      </c>
      <c r="C1879" s="295" t="s">
        <v>842</v>
      </c>
      <c r="D1879" s="295" t="s">
        <v>912</v>
      </c>
      <c r="E1879" s="305">
        <v>1.42</v>
      </c>
      <c r="F1879" s="305">
        <v>1.42</v>
      </c>
      <c r="G1879" s="295" t="s">
        <v>196</v>
      </c>
      <c r="H1879" s="343">
        <v>1</v>
      </c>
      <c r="I1879" s="296">
        <v>43343</v>
      </c>
      <c r="J1879" s="295">
        <v>24292</v>
      </c>
      <c r="K1879" s="295">
        <v>19748</v>
      </c>
      <c r="L1879" s="295" t="s">
        <v>520</v>
      </c>
      <c r="M1879" s="295" t="s">
        <v>911</v>
      </c>
      <c r="N1879" s="295" t="s">
        <v>912</v>
      </c>
      <c r="O1879" s="295" t="s">
        <v>811</v>
      </c>
      <c r="P1879" s="295" t="s">
        <v>338</v>
      </c>
      <c r="Q1879" s="295" t="s">
        <v>326</v>
      </c>
      <c r="R1879" s="295" t="s">
        <v>201</v>
      </c>
      <c r="S1879" s="295" t="s">
        <v>204</v>
      </c>
      <c r="T1879" s="295" t="s">
        <v>201</v>
      </c>
      <c r="U1879" s="295" t="s">
        <v>330</v>
      </c>
      <c r="V1879" s="295" t="s">
        <v>318</v>
      </c>
      <c r="W1879" s="295" t="s">
        <v>201</v>
      </c>
      <c r="X1879" s="295" t="s">
        <v>331</v>
      </c>
      <c r="Y1879" s="287" t="s">
        <v>164</v>
      </c>
    </row>
    <row r="1880" spans="1:25" x14ac:dyDescent="0.35">
      <c r="A1880" s="295" t="s">
        <v>192</v>
      </c>
      <c r="B1880" s="295" t="s">
        <v>193</v>
      </c>
      <c r="C1880" s="295" t="s">
        <v>842</v>
      </c>
      <c r="D1880" s="295" t="s">
        <v>912</v>
      </c>
      <c r="E1880" s="305">
        <v>0.82</v>
      </c>
      <c r="F1880" s="305">
        <v>0.82</v>
      </c>
      <c r="G1880" s="295" t="s">
        <v>196</v>
      </c>
      <c r="H1880" s="343">
        <v>1</v>
      </c>
      <c r="I1880" s="296">
        <v>43343</v>
      </c>
      <c r="J1880" s="295">
        <v>24292</v>
      </c>
      <c r="K1880" s="295">
        <v>19817</v>
      </c>
      <c r="L1880" s="295" t="s">
        <v>520</v>
      </c>
      <c r="M1880" s="295" t="s">
        <v>911</v>
      </c>
      <c r="N1880" s="295" t="s">
        <v>912</v>
      </c>
      <c r="O1880" s="295" t="s">
        <v>522</v>
      </c>
      <c r="P1880" s="295" t="s">
        <v>338</v>
      </c>
      <c r="Q1880" s="295" t="s">
        <v>326</v>
      </c>
      <c r="R1880" s="295" t="s">
        <v>201</v>
      </c>
      <c r="S1880" s="295" t="s">
        <v>204</v>
      </c>
      <c r="T1880" s="295" t="s">
        <v>201</v>
      </c>
      <c r="U1880" s="295" t="s">
        <v>330</v>
      </c>
      <c r="V1880" s="295" t="s">
        <v>318</v>
      </c>
      <c r="W1880" s="295" t="s">
        <v>201</v>
      </c>
      <c r="X1880" s="295" t="s">
        <v>331</v>
      </c>
      <c r="Y1880" s="287" t="s">
        <v>164</v>
      </c>
    </row>
    <row r="1881" spans="1:25" x14ac:dyDescent="0.35">
      <c r="A1881" s="295" t="s">
        <v>192</v>
      </c>
      <c r="B1881" s="295" t="s">
        <v>193</v>
      </c>
      <c r="C1881" s="295" t="s">
        <v>842</v>
      </c>
      <c r="D1881" s="295" t="s">
        <v>912</v>
      </c>
      <c r="E1881" s="305">
        <v>1.23</v>
      </c>
      <c r="F1881" s="305">
        <v>1.23</v>
      </c>
      <c r="G1881" s="295" t="s">
        <v>196</v>
      </c>
      <c r="H1881" s="343">
        <v>1</v>
      </c>
      <c r="I1881" s="296">
        <v>43343</v>
      </c>
      <c r="J1881" s="295">
        <v>24292</v>
      </c>
      <c r="K1881" s="295">
        <v>19857</v>
      </c>
      <c r="L1881" s="295" t="s">
        <v>520</v>
      </c>
      <c r="M1881" s="295" t="s">
        <v>911</v>
      </c>
      <c r="N1881" s="295" t="s">
        <v>912</v>
      </c>
      <c r="O1881" s="295" t="s">
        <v>544</v>
      </c>
      <c r="P1881" s="295" t="s">
        <v>340</v>
      </c>
      <c r="Q1881" s="295" t="s">
        <v>326</v>
      </c>
      <c r="R1881" s="295" t="s">
        <v>201</v>
      </c>
      <c r="S1881" s="295" t="s">
        <v>204</v>
      </c>
      <c r="T1881" s="295" t="s">
        <v>201</v>
      </c>
      <c r="U1881" s="295" t="s">
        <v>330</v>
      </c>
      <c r="V1881" s="295" t="s">
        <v>318</v>
      </c>
      <c r="W1881" s="295" t="s">
        <v>201</v>
      </c>
      <c r="X1881" s="295" t="s">
        <v>94</v>
      </c>
      <c r="Y1881" s="287" t="s">
        <v>164</v>
      </c>
    </row>
    <row r="1882" spans="1:25" x14ac:dyDescent="0.35">
      <c r="A1882" s="295" t="s">
        <v>192</v>
      </c>
      <c r="B1882" s="295" t="s">
        <v>193</v>
      </c>
      <c r="C1882" s="295" t="s">
        <v>842</v>
      </c>
      <c r="D1882" s="295" t="s">
        <v>912</v>
      </c>
      <c r="E1882" s="305">
        <v>0.01</v>
      </c>
      <c r="F1882" s="305">
        <v>0.01</v>
      </c>
      <c r="G1882" s="295" t="s">
        <v>196</v>
      </c>
      <c r="H1882" s="343">
        <v>1</v>
      </c>
      <c r="I1882" s="296">
        <v>43343</v>
      </c>
      <c r="J1882" s="295">
        <v>24292</v>
      </c>
      <c r="K1882" s="295">
        <v>19929</v>
      </c>
      <c r="L1882" s="295" t="s">
        <v>520</v>
      </c>
      <c r="M1882" s="295" t="s">
        <v>911</v>
      </c>
      <c r="N1882" s="295" t="s">
        <v>912</v>
      </c>
      <c r="O1882" s="295" t="s">
        <v>811</v>
      </c>
      <c r="P1882" s="295" t="s">
        <v>340</v>
      </c>
      <c r="Q1882" s="295" t="s">
        <v>326</v>
      </c>
      <c r="R1882" s="295" t="s">
        <v>201</v>
      </c>
      <c r="S1882" s="295" t="s">
        <v>204</v>
      </c>
      <c r="T1882" s="295" t="s">
        <v>201</v>
      </c>
      <c r="U1882" s="295" t="s">
        <v>330</v>
      </c>
      <c r="V1882" s="295" t="s">
        <v>318</v>
      </c>
      <c r="W1882" s="295" t="s">
        <v>201</v>
      </c>
      <c r="X1882" s="295" t="s">
        <v>94</v>
      </c>
      <c r="Y1882" s="287" t="s">
        <v>164</v>
      </c>
    </row>
    <row r="1883" spans="1:25" x14ac:dyDescent="0.35">
      <c r="A1883" s="295" t="s">
        <v>192</v>
      </c>
      <c r="B1883" s="295" t="s">
        <v>193</v>
      </c>
      <c r="C1883" s="295" t="s">
        <v>842</v>
      </c>
      <c r="D1883" s="295" t="s">
        <v>912</v>
      </c>
      <c r="E1883" s="305">
        <v>0.01</v>
      </c>
      <c r="F1883" s="305">
        <v>0.01</v>
      </c>
      <c r="G1883" s="295" t="s">
        <v>196</v>
      </c>
      <c r="H1883" s="343">
        <v>1</v>
      </c>
      <c r="I1883" s="296">
        <v>43343</v>
      </c>
      <c r="J1883" s="295">
        <v>24292</v>
      </c>
      <c r="K1883" s="295">
        <v>19988</v>
      </c>
      <c r="L1883" s="295" t="s">
        <v>520</v>
      </c>
      <c r="M1883" s="295" t="s">
        <v>911</v>
      </c>
      <c r="N1883" s="295" t="s">
        <v>912</v>
      </c>
      <c r="O1883" s="295" t="s">
        <v>522</v>
      </c>
      <c r="P1883" s="295" t="s">
        <v>340</v>
      </c>
      <c r="Q1883" s="295" t="s">
        <v>326</v>
      </c>
      <c r="R1883" s="295" t="s">
        <v>201</v>
      </c>
      <c r="S1883" s="295" t="s">
        <v>204</v>
      </c>
      <c r="T1883" s="295" t="s">
        <v>201</v>
      </c>
      <c r="U1883" s="295" t="s">
        <v>330</v>
      </c>
      <c r="V1883" s="295" t="s">
        <v>318</v>
      </c>
      <c r="W1883" s="295" t="s">
        <v>201</v>
      </c>
      <c r="X1883" s="295" t="s">
        <v>94</v>
      </c>
      <c r="Y1883" s="287" t="s">
        <v>164</v>
      </c>
    </row>
    <row r="1884" spans="1:25" x14ac:dyDescent="0.35">
      <c r="A1884" s="295" t="s">
        <v>192</v>
      </c>
      <c r="B1884" s="295" t="s">
        <v>193</v>
      </c>
      <c r="C1884" s="295" t="s">
        <v>842</v>
      </c>
      <c r="D1884" s="295" t="s">
        <v>912</v>
      </c>
      <c r="E1884" s="305">
        <v>137.21</v>
      </c>
      <c r="F1884" s="305">
        <v>137.21</v>
      </c>
      <c r="G1884" s="295" t="s">
        <v>196</v>
      </c>
      <c r="H1884" s="343">
        <v>1</v>
      </c>
      <c r="I1884" s="296">
        <v>43343</v>
      </c>
      <c r="J1884" s="295">
        <v>24292</v>
      </c>
      <c r="K1884" s="295">
        <v>20030</v>
      </c>
      <c r="L1884" s="295" t="s">
        <v>520</v>
      </c>
      <c r="M1884" s="295" t="s">
        <v>911</v>
      </c>
      <c r="N1884" s="295" t="s">
        <v>912</v>
      </c>
      <c r="O1884" s="295" t="s">
        <v>544</v>
      </c>
      <c r="P1884" s="295" t="s">
        <v>533</v>
      </c>
      <c r="Q1884" s="295" t="s">
        <v>326</v>
      </c>
      <c r="R1884" s="295" t="s">
        <v>201</v>
      </c>
      <c r="S1884" s="295" t="s">
        <v>204</v>
      </c>
      <c r="T1884" s="295" t="s">
        <v>201</v>
      </c>
      <c r="U1884" s="295" t="s">
        <v>330</v>
      </c>
      <c r="V1884" s="295" t="s">
        <v>318</v>
      </c>
      <c r="W1884" s="295" t="s">
        <v>201</v>
      </c>
      <c r="X1884" s="295" t="s">
        <v>94</v>
      </c>
      <c r="Y1884" s="287" t="s">
        <v>164</v>
      </c>
    </row>
    <row r="1885" spans="1:25" x14ac:dyDescent="0.35">
      <c r="A1885" s="295" t="s">
        <v>192</v>
      </c>
      <c r="B1885" s="295" t="s">
        <v>193</v>
      </c>
      <c r="C1885" s="295" t="s">
        <v>842</v>
      </c>
      <c r="D1885" s="295" t="s">
        <v>912</v>
      </c>
      <c r="E1885" s="305">
        <v>1.42</v>
      </c>
      <c r="F1885" s="305">
        <v>1.42</v>
      </c>
      <c r="G1885" s="295" t="s">
        <v>196</v>
      </c>
      <c r="H1885" s="343">
        <v>1</v>
      </c>
      <c r="I1885" s="296">
        <v>43343</v>
      </c>
      <c r="J1885" s="295">
        <v>24292</v>
      </c>
      <c r="K1885" s="295">
        <v>20109</v>
      </c>
      <c r="L1885" s="295" t="s">
        <v>520</v>
      </c>
      <c r="M1885" s="295" t="s">
        <v>911</v>
      </c>
      <c r="N1885" s="295" t="s">
        <v>912</v>
      </c>
      <c r="O1885" s="295" t="s">
        <v>811</v>
      </c>
      <c r="P1885" s="295" t="s">
        <v>533</v>
      </c>
      <c r="Q1885" s="295" t="s">
        <v>326</v>
      </c>
      <c r="R1885" s="295" t="s">
        <v>201</v>
      </c>
      <c r="S1885" s="295" t="s">
        <v>204</v>
      </c>
      <c r="T1885" s="295" t="s">
        <v>201</v>
      </c>
      <c r="U1885" s="295" t="s">
        <v>330</v>
      </c>
      <c r="V1885" s="295" t="s">
        <v>318</v>
      </c>
      <c r="W1885" s="295" t="s">
        <v>201</v>
      </c>
      <c r="X1885" s="295" t="s">
        <v>94</v>
      </c>
      <c r="Y1885" s="287" t="s">
        <v>164</v>
      </c>
    </row>
    <row r="1886" spans="1:25" x14ac:dyDescent="0.35">
      <c r="A1886" s="295" t="s">
        <v>192</v>
      </c>
      <c r="B1886" s="295" t="s">
        <v>193</v>
      </c>
      <c r="C1886" s="295" t="s">
        <v>842</v>
      </c>
      <c r="D1886" s="295" t="s">
        <v>912</v>
      </c>
      <c r="E1886" s="305">
        <v>0.82</v>
      </c>
      <c r="F1886" s="305">
        <v>0.82</v>
      </c>
      <c r="G1886" s="295" t="s">
        <v>196</v>
      </c>
      <c r="H1886" s="343">
        <v>1</v>
      </c>
      <c r="I1886" s="296">
        <v>43343</v>
      </c>
      <c r="J1886" s="295">
        <v>24292</v>
      </c>
      <c r="K1886" s="295">
        <v>20178</v>
      </c>
      <c r="L1886" s="295" t="s">
        <v>520</v>
      </c>
      <c r="M1886" s="295" t="s">
        <v>911</v>
      </c>
      <c r="N1886" s="295" t="s">
        <v>912</v>
      </c>
      <c r="O1886" s="295" t="s">
        <v>522</v>
      </c>
      <c r="P1886" s="295" t="s">
        <v>533</v>
      </c>
      <c r="Q1886" s="295" t="s">
        <v>326</v>
      </c>
      <c r="R1886" s="295" t="s">
        <v>201</v>
      </c>
      <c r="S1886" s="295" t="s">
        <v>204</v>
      </c>
      <c r="T1886" s="295" t="s">
        <v>201</v>
      </c>
      <c r="U1886" s="295" t="s">
        <v>330</v>
      </c>
      <c r="V1886" s="295" t="s">
        <v>318</v>
      </c>
      <c r="W1886" s="295" t="s">
        <v>201</v>
      </c>
      <c r="X1886" s="295" t="s">
        <v>94</v>
      </c>
      <c r="Y1886" s="287" t="s">
        <v>164</v>
      </c>
    </row>
    <row r="1887" spans="1:25" x14ac:dyDescent="0.35">
      <c r="A1887" s="295" t="s">
        <v>192</v>
      </c>
      <c r="B1887" s="295" t="s">
        <v>193</v>
      </c>
      <c r="C1887" s="295" t="s">
        <v>842</v>
      </c>
      <c r="D1887" s="295" t="s">
        <v>912</v>
      </c>
      <c r="E1887" s="305">
        <v>158.91999999999999</v>
      </c>
      <c r="F1887" s="305">
        <v>158.91999999999999</v>
      </c>
      <c r="G1887" s="295" t="s">
        <v>196</v>
      </c>
      <c r="H1887" s="343">
        <v>1</v>
      </c>
      <c r="I1887" s="296">
        <v>43343</v>
      </c>
      <c r="J1887" s="295">
        <v>24292</v>
      </c>
      <c r="K1887" s="295">
        <v>20222</v>
      </c>
      <c r="L1887" s="295" t="s">
        <v>520</v>
      </c>
      <c r="M1887" s="295" t="s">
        <v>911</v>
      </c>
      <c r="N1887" s="295" t="s">
        <v>912</v>
      </c>
      <c r="O1887" s="295" t="s">
        <v>544</v>
      </c>
      <c r="P1887" s="295" t="s">
        <v>341</v>
      </c>
      <c r="Q1887" s="295" t="s">
        <v>326</v>
      </c>
      <c r="R1887" s="295" t="s">
        <v>201</v>
      </c>
      <c r="S1887" s="295" t="s">
        <v>204</v>
      </c>
      <c r="T1887" s="295" t="s">
        <v>201</v>
      </c>
      <c r="U1887" s="295" t="s">
        <v>330</v>
      </c>
      <c r="V1887" s="295" t="s">
        <v>318</v>
      </c>
      <c r="W1887" s="295" t="s">
        <v>201</v>
      </c>
      <c r="X1887" s="295" t="s">
        <v>342</v>
      </c>
      <c r="Y1887" s="287" t="s">
        <v>164</v>
      </c>
    </row>
    <row r="1888" spans="1:25" x14ac:dyDescent="0.35">
      <c r="A1888" s="295" t="s">
        <v>192</v>
      </c>
      <c r="B1888" s="295" t="s">
        <v>193</v>
      </c>
      <c r="C1888" s="295" t="s">
        <v>842</v>
      </c>
      <c r="D1888" s="295" t="s">
        <v>912</v>
      </c>
      <c r="E1888" s="305">
        <v>1.64</v>
      </c>
      <c r="F1888" s="305">
        <v>1.64</v>
      </c>
      <c r="G1888" s="295" t="s">
        <v>196</v>
      </c>
      <c r="H1888" s="343">
        <v>1</v>
      </c>
      <c r="I1888" s="296">
        <v>43343</v>
      </c>
      <c r="J1888" s="295">
        <v>24292</v>
      </c>
      <c r="K1888" s="295">
        <v>20301</v>
      </c>
      <c r="L1888" s="295" t="s">
        <v>520</v>
      </c>
      <c r="M1888" s="295" t="s">
        <v>911</v>
      </c>
      <c r="N1888" s="295" t="s">
        <v>912</v>
      </c>
      <c r="O1888" s="295" t="s">
        <v>811</v>
      </c>
      <c r="P1888" s="295" t="s">
        <v>341</v>
      </c>
      <c r="Q1888" s="295" t="s">
        <v>326</v>
      </c>
      <c r="R1888" s="295" t="s">
        <v>201</v>
      </c>
      <c r="S1888" s="295" t="s">
        <v>204</v>
      </c>
      <c r="T1888" s="295" t="s">
        <v>201</v>
      </c>
      <c r="U1888" s="295" t="s">
        <v>330</v>
      </c>
      <c r="V1888" s="295" t="s">
        <v>318</v>
      </c>
      <c r="W1888" s="295" t="s">
        <v>201</v>
      </c>
      <c r="X1888" s="295" t="s">
        <v>342</v>
      </c>
      <c r="Y1888" s="287" t="s">
        <v>164</v>
      </c>
    </row>
    <row r="1889" spans="1:25" x14ac:dyDescent="0.35">
      <c r="A1889" s="295" t="s">
        <v>192</v>
      </c>
      <c r="B1889" s="295" t="s">
        <v>193</v>
      </c>
      <c r="C1889" s="295" t="s">
        <v>842</v>
      </c>
      <c r="D1889" s="295" t="s">
        <v>912</v>
      </c>
      <c r="E1889" s="305">
        <v>0.95</v>
      </c>
      <c r="F1889" s="305">
        <v>0.95</v>
      </c>
      <c r="G1889" s="295" t="s">
        <v>196</v>
      </c>
      <c r="H1889" s="343">
        <v>1</v>
      </c>
      <c r="I1889" s="296">
        <v>43343</v>
      </c>
      <c r="J1889" s="295">
        <v>24292</v>
      </c>
      <c r="K1889" s="295">
        <v>20370</v>
      </c>
      <c r="L1889" s="295" t="s">
        <v>520</v>
      </c>
      <c r="M1889" s="295" t="s">
        <v>911</v>
      </c>
      <c r="N1889" s="295" t="s">
        <v>912</v>
      </c>
      <c r="O1889" s="295" t="s">
        <v>522</v>
      </c>
      <c r="P1889" s="295" t="s">
        <v>341</v>
      </c>
      <c r="Q1889" s="295" t="s">
        <v>326</v>
      </c>
      <c r="R1889" s="295" t="s">
        <v>201</v>
      </c>
      <c r="S1889" s="295" t="s">
        <v>204</v>
      </c>
      <c r="T1889" s="295" t="s">
        <v>201</v>
      </c>
      <c r="U1889" s="295" t="s">
        <v>330</v>
      </c>
      <c r="V1889" s="295" t="s">
        <v>318</v>
      </c>
      <c r="W1889" s="295" t="s">
        <v>201</v>
      </c>
      <c r="X1889" s="295" t="s">
        <v>342</v>
      </c>
      <c r="Y1889" s="287" t="s">
        <v>164</v>
      </c>
    </row>
    <row r="1890" spans="1:25" x14ac:dyDescent="0.35">
      <c r="A1890" s="295" t="s">
        <v>192</v>
      </c>
      <c r="B1890" s="295" t="s">
        <v>193</v>
      </c>
      <c r="C1890" s="295" t="s">
        <v>842</v>
      </c>
      <c r="D1890" s="295" t="s">
        <v>537</v>
      </c>
      <c r="E1890" s="305">
        <v>0</v>
      </c>
      <c r="F1890" s="305">
        <v>0</v>
      </c>
      <c r="G1890" s="295" t="s">
        <v>196</v>
      </c>
      <c r="H1890" s="343">
        <v>0</v>
      </c>
      <c r="I1890" s="296">
        <v>43350</v>
      </c>
      <c r="J1890" s="295">
        <v>24289</v>
      </c>
      <c r="K1890" s="295">
        <v>859</v>
      </c>
      <c r="L1890" s="295" t="s">
        <v>538</v>
      </c>
      <c r="M1890" s="295" t="s">
        <v>539</v>
      </c>
      <c r="N1890" s="295" t="s">
        <v>540</v>
      </c>
      <c r="O1890" s="295" t="s">
        <v>544</v>
      </c>
      <c r="P1890" s="295" t="s">
        <v>201</v>
      </c>
      <c r="Q1890" s="295" t="s">
        <v>308</v>
      </c>
      <c r="R1890" s="295" t="s">
        <v>408</v>
      </c>
      <c r="S1890" s="295" t="s">
        <v>204</v>
      </c>
      <c r="T1890" s="295" t="s">
        <v>201</v>
      </c>
      <c r="U1890" s="295" t="s">
        <v>50</v>
      </c>
      <c r="V1890" s="295" t="s">
        <v>205</v>
      </c>
      <c r="W1890" s="295" t="s">
        <v>201</v>
      </c>
      <c r="X1890" s="295" t="s">
        <v>46</v>
      </c>
      <c r="Y1890" s="287" t="s">
        <v>147</v>
      </c>
    </row>
    <row r="1891" spans="1:25" x14ac:dyDescent="0.35">
      <c r="A1891" s="295" t="s">
        <v>192</v>
      </c>
      <c r="B1891" s="295" t="s">
        <v>193</v>
      </c>
      <c r="C1891" s="295" t="s">
        <v>842</v>
      </c>
      <c r="D1891" s="295" t="s">
        <v>537</v>
      </c>
      <c r="E1891" s="305">
        <v>0</v>
      </c>
      <c r="F1891" s="305">
        <v>0</v>
      </c>
      <c r="G1891" s="295" t="s">
        <v>196</v>
      </c>
      <c r="H1891" s="343">
        <v>0</v>
      </c>
      <c r="I1891" s="296">
        <v>43350</v>
      </c>
      <c r="J1891" s="295">
        <v>24289</v>
      </c>
      <c r="K1891" s="295">
        <v>860</v>
      </c>
      <c r="L1891" s="295" t="s">
        <v>538</v>
      </c>
      <c r="M1891" s="295" t="s">
        <v>539</v>
      </c>
      <c r="N1891" s="295" t="s">
        <v>540</v>
      </c>
      <c r="O1891" s="295" t="s">
        <v>522</v>
      </c>
      <c r="P1891" s="295" t="s">
        <v>201</v>
      </c>
      <c r="Q1891" s="295" t="s">
        <v>308</v>
      </c>
      <c r="R1891" s="295" t="s">
        <v>301</v>
      </c>
      <c r="S1891" s="295" t="s">
        <v>204</v>
      </c>
      <c r="T1891" s="295" t="s">
        <v>201</v>
      </c>
      <c r="U1891" s="295" t="s">
        <v>50</v>
      </c>
      <c r="V1891" s="295" t="s">
        <v>205</v>
      </c>
      <c r="W1891" s="295" t="s">
        <v>201</v>
      </c>
      <c r="X1891" s="295" t="s">
        <v>46</v>
      </c>
      <c r="Y1891" s="287" t="s">
        <v>147</v>
      </c>
    </row>
    <row r="1892" spans="1:25" x14ac:dyDescent="0.35">
      <c r="A1892" s="295" t="s">
        <v>192</v>
      </c>
      <c r="B1892" s="295" t="s">
        <v>193</v>
      </c>
      <c r="C1892" s="295" t="s">
        <v>842</v>
      </c>
      <c r="D1892" s="295" t="s">
        <v>913</v>
      </c>
      <c r="E1892" s="305">
        <v>89.69</v>
      </c>
      <c r="F1892" s="305">
        <v>9018</v>
      </c>
      <c r="G1892" s="295" t="s">
        <v>455</v>
      </c>
      <c r="H1892" s="343">
        <v>1</v>
      </c>
      <c r="I1892" s="296">
        <v>43434</v>
      </c>
      <c r="J1892" s="295">
        <v>24247</v>
      </c>
      <c r="K1892" s="295">
        <v>90</v>
      </c>
      <c r="L1892" s="295" t="s">
        <v>808</v>
      </c>
      <c r="M1892" s="295" t="s">
        <v>809</v>
      </c>
      <c r="N1892" s="295" t="s">
        <v>914</v>
      </c>
      <c r="O1892" s="295" t="s">
        <v>811</v>
      </c>
      <c r="P1892" s="295" t="s">
        <v>201</v>
      </c>
      <c r="Q1892" s="295" t="s">
        <v>812</v>
      </c>
      <c r="R1892" s="295" t="s">
        <v>813</v>
      </c>
      <c r="S1892" s="295" t="s">
        <v>204</v>
      </c>
      <c r="T1892" s="295" t="s">
        <v>201</v>
      </c>
      <c r="U1892" s="295" t="s">
        <v>50</v>
      </c>
      <c r="V1892" s="295" t="s">
        <v>205</v>
      </c>
      <c r="W1892" s="295" t="s">
        <v>201</v>
      </c>
      <c r="X1892" s="295" t="s">
        <v>46</v>
      </c>
      <c r="Y1892" s="287" t="s">
        <v>147</v>
      </c>
    </row>
    <row r="1893" spans="1:25" x14ac:dyDescent="0.35">
      <c r="A1893" s="295" t="s">
        <v>192</v>
      </c>
      <c r="B1893" s="295" t="s">
        <v>193</v>
      </c>
      <c r="C1893" s="295" t="s">
        <v>842</v>
      </c>
      <c r="D1893" s="295" t="s">
        <v>915</v>
      </c>
      <c r="E1893" s="305">
        <v>664.39</v>
      </c>
      <c r="F1893" s="305">
        <v>66800</v>
      </c>
      <c r="G1893" s="295" t="s">
        <v>455</v>
      </c>
      <c r="H1893" s="343">
        <v>1</v>
      </c>
      <c r="I1893" s="296">
        <v>43434</v>
      </c>
      <c r="J1893" s="295">
        <v>24247</v>
      </c>
      <c r="K1893" s="295">
        <v>249</v>
      </c>
      <c r="L1893" s="295" t="s">
        <v>808</v>
      </c>
      <c r="M1893" s="295" t="s">
        <v>809</v>
      </c>
      <c r="N1893" s="295" t="s">
        <v>914</v>
      </c>
      <c r="O1893" s="295" t="s">
        <v>811</v>
      </c>
      <c r="P1893" s="295" t="s">
        <v>201</v>
      </c>
      <c r="Q1893" s="295" t="s">
        <v>242</v>
      </c>
      <c r="R1893" s="295" t="s">
        <v>813</v>
      </c>
      <c r="S1893" s="295" t="s">
        <v>204</v>
      </c>
      <c r="T1893" s="295" t="s">
        <v>201</v>
      </c>
      <c r="U1893" s="295" t="s">
        <v>50</v>
      </c>
      <c r="V1893" s="295" t="s">
        <v>205</v>
      </c>
      <c r="W1893" s="295" t="s">
        <v>201</v>
      </c>
      <c r="X1893" s="295" t="s">
        <v>46</v>
      </c>
      <c r="Y1893" s="287" t="s">
        <v>147</v>
      </c>
    </row>
    <row r="1894" spans="1:25" x14ac:dyDescent="0.35">
      <c r="A1894" s="295" t="s">
        <v>192</v>
      </c>
      <c r="B1894" s="295" t="s">
        <v>193</v>
      </c>
      <c r="C1894" s="295" t="s">
        <v>916</v>
      </c>
      <c r="D1894" s="295" t="s">
        <v>917</v>
      </c>
      <c r="E1894" s="305">
        <v>960</v>
      </c>
      <c r="F1894" s="305">
        <v>960</v>
      </c>
      <c r="G1894" s="295" t="s">
        <v>196</v>
      </c>
      <c r="H1894" s="343">
        <v>1</v>
      </c>
      <c r="I1894" s="296">
        <v>43349</v>
      </c>
      <c r="J1894" s="295">
        <v>24958</v>
      </c>
      <c r="K1894" s="295">
        <v>1599</v>
      </c>
      <c r="L1894" s="295" t="s">
        <v>561</v>
      </c>
      <c r="M1894" s="295" t="s">
        <v>236</v>
      </c>
      <c r="N1894" s="295" t="s">
        <v>918</v>
      </c>
      <c r="O1894" s="295" t="s">
        <v>544</v>
      </c>
      <c r="P1894" s="295" t="s">
        <v>201</v>
      </c>
      <c r="Q1894" s="295" t="s">
        <v>310</v>
      </c>
      <c r="R1894" s="295" t="s">
        <v>201</v>
      </c>
      <c r="S1894" s="295" t="s">
        <v>204</v>
      </c>
      <c r="T1894" s="295" t="s">
        <v>201</v>
      </c>
      <c r="U1894" s="295" t="s">
        <v>85</v>
      </c>
      <c r="V1894" s="295" t="s">
        <v>205</v>
      </c>
      <c r="W1894" s="295" t="s">
        <v>201</v>
      </c>
      <c r="X1894" s="295" t="s">
        <v>46</v>
      </c>
      <c r="Y1894" s="287" t="s">
        <v>147</v>
      </c>
    </row>
    <row r="1895" spans="1:25" x14ac:dyDescent="0.35">
      <c r="A1895" s="295" t="s">
        <v>192</v>
      </c>
      <c r="B1895" s="295" t="s">
        <v>193</v>
      </c>
      <c r="C1895" s="295" t="s">
        <v>916</v>
      </c>
      <c r="D1895" s="295" t="s">
        <v>233</v>
      </c>
      <c r="E1895" s="305">
        <v>2.88</v>
      </c>
      <c r="F1895" s="305">
        <v>2.88</v>
      </c>
      <c r="G1895" s="295" t="s">
        <v>196</v>
      </c>
      <c r="H1895" s="343">
        <v>1</v>
      </c>
      <c r="I1895" s="296">
        <v>43349</v>
      </c>
      <c r="J1895" s="295">
        <v>24958</v>
      </c>
      <c r="K1895" s="295">
        <v>1600</v>
      </c>
      <c r="L1895" s="295" t="s">
        <v>561</v>
      </c>
      <c r="M1895" s="295" t="s">
        <v>236</v>
      </c>
      <c r="N1895" s="295" t="s">
        <v>918</v>
      </c>
      <c r="O1895" s="295" t="s">
        <v>544</v>
      </c>
      <c r="P1895" s="295" t="s">
        <v>201</v>
      </c>
      <c r="Q1895" s="295" t="s">
        <v>210</v>
      </c>
      <c r="R1895" s="295" t="s">
        <v>201</v>
      </c>
      <c r="S1895" s="295" t="s">
        <v>204</v>
      </c>
      <c r="T1895" s="295" t="s">
        <v>201</v>
      </c>
      <c r="U1895" s="295" t="s">
        <v>50</v>
      </c>
      <c r="V1895" s="295" t="s">
        <v>205</v>
      </c>
      <c r="W1895" s="295" t="s">
        <v>201</v>
      </c>
      <c r="X1895" s="295" t="s">
        <v>46</v>
      </c>
      <c r="Y1895" s="287" t="s">
        <v>138</v>
      </c>
    </row>
    <row r="1896" spans="1:25" x14ac:dyDescent="0.35">
      <c r="A1896" t="s">
        <v>192</v>
      </c>
      <c r="B1896" t="s">
        <v>193</v>
      </c>
      <c r="C1896" t="s">
        <v>916</v>
      </c>
      <c r="D1896" t="s">
        <v>919</v>
      </c>
      <c r="E1896" s="152">
        <v>60</v>
      </c>
      <c r="F1896" s="152">
        <v>60</v>
      </c>
      <c r="G1896" t="s">
        <v>196</v>
      </c>
      <c r="H1896" s="342">
        <v>1</v>
      </c>
      <c r="I1896" s="294">
        <v>43352</v>
      </c>
      <c r="J1896">
        <v>24958</v>
      </c>
      <c r="K1896">
        <v>314</v>
      </c>
      <c r="L1896" t="s">
        <v>561</v>
      </c>
      <c r="M1896" t="s">
        <v>236</v>
      </c>
      <c r="N1896" t="s">
        <v>920</v>
      </c>
      <c r="O1896" t="s">
        <v>544</v>
      </c>
      <c r="P1896" t="s">
        <v>201</v>
      </c>
      <c r="Q1896" s="302" t="s">
        <v>222</v>
      </c>
      <c r="R1896" t="s">
        <v>201</v>
      </c>
      <c r="S1896" t="s">
        <v>204</v>
      </c>
      <c r="T1896" t="s">
        <v>201</v>
      </c>
      <c r="U1896" t="s">
        <v>223</v>
      </c>
      <c r="V1896" t="s">
        <v>205</v>
      </c>
      <c r="W1896" t="s">
        <v>201</v>
      </c>
      <c r="X1896" t="s">
        <v>46</v>
      </c>
      <c r="Y1896" s="287" t="s">
        <v>97</v>
      </c>
    </row>
    <row r="1897" spans="1:25" x14ac:dyDescent="0.35">
      <c r="A1897" t="s">
        <v>192</v>
      </c>
      <c r="B1897" t="s">
        <v>193</v>
      </c>
      <c r="C1897" t="s">
        <v>916</v>
      </c>
      <c r="D1897" t="s">
        <v>921</v>
      </c>
      <c r="E1897" s="152">
        <v>60</v>
      </c>
      <c r="F1897" s="152">
        <v>60</v>
      </c>
      <c r="G1897" t="s">
        <v>196</v>
      </c>
      <c r="H1897" s="342">
        <v>1</v>
      </c>
      <c r="I1897" s="294">
        <v>43352</v>
      </c>
      <c r="J1897">
        <v>24958</v>
      </c>
      <c r="K1897">
        <v>338</v>
      </c>
      <c r="L1897" t="s">
        <v>561</v>
      </c>
      <c r="M1897" t="s">
        <v>236</v>
      </c>
      <c r="N1897" t="s">
        <v>920</v>
      </c>
      <c r="O1897" t="s">
        <v>544</v>
      </c>
      <c r="P1897" t="s">
        <v>201</v>
      </c>
      <c r="Q1897" s="302" t="s">
        <v>222</v>
      </c>
      <c r="R1897" t="s">
        <v>201</v>
      </c>
      <c r="S1897" t="s">
        <v>204</v>
      </c>
      <c r="T1897" t="s">
        <v>201</v>
      </c>
      <c r="U1897" t="s">
        <v>223</v>
      </c>
      <c r="V1897" t="s">
        <v>205</v>
      </c>
      <c r="W1897" t="s">
        <v>201</v>
      </c>
      <c r="X1897" t="s">
        <v>46</v>
      </c>
      <c r="Y1897" s="287" t="s">
        <v>97</v>
      </c>
    </row>
    <row r="1898" spans="1:25" x14ac:dyDescent="0.35">
      <c r="A1898" t="s">
        <v>192</v>
      </c>
      <c r="B1898" t="s">
        <v>193</v>
      </c>
      <c r="C1898" t="s">
        <v>916</v>
      </c>
      <c r="D1898" t="s">
        <v>922</v>
      </c>
      <c r="E1898" s="152">
        <v>150</v>
      </c>
      <c r="F1898" s="152">
        <v>150</v>
      </c>
      <c r="G1898" t="s">
        <v>196</v>
      </c>
      <c r="H1898" s="342">
        <v>1</v>
      </c>
      <c r="I1898" s="294">
        <v>43352</v>
      </c>
      <c r="J1898">
        <v>24958</v>
      </c>
      <c r="K1898">
        <v>341</v>
      </c>
      <c r="L1898" t="s">
        <v>561</v>
      </c>
      <c r="M1898" t="s">
        <v>236</v>
      </c>
      <c r="N1898" t="s">
        <v>920</v>
      </c>
      <c r="O1898" t="s">
        <v>544</v>
      </c>
      <c r="P1898" t="s">
        <v>201</v>
      </c>
      <c r="Q1898" s="302" t="s">
        <v>222</v>
      </c>
      <c r="R1898" t="s">
        <v>201</v>
      </c>
      <c r="S1898" t="s">
        <v>204</v>
      </c>
      <c r="T1898" t="s">
        <v>201</v>
      </c>
      <c r="U1898" t="s">
        <v>223</v>
      </c>
      <c r="V1898" t="s">
        <v>205</v>
      </c>
      <c r="W1898" t="s">
        <v>201</v>
      </c>
      <c r="X1898" t="s">
        <v>46</v>
      </c>
      <c r="Y1898" s="287" t="s">
        <v>97</v>
      </c>
    </row>
    <row r="1899" spans="1:25" x14ac:dyDescent="0.35">
      <c r="A1899" t="s">
        <v>192</v>
      </c>
      <c r="B1899" t="s">
        <v>193</v>
      </c>
      <c r="C1899" t="s">
        <v>916</v>
      </c>
      <c r="D1899" t="s">
        <v>923</v>
      </c>
      <c r="E1899" s="152">
        <v>150</v>
      </c>
      <c r="F1899" s="152">
        <v>150</v>
      </c>
      <c r="G1899" t="s">
        <v>196</v>
      </c>
      <c r="H1899" s="342">
        <v>1</v>
      </c>
      <c r="I1899" s="294">
        <v>43352</v>
      </c>
      <c r="J1899">
        <v>24958</v>
      </c>
      <c r="K1899">
        <v>343</v>
      </c>
      <c r="L1899" t="s">
        <v>561</v>
      </c>
      <c r="M1899" t="s">
        <v>236</v>
      </c>
      <c r="N1899" t="s">
        <v>920</v>
      </c>
      <c r="O1899" t="s">
        <v>544</v>
      </c>
      <c r="P1899" t="s">
        <v>201</v>
      </c>
      <c r="Q1899" s="302" t="s">
        <v>222</v>
      </c>
      <c r="R1899" t="s">
        <v>201</v>
      </c>
      <c r="S1899" t="s">
        <v>204</v>
      </c>
      <c r="T1899" t="s">
        <v>201</v>
      </c>
      <c r="U1899" t="s">
        <v>223</v>
      </c>
      <c r="V1899" t="s">
        <v>205</v>
      </c>
      <c r="W1899" t="s">
        <v>201</v>
      </c>
      <c r="X1899" t="s">
        <v>46</v>
      </c>
      <c r="Y1899" s="287" t="s">
        <v>97</v>
      </c>
    </row>
    <row r="1900" spans="1:25" x14ac:dyDescent="0.35">
      <c r="A1900" t="s">
        <v>192</v>
      </c>
      <c r="B1900" t="s">
        <v>193</v>
      </c>
      <c r="C1900" t="s">
        <v>916</v>
      </c>
      <c r="D1900" t="s">
        <v>924</v>
      </c>
      <c r="E1900" s="152">
        <v>784.5</v>
      </c>
      <c r="F1900" s="152">
        <v>784.5</v>
      </c>
      <c r="G1900" t="s">
        <v>196</v>
      </c>
      <c r="H1900" s="342">
        <v>1</v>
      </c>
      <c r="I1900" s="294">
        <v>43352</v>
      </c>
      <c r="J1900">
        <v>24958</v>
      </c>
      <c r="K1900">
        <v>1607</v>
      </c>
      <c r="L1900" t="s">
        <v>561</v>
      </c>
      <c r="M1900" t="s">
        <v>236</v>
      </c>
      <c r="N1900" t="s">
        <v>925</v>
      </c>
      <c r="O1900" t="s">
        <v>544</v>
      </c>
      <c r="P1900" t="s">
        <v>201</v>
      </c>
      <c r="Q1900" s="302" t="s">
        <v>926</v>
      </c>
      <c r="R1900" t="s">
        <v>201</v>
      </c>
      <c r="S1900" t="s">
        <v>204</v>
      </c>
      <c r="T1900" t="s">
        <v>201</v>
      </c>
      <c r="U1900" t="s">
        <v>92</v>
      </c>
      <c r="V1900" t="s">
        <v>205</v>
      </c>
      <c r="W1900" t="s">
        <v>201</v>
      </c>
      <c r="X1900" t="s">
        <v>46</v>
      </c>
      <c r="Y1900" s="287" t="s">
        <v>138</v>
      </c>
    </row>
    <row r="1901" spans="1:25" x14ac:dyDescent="0.35">
      <c r="A1901" t="s">
        <v>192</v>
      </c>
      <c r="B1901" t="s">
        <v>193</v>
      </c>
      <c r="C1901" t="s">
        <v>916</v>
      </c>
      <c r="D1901" t="s">
        <v>927</v>
      </c>
      <c r="E1901" s="152">
        <v>1800</v>
      </c>
      <c r="F1901" s="152">
        <v>1800</v>
      </c>
      <c r="G1901" t="s">
        <v>196</v>
      </c>
      <c r="H1901" s="342">
        <v>1</v>
      </c>
      <c r="I1901" s="294">
        <v>43352</v>
      </c>
      <c r="J1901">
        <v>24958</v>
      </c>
      <c r="K1901">
        <v>1611</v>
      </c>
      <c r="L1901" t="s">
        <v>561</v>
      </c>
      <c r="M1901" t="s">
        <v>236</v>
      </c>
      <c r="N1901" t="s">
        <v>928</v>
      </c>
      <c r="O1901" t="s">
        <v>544</v>
      </c>
      <c r="P1901" t="s">
        <v>201</v>
      </c>
      <c r="Q1901" s="302" t="s">
        <v>214</v>
      </c>
      <c r="R1901" t="s">
        <v>201</v>
      </c>
      <c r="S1901" t="s">
        <v>204</v>
      </c>
      <c r="T1901" t="s">
        <v>201</v>
      </c>
      <c r="U1901" t="s">
        <v>85</v>
      </c>
      <c r="V1901" t="s">
        <v>205</v>
      </c>
      <c r="W1901" t="s">
        <v>201</v>
      </c>
      <c r="X1901" t="s">
        <v>46</v>
      </c>
      <c r="Y1901" s="287" t="s">
        <v>97</v>
      </c>
    </row>
    <row r="1902" spans="1:25" x14ac:dyDescent="0.35">
      <c r="A1902" t="s">
        <v>192</v>
      </c>
      <c r="B1902" t="s">
        <v>193</v>
      </c>
      <c r="C1902" t="s">
        <v>916</v>
      </c>
      <c r="D1902" t="s">
        <v>233</v>
      </c>
      <c r="E1902" s="152">
        <v>5.4</v>
      </c>
      <c r="F1902" s="152">
        <v>5.4</v>
      </c>
      <c r="G1902" t="s">
        <v>196</v>
      </c>
      <c r="H1902" s="342">
        <v>1</v>
      </c>
      <c r="I1902" s="294">
        <v>43352</v>
      </c>
      <c r="J1902">
        <v>24958</v>
      </c>
      <c r="K1902">
        <v>1612</v>
      </c>
      <c r="L1902" t="s">
        <v>561</v>
      </c>
      <c r="M1902" t="s">
        <v>236</v>
      </c>
      <c r="N1902" t="s">
        <v>928</v>
      </c>
      <c r="O1902" t="s">
        <v>544</v>
      </c>
      <c r="P1902" t="s">
        <v>201</v>
      </c>
      <c r="Q1902" s="302" t="s">
        <v>210</v>
      </c>
      <c r="R1902" t="s">
        <v>201</v>
      </c>
      <c r="S1902" t="s">
        <v>204</v>
      </c>
      <c r="T1902" t="s">
        <v>201</v>
      </c>
      <c r="U1902" t="s">
        <v>50</v>
      </c>
      <c r="V1902" t="s">
        <v>205</v>
      </c>
      <c r="W1902" t="s">
        <v>201</v>
      </c>
      <c r="X1902" t="s">
        <v>46</v>
      </c>
      <c r="Y1902" s="287" t="s">
        <v>138</v>
      </c>
    </row>
    <row r="1903" spans="1:25" x14ac:dyDescent="0.35">
      <c r="A1903" t="s">
        <v>192</v>
      </c>
      <c r="B1903" t="s">
        <v>193</v>
      </c>
      <c r="C1903" t="s">
        <v>916</v>
      </c>
      <c r="D1903" t="s">
        <v>929</v>
      </c>
      <c r="E1903" s="152">
        <v>4995</v>
      </c>
      <c r="F1903" s="152">
        <v>4995</v>
      </c>
      <c r="G1903" t="s">
        <v>196</v>
      </c>
      <c r="H1903" s="342">
        <v>1</v>
      </c>
      <c r="I1903" s="294">
        <v>43355</v>
      </c>
      <c r="J1903">
        <v>24958</v>
      </c>
      <c r="K1903">
        <v>1709</v>
      </c>
      <c r="L1903" t="s">
        <v>561</v>
      </c>
      <c r="M1903" t="s">
        <v>236</v>
      </c>
      <c r="N1903" t="s">
        <v>930</v>
      </c>
      <c r="O1903" t="s">
        <v>544</v>
      </c>
      <c r="P1903" t="s">
        <v>201</v>
      </c>
      <c r="Q1903" s="302" t="s">
        <v>359</v>
      </c>
      <c r="R1903" t="s">
        <v>201</v>
      </c>
      <c r="S1903" t="s">
        <v>204</v>
      </c>
      <c r="T1903" t="s">
        <v>201</v>
      </c>
      <c r="U1903" t="s">
        <v>50</v>
      </c>
      <c r="V1903" t="s">
        <v>205</v>
      </c>
      <c r="W1903" t="s">
        <v>201</v>
      </c>
      <c r="X1903" t="s">
        <v>46</v>
      </c>
      <c r="Y1903" s="287" t="s">
        <v>50</v>
      </c>
    </row>
    <row r="1904" spans="1:25" x14ac:dyDescent="0.35">
      <c r="A1904" t="s">
        <v>192</v>
      </c>
      <c r="B1904" t="s">
        <v>193</v>
      </c>
      <c r="C1904" t="s">
        <v>916</v>
      </c>
      <c r="D1904" t="s">
        <v>233</v>
      </c>
      <c r="E1904" s="152">
        <v>14.99</v>
      </c>
      <c r="F1904" s="152">
        <v>14.99</v>
      </c>
      <c r="G1904" t="s">
        <v>196</v>
      </c>
      <c r="H1904" s="342">
        <v>1</v>
      </c>
      <c r="I1904" s="294">
        <v>43355</v>
      </c>
      <c r="J1904">
        <v>24958</v>
      </c>
      <c r="K1904">
        <v>1710</v>
      </c>
      <c r="L1904" t="s">
        <v>561</v>
      </c>
      <c r="M1904" t="s">
        <v>236</v>
      </c>
      <c r="N1904" t="s">
        <v>930</v>
      </c>
      <c r="O1904" t="s">
        <v>544</v>
      </c>
      <c r="P1904" t="s">
        <v>201</v>
      </c>
      <c r="Q1904" s="302" t="s">
        <v>210</v>
      </c>
      <c r="R1904" t="s">
        <v>201</v>
      </c>
      <c r="S1904" t="s">
        <v>204</v>
      </c>
      <c r="T1904" t="s">
        <v>201</v>
      </c>
      <c r="U1904" t="s">
        <v>85</v>
      </c>
      <c r="V1904" t="s">
        <v>205</v>
      </c>
      <c r="W1904" t="s">
        <v>201</v>
      </c>
      <c r="X1904" t="s">
        <v>46</v>
      </c>
      <c r="Y1904" s="287" t="s">
        <v>138</v>
      </c>
    </row>
    <row r="1905" spans="1:25" x14ac:dyDescent="0.35">
      <c r="A1905" t="s">
        <v>192</v>
      </c>
      <c r="B1905" t="s">
        <v>193</v>
      </c>
      <c r="C1905" t="s">
        <v>916</v>
      </c>
      <c r="D1905" t="s">
        <v>931</v>
      </c>
      <c r="E1905" s="152">
        <v>271</v>
      </c>
      <c r="F1905" s="152">
        <v>271</v>
      </c>
      <c r="G1905" t="s">
        <v>196</v>
      </c>
      <c r="H1905" s="342">
        <v>1</v>
      </c>
      <c r="I1905" s="294">
        <v>43355</v>
      </c>
      <c r="J1905">
        <v>24958</v>
      </c>
      <c r="K1905">
        <v>1712</v>
      </c>
      <c r="L1905" t="s">
        <v>561</v>
      </c>
      <c r="M1905" t="s">
        <v>236</v>
      </c>
      <c r="N1905" t="s">
        <v>932</v>
      </c>
      <c r="O1905" t="s">
        <v>544</v>
      </c>
      <c r="P1905" t="s">
        <v>201</v>
      </c>
      <c r="Q1905" s="302" t="s">
        <v>359</v>
      </c>
      <c r="R1905" t="s">
        <v>201</v>
      </c>
      <c r="S1905" t="s">
        <v>204</v>
      </c>
      <c r="T1905" t="s">
        <v>201</v>
      </c>
      <c r="U1905" t="s">
        <v>61</v>
      </c>
      <c r="V1905" t="s">
        <v>205</v>
      </c>
      <c r="W1905" t="s">
        <v>201</v>
      </c>
      <c r="X1905" t="s">
        <v>46</v>
      </c>
      <c r="Y1905" s="287" t="s">
        <v>61</v>
      </c>
    </row>
    <row r="1906" spans="1:25" x14ac:dyDescent="0.35">
      <c r="A1906" t="s">
        <v>192</v>
      </c>
      <c r="B1906" t="s">
        <v>193</v>
      </c>
      <c r="C1906" t="s">
        <v>916</v>
      </c>
      <c r="D1906" t="s">
        <v>233</v>
      </c>
      <c r="E1906" s="152">
        <v>0.81</v>
      </c>
      <c r="F1906" s="152">
        <v>0.81</v>
      </c>
      <c r="G1906" t="s">
        <v>196</v>
      </c>
      <c r="H1906" s="342">
        <v>1</v>
      </c>
      <c r="I1906" s="294">
        <v>43355</v>
      </c>
      <c r="J1906">
        <v>24958</v>
      </c>
      <c r="K1906">
        <v>1713</v>
      </c>
      <c r="L1906" t="s">
        <v>561</v>
      </c>
      <c r="M1906" t="s">
        <v>236</v>
      </c>
      <c r="N1906" t="s">
        <v>932</v>
      </c>
      <c r="O1906" t="s">
        <v>544</v>
      </c>
      <c r="P1906" t="s">
        <v>201</v>
      </c>
      <c r="Q1906" s="302" t="s">
        <v>210</v>
      </c>
      <c r="R1906" t="s">
        <v>201</v>
      </c>
      <c r="S1906" t="s">
        <v>204</v>
      </c>
      <c r="T1906" t="s">
        <v>201</v>
      </c>
      <c r="U1906" t="s">
        <v>85</v>
      </c>
      <c r="V1906" t="s">
        <v>205</v>
      </c>
      <c r="W1906" t="s">
        <v>201</v>
      </c>
      <c r="X1906" t="s">
        <v>46</v>
      </c>
      <c r="Y1906" s="287" t="s">
        <v>138</v>
      </c>
    </row>
    <row r="1907" spans="1:25" x14ac:dyDescent="0.35">
      <c r="A1907" t="s">
        <v>192</v>
      </c>
      <c r="B1907" t="s">
        <v>193</v>
      </c>
      <c r="C1907" t="s">
        <v>916</v>
      </c>
      <c r="D1907" t="s">
        <v>933</v>
      </c>
      <c r="E1907" s="152">
        <v>336</v>
      </c>
      <c r="F1907" s="152">
        <v>336</v>
      </c>
      <c r="G1907" t="s">
        <v>196</v>
      </c>
      <c r="H1907" s="342">
        <v>1</v>
      </c>
      <c r="I1907" s="294">
        <v>43356</v>
      </c>
      <c r="J1907">
        <v>24936</v>
      </c>
      <c r="K1907">
        <v>94</v>
      </c>
      <c r="L1907" t="s">
        <v>561</v>
      </c>
      <c r="M1907" t="s">
        <v>208</v>
      </c>
      <c r="N1907" t="s">
        <v>934</v>
      </c>
      <c r="O1907" t="s">
        <v>544</v>
      </c>
      <c r="P1907" t="s">
        <v>201</v>
      </c>
      <c r="Q1907" s="302" t="s">
        <v>935</v>
      </c>
      <c r="R1907" t="s">
        <v>201</v>
      </c>
      <c r="S1907" t="s">
        <v>204</v>
      </c>
      <c r="T1907" t="s">
        <v>201</v>
      </c>
      <c r="U1907" t="s">
        <v>936</v>
      </c>
      <c r="V1907" t="s">
        <v>205</v>
      </c>
      <c r="W1907" t="s">
        <v>201</v>
      </c>
      <c r="X1907" t="s">
        <v>46</v>
      </c>
      <c r="Y1907" s="287" t="s">
        <v>138</v>
      </c>
    </row>
    <row r="1908" spans="1:25" x14ac:dyDescent="0.35">
      <c r="A1908" t="s">
        <v>192</v>
      </c>
      <c r="B1908" t="s">
        <v>193</v>
      </c>
      <c r="C1908" t="s">
        <v>916</v>
      </c>
      <c r="D1908" t="s">
        <v>937</v>
      </c>
      <c r="E1908" s="152">
        <v>135</v>
      </c>
      <c r="F1908" s="152">
        <v>135</v>
      </c>
      <c r="G1908" t="s">
        <v>196</v>
      </c>
      <c r="H1908" s="342">
        <v>1</v>
      </c>
      <c r="I1908" s="294">
        <v>43356</v>
      </c>
      <c r="J1908">
        <v>24958</v>
      </c>
      <c r="K1908">
        <v>1738</v>
      </c>
      <c r="L1908" t="s">
        <v>561</v>
      </c>
      <c r="M1908" t="s">
        <v>236</v>
      </c>
      <c r="N1908" t="s">
        <v>938</v>
      </c>
      <c r="O1908" t="s">
        <v>544</v>
      </c>
      <c r="P1908" t="s">
        <v>201</v>
      </c>
      <c r="Q1908" s="302" t="s">
        <v>441</v>
      </c>
      <c r="R1908" t="s">
        <v>201</v>
      </c>
      <c r="S1908" t="s">
        <v>204</v>
      </c>
      <c r="T1908" t="s">
        <v>201</v>
      </c>
      <c r="U1908" t="s">
        <v>83</v>
      </c>
      <c r="V1908" t="s">
        <v>205</v>
      </c>
      <c r="W1908" t="s">
        <v>201</v>
      </c>
      <c r="X1908" t="s">
        <v>46</v>
      </c>
      <c r="Y1908" s="287" t="s">
        <v>138</v>
      </c>
    </row>
    <row r="1909" spans="1:25" x14ac:dyDescent="0.35">
      <c r="A1909" t="s">
        <v>192</v>
      </c>
      <c r="B1909" t="s">
        <v>193</v>
      </c>
      <c r="C1909" t="s">
        <v>916</v>
      </c>
      <c r="D1909" t="s">
        <v>939</v>
      </c>
      <c r="E1909" s="152">
        <v>0.41</v>
      </c>
      <c r="F1909" s="152">
        <v>0.41</v>
      </c>
      <c r="G1909" t="s">
        <v>196</v>
      </c>
      <c r="H1909" s="342">
        <v>1</v>
      </c>
      <c r="I1909" s="294">
        <v>43356</v>
      </c>
      <c r="J1909">
        <v>24958</v>
      </c>
      <c r="K1909">
        <v>1739</v>
      </c>
      <c r="L1909" t="s">
        <v>561</v>
      </c>
      <c r="M1909" t="s">
        <v>236</v>
      </c>
      <c r="N1909" t="s">
        <v>938</v>
      </c>
      <c r="O1909" t="s">
        <v>544</v>
      </c>
      <c r="P1909" t="s">
        <v>201</v>
      </c>
      <c r="Q1909" s="302" t="s">
        <v>210</v>
      </c>
      <c r="R1909" t="s">
        <v>201</v>
      </c>
      <c r="S1909" t="s">
        <v>204</v>
      </c>
      <c r="T1909" t="s">
        <v>201</v>
      </c>
      <c r="U1909" t="s">
        <v>85</v>
      </c>
      <c r="V1909" t="s">
        <v>205</v>
      </c>
      <c r="W1909" t="s">
        <v>201</v>
      </c>
      <c r="X1909" t="s">
        <v>46</v>
      </c>
      <c r="Y1909" s="287" t="s">
        <v>138</v>
      </c>
    </row>
    <row r="1910" spans="1:25" x14ac:dyDescent="0.35">
      <c r="A1910" t="s">
        <v>192</v>
      </c>
      <c r="B1910" t="s">
        <v>193</v>
      </c>
      <c r="C1910" t="s">
        <v>916</v>
      </c>
      <c r="D1910" t="s">
        <v>940</v>
      </c>
      <c r="E1910" s="152">
        <v>723.8</v>
      </c>
      <c r="F1910" s="152">
        <v>723.8</v>
      </c>
      <c r="G1910" t="s">
        <v>196</v>
      </c>
      <c r="H1910" s="342">
        <v>1</v>
      </c>
      <c r="I1910" s="294">
        <v>43361</v>
      </c>
      <c r="J1910">
        <v>24723</v>
      </c>
      <c r="K1910">
        <v>22</v>
      </c>
      <c r="L1910" t="s">
        <v>561</v>
      </c>
      <c r="M1910" t="s">
        <v>281</v>
      </c>
      <c r="N1910" t="s">
        <v>941</v>
      </c>
      <c r="O1910" t="s">
        <v>544</v>
      </c>
      <c r="P1910" t="s">
        <v>201</v>
      </c>
      <c r="Q1910" s="302" t="s">
        <v>210</v>
      </c>
      <c r="R1910" t="s">
        <v>201</v>
      </c>
      <c r="S1910" t="s">
        <v>204</v>
      </c>
      <c r="T1910" t="s">
        <v>201</v>
      </c>
      <c r="U1910" t="s">
        <v>50</v>
      </c>
      <c r="V1910" t="s">
        <v>205</v>
      </c>
      <c r="W1910" t="s">
        <v>201</v>
      </c>
      <c r="X1910" t="s">
        <v>46</v>
      </c>
      <c r="Y1910" s="287" t="s">
        <v>138</v>
      </c>
    </row>
    <row r="1911" spans="1:25" x14ac:dyDescent="0.35">
      <c r="A1911" t="s">
        <v>192</v>
      </c>
      <c r="B1911" t="s">
        <v>193</v>
      </c>
      <c r="C1911" t="s">
        <v>916</v>
      </c>
      <c r="D1911" t="s">
        <v>942</v>
      </c>
      <c r="E1911" s="152">
        <v>465.4</v>
      </c>
      <c r="F1911" s="152">
        <v>465.4</v>
      </c>
      <c r="G1911" t="s">
        <v>196</v>
      </c>
      <c r="H1911" s="342">
        <v>1</v>
      </c>
      <c r="I1911" s="294">
        <v>43361</v>
      </c>
      <c r="J1911">
        <v>24958</v>
      </c>
      <c r="K1911">
        <v>1859</v>
      </c>
      <c r="L1911" t="s">
        <v>561</v>
      </c>
      <c r="M1911" t="s">
        <v>236</v>
      </c>
      <c r="N1911" t="s">
        <v>943</v>
      </c>
      <c r="O1911" t="s">
        <v>544</v>
      </c>
      <c r="P1911" t="s">
        <v>201</v>
      </c>
      <c r="Q1911" s="302" t="s">
        <v>238</v>
      </c>
      <c r="R1911" t="s">
        <v>201</v>
      </c>
      <c r="S1911" t="s">
        <v>204</v>
      </c>
      <c r="T1911" t="s">
        <v>201</v>
      </c>
      <c r="U1911" t="s">
        <v>92</v>
      </c>
      <c r="V1911" t="s">
        <v>205</v>
      </c>
      <c r="W1911" t="s">
        <v>201</v>
      </c>
      <c r="X1911" t="s">
        <v>46</v>
      </c>
      <c r="Y1911" s="287" t="s">
        <v>138</v>
      </c>
    </row>
    <row r="1912" spans="1:25" x14ac:dyDescent="0.35">
      <c r="A1912" t="s">
        <v>192</v>
      </c>
      <c r="B1912" t="s">
        <v>193</v>
      </c>
      <c r="C1912" t="s">
        <v>916</v>
      </c>
      <c r="D1912" t="s">
        <v>944</v>
      </c>
      <c r="E1912" s="152">
        <v>13075</v>
      </c>
      <c r="F1912" s="152">
        <v>13075</v>
      </c>
      <c r="G1912" t="s">
        <v>196</v>
      </c>
      <c r="H1912" s="342">
        <v>1</v>
      </c>
      <c r="I1912" s="294">
        <v>43361</v>
      </c>
      <c r="J1912">
        <v>24958</v>
      </c>
      <c r="K1912">
        <v>1867</v>
      </c>
      <c r="L1912" t="s">
        <v>561</v>
      </c>
      <c r="M1912" t="s">
        <v>236</v>
      </c>
      <c r="N1912" t="s">
        <v>945</v>
      </c>
      <c r="O1912" t="s">
        <v>544</v>
      </c>
      <c r="P1912" t="s">
        <v>201</v>
      </c>
      <c r="Q1912" s="302" t="s">
        <v>359</v>
      </c>
      <c r="R1912" t="s">
        <v>201</v>
      </c>
      <c r="S1912" t="s">
        <v>204</v>
      </c>
      <c r="T1912" t="s">
        <v>201</v>
      </c>
      <c r="U1912" t="s">
        <v>56</v>
      </c>
      <c r="V1912" t="s">
        <v>205</v>
      </c>
      <c r="W1912" t="s">
        <v>201</v>
      </c>
      <c r="X1912" t="s">
        <v>46</v>
      </c>
      <c r="Y1912" s="287" t="s">
        <v>56</v>
      </c>
    </row>
    <row r="1913" spans="1:25" x14ac:dyDescent="0.35">
      <c r="A1913" t="s">
        <v>192</v>
      </c>
      <c r="B1913" t="s">
        <v>193</v>
      </c>
      <c r="C1913" t="s">
        <v>916</v>
      </c>
      <c r="D1913" t="s">
        <v>233</v>
      </c>
      <c r="E1913" s="152">
        <v>39.229999999999997</v>
      </c>
      <c r="F1913" s="152">
        <v>39.229999999999997</v>
      </c>
      <c r="G1913" t="s">
        <v>196</v>
      </c>
      <c r="H1913" s="342">
        <v>1</v>
      </c>
      <c r="I1913" s="294">
        <v>43361</v>
      </c>
      <c r="J1913">
        <v>24958</v>
      </c>
      <c r="K1913">
        <v>1868</v>
      </c>
      <c r="L1913" t="s">
        <v>561</v>
      </c>
      <c r="M1913" t="s">
        <v>236</v>
      </c>
      <c r="N1913" t="s">
        <v>945</v>
      </c>
      <c r="O1913" t="s">
        <v>544</v>
      </c>
      <c r="P1913" t="s">
        <v>201</v>
      </c>
      <c r="Q1913" s="302" t="s">
        <v>210</v>
      </c>
      <c r="R1913" t="s">
        <v>201</v>
      </c>
      <c r="S1913" t="s">
        <v>204</v>
      </c>
      <c r="T1913" t="s">
        <v>201</v>
      </c>
      <c r="U1913" t="s">
        <v>85</v>
      </c>
      <c r="V1913" t="s">
        <v>205</v>
      </c>
      <c r="W1913" t="s">
        <v>201</v>
      </c>
      <c r="X1913" t="s">
        <v>46</v>
      </c>
      <c r="Y1913" s="287" t="s">
        <v>138</v>
      </c>
    </row>
    <row r="1914" spans="1:25" x14ac:dyDescent="0.35">
      <c r="A1914" t="s">
        <v>192</v>
      </c>
      <c r="B1914" t="s">
        <v>193</v>
      </c>
      <c r="C1914" t="s">
        <v>916</v>
      </c>
      <c r="D1914" t="s">
        <v>946</v>
      </c>
      <c r="E1914" s="152">
        <v>200</v>
      </c>
      <c r="F1914" s="152">
        <v>200</v>
      </c>
      <c r="G1914" t="s">
        <v>196</v>
      </c>
      <c r="H1914" s="342">
        <v>1</v>
      </c>
      <c r="I1914" s="294">
        <v>43373</v>
      </c>
      <c r="J1914">
        <v>24958</v>
      </c>
      <c r="K1914">
        <v>2419</v>
      </c>
      <c r="L1914" t="s">
        <v>561</v>
      </c>
      <c r="M1914" t="s">
        <v>236</v>
      </c>
      <c r="N1914" t="s">
        <v>947</v>
      </c>
      <c r="O1914" t="s">
        <v>544</v>
      </c>
      <c r="P1914" t="s">
        <v>201</v>
      </c>
      <c r="Q1914" s="302" t="s">
        <v>284</v>
      </c>
      <c r="R1914" t="s">
        <v>201</v>
      </c>
      <c r="S1914" t="s">
        <v>204</v>
      </c>
      <c r="T1914" t="s">
        <v>201</v>
      </c>
      <c r="U1914" t="s">
        <v>50</v>
      </c>
      <c r="V1914" t="s">
        <v>205</v>
      </c>
      <c r="W1914" t="s">
        <v>201</v>
      </c>
      <c r="X1914" t="s">
        <v>46</v>
      </c>
      <c r="Y1914" s="287" t="s">
        <v>138</v>
      </c>
    </row>
    <row r="1915" spans="1:25" x14ac:dyDescent="0.35">
      <c r="A1915" t="s">
        <v>192</v>
      </c>
      <c r="B1915" t="s">
        <v>193</v>
      </c>
      <c r="C1915" t="s">
        <v>916</v>
      </c>
      <c r="D1915" t="s">
        <v>948</v>
      </c>
      <c r="E1915" s="152">
        <v>33.700000000000003</v>
      </c>
      <c r="F1915" s="152">
        <v>33.700000000000003</v>
      </c>
      <c r="G1915" t="s">
        <v>196</v>
      </c>
      <c r="H1915" s="342">
        <v>1</v>
      </c>
      <c r="I1915" s="294">
        <v>43362</v>
      </c>
      <c r="J1915">
        <v>24958</v>
      </c>
      <c r="K1915">
        <v>1949</v>
      </c>
      <c r="L1915" t="s">
        <v>561</v>
      </c>
      <c r="M1915" t="s">
        <v>236</v>
      </c>
      <c r="N1915" t="s">
        <v>949</v>
      </c>
      <c r="O1915" t="s">
        <v>544</v>
      </c>
      <c r="P1915" t="s">
        <v>201</v>
      </c>
      <c r="Q1915" s="302" t="s">
        <v>284</v>
      </c>
      <c r="R1915" t="s">
        <v>201</v>
      </c>
      <c r="S1915" t="s">
        <v>204</v>
      </c>
      <c r="T1915" t="s">
        <v>201</v>
      </c>
      <c r="U1915" t="s">
        <v>56</v>
      </c>
      <c r="V1915" t="s">
        <v>205</v>
      </c>
      <c r="W1915" t="s">
        <v>201</v>
      </c>
      <c r="X1915" t="s">
        <v>46</v>
      </c>
      <c r="Y1915" s="287" t="s">
        <v>63</v>
      </c>
    </row>
    <row r="1916" spans="1:25" x14ac:dyDescent="0.35">
      <c r="A1916" t="s">
        <v>192</v>
      </c>
      <c r="B1916" t="s">
        <v>193</v>
      </c>
      <c r="C1916" t="s">
        <v>916</v>
      </c>
      <c r="D1916" t="s">
        <v>233</v>
      </c>
      <c r="E1916" s="152">
        <v>0.1</v>
      </c>
      <c r="F1916" s="152">
        <v>0.1</v>
      </c>
      <c r="G1916" t="s">
        <v>196</v>
      </c>
      <c r="H1916" s="342">
        <v>1</v>
      </c>
      <c r="I1916" s="294">
        <v>43362</v>
      </c>
      <c r="J1916">
        <v>24958</v>
      </c>
      <c r="K1916">
        <v>1950</v>
      </c>
      <c r="L1916" t="s">
        <v>561</v>
      </c>
      <c r="M1916" t="s">
        <v>236</v>
      </c>
      <c r="N1916" t="s">
        <v>949</v>
      </c>
      <c r="O1916" t="s">
        <v>544</v>
      </c>
      <c r="P1916" t="s">
        <v>201</v>
      </c>
      <c r="Q1916" s="302" t="s">
        <v>210</v>
      </c>
      <c r="R1916" t="s">
        <v>201</v>
      </c>
      <c r="S1916" t="s">
        <v>204</v>
      </c>
      <c r="T1916" t="s">
        <v>201</v>
      </c>
      <c r="U1916" t="s">
        <v>85</v>
      </c>
      <c r="V1916" t="s">
        <v>205</v>
      </c>
      <c r="W1916" t="s">
        <v>201</v>
      </c>
      <c r="X1916" t="s">
        <v>46</v>
      </c>
      <c r="Y1916" s="287" t="s">
        <v>138</v>
      </c>
    </row>
    <row r="1917" spans="1:25" x14ac:dyDescent="0.35">
      <c r="A1917" t="s">
        <v>192</v>
      </c>
      <c r="B1917" t="s">
        <v>193</v>
      </c>
      <c r="C1917" t="s">
        <v>916</v>
      </c>
      <c r="D1917" t="s">
        <v>950</v>
      </c>
      <c r="E1917" s="152">
        <v>758.16</v>
      </c>
      <c r="F1917" s="152">
        <v>758.16</v>
      </c>
      <c r="G1917" t="s">
        <v>196</v>
      </c>
      <c r="H1917" s="342">
        <v>1</v>
      </c>
      <c r="I1917" s="294">
        <v>43373</v>
      </c>
      <c r="J1917">
        <v>25160</v>
      </c>
      <c r="K1917">
        <v>580</v>
      </c>
      <c r="L1917" t="s">
        <v>520</v>
      </c>
      <c r="M1917" t="s">
        <v>543</v>
      </c>
      <c r="N1917" t="s">
        <v>950</v>
      </c>
      <c r="O1917" t="s">
        <v>544</v>
      </c>
      <c r="P1917" t="s">
        <v>283</v>
      </c>
      <c r="Q1917" s="302" t="s">
        <v>316</v>
      </c>
      <c r="R1917" t="s">
        <v>201</v>
      </c>
      <c r="S1917" t="s">
        <v>204</v>
      </c>
      <c r="T1917" t="s">
        <v>201</v>
      </c>
      <c r="U1917" t="s">
        <v>317</v>
      </c>
      <c r="V1917" t="s">
        <v>318</v>
      </c>
      <c r="W1917" t="s">
        <v>201</v>
      </c>
      <c r="X1917" t="s">
        <v>94</v>
      </c>
      <c r="Y1917" s="287" t="s">
        <v>164</v>
      </c>
    </row>
    <row r="1918" spans="1:25" x14ac:dyDescent="0.35">
      <c r="A1918" t="s">
        <v>192</v>
      </c>
      <c r="B1918" t="s">
        <v>193</v>
      </c>
      <c r="C1918" t="s">
        <v>916</v>
      </c>
      <c r="D1918" t="s">
        <v>950</v>
      </c>
      <c r="E1918" s="152">
        <v>315.39999999999998</v>
      </c>
      <c r="F1918" s="152">
        <v>315.39999999999998</v>
      </c>
      <c r="G1918" t="s">
        <v>196</v>
      </c>
      <c r="H1918" s="342">
        <v>1</v>
      </c>
      <c r="I1918" s="294">
        <v>43373</v>
      </c>
      <c r="J1918">
        <v>25160</v>
      </c>
      <c r="K1918">
        <v>581</v>
      </c>
      <c r="L1918" t="s">
        <v>520</v>
      </c>
      <c r="M1918" t="s">
        <v>543</v>
      </c>
      <c r="N1918" t="s">
        <v>950</v>
      </c>
      <c r="O1918" t="s">
        <v>544</v>
      </c>
      <c r="P1918" t="s">
        <v>283</v>
      </c>
      <c r="Q1918" s="302" t="s">
        <v>319</v>
      </c>
      <c r="R1918" t="s">
        <v>201</v>
      </c>
      <c r="S1918" t="s">
        <v>204</v>
      </c>
      <c r="T1918" t="s">
        <v>201</v>
      </c>
      <c r="U1918" t="s">
        <v>317</v>
      </c>
      <c r="V1918" t="s">
        <v>318</v>
      </c>
      <c r="W1918" t="s">
        <v>201</v>
      </c>
      <c r="X1918" t="s">
        <v>94</v>
      </c>
      <c r="Y1918" s="287" t="s">
        <v>164</v>
      </c>
    </row>
    <row r="1919" spans="1:25" x14ac:dyDescent="0.35">
      <c r="A1919" t="s">
        <v>192</v>
      </c>
      <c r="B1919" t="s">
        <v>193</v>
      </c>
      <c r="C1919" t="s">
        <v>916</v>
      </c>
      <c r="D1919" t="s">
        <v>950</v>
      </c>
      <c r="E1919" s="152">
        <v>358.49</v>
      </c>
      <c r="F1919" s="152">
        <v>358.49</v>
      </c>
      <c r="G1919" t="s">
        <v>196</v>
      </c>
      <c r="H1919" s="342">
        <v>1</v>
      </c>
      <c r="I1919" s="294">
        <v>43373</v>
      </c>
      <c r="J1919">
        <v>25160</v>
      </c>
      <c r="K1919">
        <v>582</v>
      </c>
      <c r="L1919" t="s">
        <v>520</v>
      </c>
      <c r="M1919" t="s">
        <v>543</v>
      </c>
      <c r="N1919" t="s">
        <v>950</v>
      </c>
      <c r="O1919" t="s">
        <v>544</v>
      </c>
      <c r="P1919" t="s">
        <v>283</v>
      </c>
      <c r="Q1919" s="302" t="s">
        <v>320</v>
      </c>
      <c r="R1919" t="s">
        <v>201</v>
      </c>
      <c r="S1919" t="s">
        <v>204</v>
      </c>
      <c r="T1919" t="s">
        <v>201</v>
      </c>
      <c r="U1919" t="s">
        <v>317</v>
      </c>
      <c r="V1919" t="s">
        <v>318</v>
      </c>
      <c r="W1919" t="s">
        <v>201</v>
      </c>
      <c r="X1919" t="s">
        <v>94</v>
      </c>
      <c r="Y1919" s="287" t="s">
        <v>164</v>
      </c>
    </row>
    <row r="1920" spans="1:25" x14ac:dyDescent="0.35">
      <c r="A1920" t="s">
        <v>192</v>
      </c>
      <c r="B1920" t="s">
        <v>193</v>
      </c>
      <c r="C1920" t="s">
        <v>916</v>
      </c>
      <c r="D1920" t="s">
        <v>950</v>
      </c>
      <c r="E1920" s="152">
        <v>354.46</v>
      </c>
      <c r="F1920" s="152">
        <v>354.46</v>
      </c>
      <c r="G1920" t="s">
        <v>196</v>
      </c>
      <c r="H1920" s="342">
        <v>1</v>
      </c>
      <c r="I1920" s="294">
        <v>43373</v>
      </c>
      <c r="J1920">
        <v>25160</v>
      </c>
      <c r="K1920">
        <v>583</v>
      </c>
      <c r="L1920" t="s">
        <v>520</v>
      </c>
      <c r="M1920" t="s">
        <v>543</v>
      </c>
      <c r="N1920" t="s">
        <v>950</v>
      </c>
      <c r="O1920" t="s">
        <v>544</v>
      </c>
      <c r="P1920" t="s">
        <v>283</v>
      </c>
      <c r="Q1920" s="302" t="s">
        <v>348</v>
      </c>
      <c r="R1920" t="s">
        <v>201</v>
      </c>
      <c r="S1920" t="s">
        <v>204</v>
      </c>
      <c r="T1920" t="s">
        <v>201</v>
      </c>
      <c r="U1920" t="s">
        <v>317</v>
      </c>
      <c r="V1920" t="s">
        <v>318</v>
      </c>
      <c r="W1920" t="s">
        <v>201</v>
      </c>
      <c r="X1920" t="s">
        <v>94</v>
      </c>
      <c r="Y1920" s="287" t="s">
        <v>164</v>
      </c>
    </row>
    <row r="1921" spans="1:25" x14ac:dyDescent="0.35">
      <c r="A1921" t="s">
        <v>192</v>
      </c>
      <c r="B1921" t="s">
        <v>193</v>
      </c>
      <c r="C1921" t="s">
        <v>916</v>
      </c>
      <c r="D1921" t="s">
        <v>950</v>
      </c>
      <c r="E1921" s="152">
        <v>1118.53</v>
      </c>
      <c r="F1921" s="152">
        <v>1118.53</v>
      </c>
      <c r="G1921" t="s">
        <v>196</v>
      </c>
      <c r="H1921" s="342">
        <v>1</v>
      </c>
      <c r="I1921" s="294">
        <v>43373</v>
      </c>
      <c r="J1921">
        <v>25160</v>
      </c>
      <c r="K1921">
        <v>584</v>
      </c>
      <c r="L1921" t="s">
        <v>520</v>
      </c>
      <c r="M1921" t="s">
        <v>543</v>
      </c>
      <c r="N1921" t="s">
        <v>950</v>
      </c>
      <c r="O1921" t="s">
        <v>544</v>
      </c>
      <c r="P1921" t="s">
        <v>283</v>
      </c>
      <c r="Q1921" s="302" t="s">
        <v>321</v>
      </c>
      <c r="R1921" t="s">
        <v>201</v>
      </c>
      <c r="S1921" t="s">
        <v>204</v>
      </c>
      <c r="T1921" t="s">
        <v>201</v>
      </c>
      <c r="U1921" t="s">
        <v>317</v>
      </c>
      <c r="V1921" t="s">
        <v>318</v>
      </c>
      <c r="W1921" t="s">
        <v>201</v>
      </c>
      <c r="X1921" t="s">
        <v>94</v>
      </c>
      <c r="Y1921" s="287" t="s">
        <v>164</v>
      </c>
    </row>
    <row r="1922" spans="1:25" x14ac:dyDescent="0.35">
      <c r="A1922" t="s">
        <v>192</v>
      </c>
      <c r="B1922" t="s">
        <v>193</v>
      </c>
      <c r="C1922" t="s">
        <v>916</v>
      </c>
      <c r="D1922" t="s">
        <v>950</v>
      </c>
      <c r="E1922" s="152">
        <v>74.760000000000005</v>
      </c>
      <c r="F1922" s="152">
        <v>74.760000000000005</v>
      </c>
      <c r="G1922" t="s">
        <v>196</v>
      </c>
      <c r="H1922" s="342">
        <v>1</v>
      </c>
      <c r="I1922" s="294">
        <v>43373</v>
      </c>
      <c r="J1922">
        <v>25160</v>
      </c>
      <c r="K1922">
        <v>585</v>
      </c>
      <c r="L1922" t="s">
        <v>520</v>
      </c>
      <c r="M1922" t="s">
        <v>543</v>
      </c>
      <c r="N1922" t="s">
        <v>950</v>
      </c>
      <c r="O1922" t="s">
        <v>544</v>
      </c>
      <c r="P1922" t="s">
        <v>283</v>
      </c>
      <c r="Q1922" s="302" t="s">
        <v>323</v>
      </c>
      <c r="R1922" t="s">
        <v>201</v>
      </c>
      <c r="S1922" t="s">
        <v>204</v>
      </c>
      <c r="T1922" t="s">
        <v>201</v>
      </c>
      <c r="U1922" t="s">
        <v>317</v>
      </c>
      <c r="V1922" t="s">
        <v>318</v>
      </c>
      <c r="W1922" t="s">
        <v>201</v>
      </c>
      <c r="X1922" t="s">
        <v>94</v>
      </c>
      <c r="Y1922" s="287" t="s">
        <v>164</v>
      </c>
    </row>
    <row r="1923" spans="1:25" x14ac:dyDescent="0.35">
      <c r="A1923" t="s">
        <v>192</v>
      </c>
      <c r="B1923" t="s">
        <v>193</v>
      </c>
      <c r="C1923" t="s">
        <v>916</v>
      </c>
      <c r="D1923" t="s">
        <v>950</v>
      </c>
      <c r="E1923" s="152">
        <v>-46.26</v>
      </c>
      <c r="F1923" s="152">
        <v>-46.26</v>
      </c>
      <c r="G1923" t="s">
        <v>196</v>
      </c>
      <c r="H1923" s="342">
        <v>1</v>
      </c>
      <c r="I1923" s="294">
        <v>43373</v>
      </c>
      <c r="J1923">
        <v>25160</v>
      </c>
      <c r="K1923">
        <v>586</v>
      </c>
      <c r="L1923" t="s">
        <v>520</v>
      </c>
      <c r="M1923" t="s">
        <v>543</v>
      </c>
      <c r="N1923" t="s">
        <v>950</v>
      </c>
      <c r="O1923" t="s">
        <v>544</v>
      </c>
      <c r="P1923" t="s">
        <v>283</v>
      </c>
      <c r="Q1923" s="302" t="s">
        <v>324</v>
      </c>
      <c r="R1923" t="s">
        <v>201</v>
      </c>
      <c r="S1923" t="s">
        <v>204</v>
      </c>
      <c r="T1923" t="s">
        <v>201</v>
      </c>
      <c r="U1923" t="s">
        <v>317</v>
      </c>
      <c r="V1923" t="s">
        <v>318</v>
      </c>
      <c r="W1923" t="s">
        <v>201</v>
      </c>
      <c r="X1923" t="s">
        <v>94</v>
      </c>
      <c r="Y1923" s="287" t="s">
        <v>164</v>
      </c>
    </row>
    <row r="1924" spans="1:25" x14ac:dyDescent="0.35">
      <c r="A1924" t="s">
        <v>192</v>
      </c>
      <c r="B1924" t="s">
        <v>193</v>
      </c>
      <c r="C1924" t="s">
        <v>916</v>
      </c>
      <c r="D1924" t="s">
        <v>950</v>
      </c>
      <c r="E1924" s="152">
        <v>341.8</v>
      </c>
      <c r="F1924" s="152">
        <v>341.8</v>
      </c>
      <c r="G1924" t="s">
        <v>196</v>
      </c>
      <c r="H1924" s="342">
        <v>1</v>
      </c>
      <c r="I1924" s="294">
        <v>43373</v>
      </c>
      <c r="J1924">
        <v>25160</v>
      </c>
      <c r="K1924">
        <v>587</v>
      </c>
      <c r="L1924" t="s">
        <v>520</v>
      </c>
      <c r="M1924" t="s">
        <v>543</v>
      </c>
      <c r="N1924" t="s">
        <v>950</v>
      </c>
      <c r="O1924" t="s">
        <v>544</v>
      </c>
      <c r="P1924" t="s">
        <v>283</v>
      </c>
      <c r="Q1924" s="302" t="s">
        <v>325</v>
      </c>
      <c r="R1924" t="s">
        <v>201</v>
      </c>
      <c r="S1924" t="s">
        <v>204</v>
      </c>
      <c r="T1924" t="s">
        <v>201</v>
      </c>
      <c r="U1924" t="s">
        <v>317</v>
      </c>
      <c r="V1924" t="s">
        <v>318</v>
      </c>
      <c r="W1924" t="s">
        <v>201</v>
      </c>
      <c r="X1924" t="s">
        <v>94</v>
      </c>
      <c r="Y1924" s="287" t="s">
        <v>164</v>
      </c>
    </row>
    <row r="1925" spans="1:25" x14ac:dyDescent="0.35">
      <c r="A1925" t="s">
        <v>192</v>
      </c>
      <c r="B1925" t="s">
        <v>193</v>
      </c>
      <c r="C1925" t="s">
        <v>916</v>
      </c>
      <c r="D1925" t="s">
        <v>950</v>
      </c>
      <c r="E1925" s="152">
        <v>69.02</v>
      </c>
      <c r="F1925" s="152">
        <v>69.02</v>
      </c>
      <c r="G1925" t="s">
        <v>196</v>
      </c>
      <c r="H1925" s="342">
        <v>1</v>
      </c>
      <c r="I1925" s="294">
        <v>43373</v>
      </c>
      <c r="J1925">
        <v>25160</v>
      </c>
      <c r="K1925">
        <v>588</v>
      </c>
      <c r="L1925" t="s">
        <v>520</v>
      </c>
      <c r="M1925" t="s">
        <v>543</v>
      </c>
      <c r="N1925" t="s">
        <v>950</v>
      </c>
      <c r="O1925" t="s">
        <v>544</v>
      </c>
      <c r="P1925" t="s">
        <v>283</v>
      </c>
      <c r="Q1925" s="302" t="s">
        <v>351</v>
      </c>
      <c r="R1925" t="s">
        <v>201</v>
      </c>
      <c r="S1925" t="s">
        <v>204</v>
      </c>
      <c r="T1925" t="s">
        <v>201</v>
      </c>
      <c r="U1925" t="s">
        <v>317</v>
      </c>
      <c r="V1925" t="s">
        <v>318</v>
      </c>
      <c r="W1925" t="s">
        <v>201</v>
      </c>
      <c r="X1925" t="s">
        <v>94</v>
      </c>
      <c r="Y1925" s="287" t="s">
        <v>164</v>
      </c>
    </row>
    <row r="1926" spans="1:25" x14ac:dyDescent="0.35">
      <c r="A1926" t="s">
        <v>192</v>
      </c>
      <c r="B1926" t="s">
        <v>193</v>
      </c>
      <c r="C1926" t="s">
        <v>916</v>
      </c>
      <c r="D1926" t="s">
        <v>950</v>
      </c>
      <c r="E1926" s="152">
        <v>0.14000000000000001</v>
      </c>
      <c r="F1926" s="152">
        <v>0.14000000000000001</v>
      </c>
      <c r="G1926" t="s">
        <v>196</v>
      </c>
      <c r="H1926" s="342">
        <v>1</v>
      </c>
      <c r="I1926" s="294">
        <v>43373</v>
      </c>
      <c r="J1926">
        <v>25160</v>
      </c>
      <c r="K1926">
        <v>589</v>
      </c>
      <c r="L1926" t="s">
        <v>520</v>
      </c>
      <c r="M1926" t="s">
        <v>543</v>
      </c>
      <c r="N1926" t="s">
        <v>950</v>
      </c>
      <c r="O1926" t="s">
        <v>544</v>
      </c>
      <c r="P1926" t="s">
        <v>283</v>
      </c>
      <c r="Q1926" s="302" t="s">
        <v>352</v>
      </c>
      <c r="R1926" t="s">
        <v>201</v>
      </c>
      <c r="S1926" t="s">
        <v>204</v>
      </c>
      <c r="T1926" t="s">
        <v>201</v>
      </c>
      <c r="U1926" t="s">
        <v>317</v>
      </c>
      <c r="V1926" t="s">
        <v>318</v>
      </c>
      <c r="W1926" t="s">
        <v>201</v>
      </c>
      <c r="X1926" t="s">
        <v>94</v>
      </c>
      <c r="Y1926" s="287" t="s">
        <v>164</v>
      </c>
    </row>
    <row r="1927" spans="1:25" x14ac:dyDescent="0.35">
      <c r="A1927" t="s">
        <v>192</v>
      </c>
      <c r="B1927" t="s">
        <v>193</v>
      </c>
      <c r="C1927" t="s">
        <v>916</v>
      </c>
      <c r="D1927" t="s">
        <v>950</v>
      </c>
      <c r="E1927" s="152">
        <v>52.95</v>
      </c>
      <c r="F1927" s="152">
        <v>52.95</v>
      </c>
      <c r="G1927" t="s">
        <v>196</v>
      </c>
      <c r="H1927" s="342">
        <v>1</v>
      </c>
      <c r="I1927" s="294">
        <v>43373</v>
      </c>
      <c r="J1927">
        <v>25160</v>
      </c>
      <c r="K1927">
        <v>590</v>
      </c>
      <c r="L1927" t="s">
        <v>520</v>
      </c>
      <c r="M1927" t="s">
        <v>543</v>
      </c>
      <c r="N1927" t="s">
        <v>950</v>
      </c>
      <c r="O1927" t="s">
        <v>544</v>
      </c>
      <c r="P1927" t="s">
        <v>283</v>
      </c>
      <c r="Q1927" s="302" t="s">
        <v>326</v>
      </c>
      <c r="R1927" t="s">
        <v>201</v>
      </c>
      <c r="S1927" t="s">
        <v>204</v>
      </c>
      <c r="T1927" t="s">
        <v>201</v>
      </c>
      <c r="U1927" t="s">
        <v>317</v>
      </c>
      <c r="V1927" t="s">
        <v>318</v>
      </c>
      <c r="W1927" t="s">
        <v>201</v>
      </c>
      <c r="X1927" t="s">
        <v>94</v>
      </c>
      <c r="Y1927" s="287" t="s">
        <v>164</v>
      </c>
    </row>
    <row r="1928" spans="1:25" x14ac:dyDescent="0.35">
      <c r="A1928" t="s">
        <v>192</v>
      </c>
      <c r="B1928" t="s">
        <v>193</v>
      </c>
      <c r="C1928" t="s">
        <v>916</v>
      </c>
      <c r="D1928" t="s">
        <v>951</v>
      </c>
      <c r="E1928" s="152">
        <v>323.48</v>
      </c>
      <c r="F1928" s="152">
        <v>323.48</v>
      </c>
      <c r="G1928" t="s">
        <v>196</v>
      </c>
      <c r="H1928" s="342">
        <v>1</v>
      </c>
      <c r="I1928" s="294">
        <v>43373</v>
      </c>
      <c r="J1928">
        <v>25161</v>
      </c>
      <c r="K1928">
        <v>58</v>
      </c>
      <c r="L1928" t="s">
        <v>520</v>
      </c>
      <c r="M1928" t="s">
        <v>682</v>
      </c>
      <c r="N1928" t="s">
        <v>951</v>
      </c>
      <c r="O1928" t="s">
        <v>544</v>
      </c>
      <c r="P1928" t="s">
        <v>329</v>
      </c>
      <c r="Q1928" s="302" t="s">
        <v>316</v>
      </c>
      <c r="R1928" t="s">
        <v>201</v>
      </c>
      <c r="S1928" t="s">
        <v>204</v>
      </c>
      <c r="T1928" t="s">
        <v>201</v>
      </c>
      <c r="U1928" t="s">
        <v>330</v>
      </c>
      <c r="V1928" t="s">
        <v>318</v>
      </c>
      <c r="W1928" t="s">
        <v>201</v>
      </c>
      <c r="X1928" t="s">
        <v>331</v>
      </c>
      <c r="Y1928" s="287" t="s">
        <v>164</v>
      </c>
    </row>
    <row r="1929" spans="1:25" x14ac:dyDescent="0.35">
      <c r="A1929" t="s">
        <v>192</v>
      </c>
      <c r="B1929" t="s">
        <v>193</v>
      </c>
      <c r="C1929" t="s">
        <v>916</v>
      </c>
      <c r="D1929" t="s">
        <v>951</v>
      </c>
      <c r="E1929" s="152">
        <v>33.83</v>
      </c>
      <c r="F1929" s="152">
        <v>33.83</v>
      </c>
      <c r="G1929" t="s">
        <v>196</v>
      </c>
      <c r="H1929" s="342">
        <v>1</v>
      </c>
      <c r="I1929" s="294">
        <v>43373</v>
      </c>
      <c r="J1929">
        <v>25161</v>
      </c>
      <c r="K1929">
        <v>278</v>
      </c>
      <c r="L1929" t="s">
        <v>520</v>
      </c>
      <c r="M1929" t="s">
        <v>682</v>
      </c>
      <c r="N1929" t="s">
        <v>951</v>
      </c>
      <c r="O1929" t="s">
        <v>544</v>
      </c>
      <c r="P1929" t="s">
        <v>332</v>
      </c>
      <c r="Q1929" s="302" t="s">
        <v>316</v>
      </c>
      <c r="R1929" t="s">
        <v>201</v>
      </c>
      <c r="S1929" t="s">
        <v>204</v>
      </c>
      <c r="T1929" t="s">
        <v>201</v>
      </c>
      <c r="U1929" t="s">
        <v>330</v>
      </c>
      <c r="V1929" t="s">
        <v>318</v>
      </c>
      <c r="W1929" t="s">
        <v>201</v>
      </c>
      <c r="X1929" t="s">
        <v>331</v>
      </c>
      <c r="Y1929" s="287" t="s">
        <v>164</v>
      </c>
    </row>
    <row r="1930" spans="1:25" x14ac:dyDescent="0.35">
      <c r="A1930" t="s">
        <v>192</v>
      </c>
      <c r="B1930" t="s">
        <v>193</v>
      </c>
      <c r="C1930" t="s">
        <v>916</v>
      </c>
      <c r="D1930" t="s">
        <v>951</v>
      </c>
      <c r="E1930" s="152">
        <v>27.63</v>
      </c>
      <c r="F1930" s="152">
        <v>27.63</v>
      </c>
      <c r="G1930" t="s">
        <v>196</v>
      </c>
      <c r="H1930" s="342">
        <v>1</v>
      </c>
      <c r="I1930" s="294">
        <v>43373</v>
      </c>
      <c r="J1930">
        <v>25161</v>
      </c>
      <c r="K1930">
        <v>496</v>
      </c>
      <c r="L1930" t="s">
        <v>520</v>
      </c>
      <c r="M1930" t="s">
        <v>682</v>
      </c>
      <c r="N1930" t="s">
        <v>951</v>
      </c>
      <c r="O1930" t="s">
        <v>544</v>
      </c>
      <c r="P1930" t="s">
        <v>333</v>
      </c>
      <c r="Q1930" s="302" t="s">
        <v>316</v>
      </c>
      <c r="R1930" t="s">
        <v>201</v>
      </c>
      <c r="S1930" t="s">
        <v>204</v>
      </c>
      <c r="T1930" t="s">
        <v>201</v>
      </c>
      <c r="U1930" t="s">
        <v>330</v>
      </c>
      <c r="V1930" t="s">
        <v>318</v>
      </c>
      <c r="W1930" t="s">
        <v>201</v>
      </c>
      <c r="X1930" t="s">
        <v>331</v>
      </c>
      <c r="Y1930" s="287" t="s">
        <v>164</v>
      </c>
    </row>
    <row r="1931" spans="1:25" x14ac:dyDescent="0.35">
      <c r="A1931" t="s">
        <v>192</v>
      </c>
      <c r="B1931" t="s">
        <v>193</v>
      </c>
      <c r="C1931" t="s">
        <v>916</v>
      </c>
      <c r="D1931" t="s">
        <v>951</v>
      </c>
      <c r="E1931" s="152">
        <v>29.2</v>
      </c>
      <c r="F1931" s="152">
        <v>29.2</v>
      </c>
      <c r="G1931" t="s">
        <v>196</v>
      </c>
      <c r="H1931" s="342">
        <v>1</v>
      </c>
      <c r="I1931" s="294">
        <v>43373</v>
      </c>
      <c r="J1931">
        <v>25161</v>
      </c>
      <c r="K1931">
        <v>714</v>
      </c>
      <c r="L1931" t="s">
        <v>520</v>
      </c>
      <c r="M1931" t="s">
        <v>682</v>
      </c>
      <c r="N1931" t="s">
        <v>951</v>
      </c>
      <c r="O1931" t="s">
        <v>544</v>
      </c>
      <c r="P1931" t="s">
        <v>334</v>
      </c>
      <c r="Q1931" s="302" t="s">
        <v>316</v>
      </c>
      <c r="R1931" t="s">
        <v>201</v>
      </c>
      <c r="S1931" t="s">
        <v>204</v>
      </c>
      <c r="T1931" t="s">
        <v>201</v>
      </c>
      <c r="U1931" t="s">
        <v>330</v>
      </c>
      <c r="V1931" t="s">
        <v>318</v>
      </c>
      <c r="W1931" t="s">
        <v>201</v>
      </c>
      <c r="X1931" t="s">
        <v>331</v>
      </c>
      <c r="Y1931" s="287" t="s">
        <v>164</v>
      </c>
    </row>
    <row r="1932" spans="1:25" x14ac:dyDescent="0.35">
      <c r="A1932" t="s">
        <v>192</v>
      </c>
      <c r="B1932" t="s">
        <v>193</v>
      </c>
      <c r="C1932" t="s">
        <v>916</v>
      </c>
      <c r="D1932" t="s">
        <v>951</v>
      </c>
      <c r="E1932" s="152">
        <v>83.31</v>
      </c>
      <c r="F1932" s="152">
        <v>83.31</v>
      </c>
      <c r="G1932" t="s">
        <v>196</v>
      </c>
      <c r="H1932" s="342">
        <v>1</v>
      </c>
      <c r="I1932" s="294">
        <v>43373</v>
      </c>
      <c r="J1932">
        <v>25161</v>
      </c>
      <c r="K1932">
        <v>934</v>
      </c>
      <c r="L1932" t="s">
        <v>520</v>
      </c>
      <c r="M1932" t="s">
        <v>682</v>
      </c>
      <c r="N1932" t="s">
        <v>951</v>
      </c>
      <c r="O1932" t="s">
        <v>544</v>
      </c>
      <c r="P1932" t="s">
        <v>335</v>
      </c>
      <c r="Q1932" s="302" t="s">
        <v>316</v>
      </c>
      <c r="R1932" t="s">
        <v>201</v>
      </c>
      <c r="S1932" t="s">
        <v>204</v>
      </c>
      <c r="T1932" t="s">
        <v>201</v>
      </c>
      <c r="U1932" t="s">
        <v>330</v>
      </c>
      <c r="V1932" t="s">
        <v>318</v>
      </c>
      <c r="W1932" t="s">
        <v>201</v>
      </c>
      <c r="X1932" t="s">
        <v>331</v>
      </c>
      <c r="Y1932" s="287" t="s">
        <v>164</v>
      </c>
    </row>
    <row r="1933" spans="1:25" x14ac:dyDescent="0.35">
      <c r="A1933" t="s">
        <v>192</v>
      </c>
      <c r="B1933" t="s">
        <v>193</v>
      </c>
      <c r="C1933" t="s">
        <v>916</v>
      </c>
      <c r="D1933" t="s">
        <v>951</v>
      </c>
      <c r="E1933" s="152">
        <v>83.75</v>
      </c>
      <c r="F1933" s="152">
        <v>83.75</v>
      </c>
      <c r="G1933" t="s">
        <v>196</v>
      </c>
      <c r="H1933" s="342">
        <v>1</v>
      </c>
      <c r="I1933" s="294">
        <v>43373</v>
      </c>
      <c r="J1933">
        <v>25161</v>
      </c>
      <c r="K1933">
        <v>1156</v>
      </c>
      <c r="L1933" t="s">
        <v>520</v>
      </c>
      <c r="M1933" t="s">
        <v>682</v>
      </c>
      <c r="N1933" t="s">
        <v>951</v>
      </c>
      <c r="O1933" t="s">
        <v>544</v>
      </c>
      <c r="P1933" t="s">
        <v>336</v>
      </c>
      <c r="Q1933" s="302" t="s">
        <v>316</v>
      </c>
      <c r="R1933" t="s">
        <v>201</v>
      </c>
      <c r="S1933" t="s">
        <v>204</v>
      </c>
      <c r="T1933" t="s">
        <v>201</v>
      </c>
      <c r="U1933" t="s">
        <v>330</v>
      </c>
      <c r="V1933" t="s">
        <v>318</v>
      </c>
      <c r="W1933" t="s">
        <v>201</v>
      </c>
      <c r="X1933" t="s">
        <v>331</v>
      </c>
      <c r="Y1933" s="287" t="s">
        <v>164</v>
      </c>
    </row>
    <row r="1934" spans="1:25" x14ac:dyDescent="0.35">
      <c r="A1934" t="s">
        <v>192</v>
      </c>
      <c r="B1934" t="s">
        <v>193</v>
      </c>
      <c r="C1934" t="s">
        <v>916</v>
      </c>
      <c r="D1934" t="s">
        <v>951</v>
      </c>
      <c r="E1934" s="152">
        <v>3.78</v>
      </c>
      <c r="F1934" s="152">
        <v>3.78</v>
      </c>
      <c r="G1934" t="s">
        <v>196</v>
      </c>
      <c r="H1934" s="342">
        <v>1</v>
      </c>
      <c r="I1934" s="294">
        <v>43373</v>
      </c>
      <c r="J1934">
        <v>25161</v>
      </c>
      <c r="K1934">
        <v>1374</v>
      </c>
      <c r="L1934" t="s">
        <v>520</v>
      </c>
      <c r="M1934" t="s">
        <v>682</v>
      </c>
      <c r="N1934" t="s">
        <v>951</v>
      </c>
      <c r="O1934" t="s">
        <v>544</v>
      </c>
      <c r="P1934" t="s">
        <v>337</v>
      </c>
      <c r="Q1934" s="302" t="s">
        <v>316</v>
      </c>
      <c r="R1934" t="s">
        <v>201</v>
      </c>
      <c r="S1934" t="s">
        <v>204</v>
      </c>
      <c r="T1934" t="s">
        <v>201</v>
      </c>
      <c r="U1934" t="s">
        <v>330</v>
      </c>
      <c r="V1934" t="s">
        <v>318</v>
      </c>
      <c r="W1934" t="s">
        <v>201</v>
      </c>
      <c r="X1934" t="s">
        <v>331</v>
      </c>
      <c r="Y1934" s="287" t="s">
        <v>164</v>
      </c>
    </row>
    <row r="1935" spans="1:25" x14ac:dyDescent="0.35">
      <c r="A1935" t="s">
        <v>192</v>
      </c>
      <c r="B1935" t="s">
        <v>193</v>
      </c>
      <c r="C1935" t="s">
        <v>916</v>
      </c>
      <c r="D1935" t="s">
        <v>951</v>
      </c>
      <c r="E1935" s="152">
        <v>130.35</v>
      </c>
      <c r="F1935" s="152">
        <v>130.35</v>
      </c>
      <c r="G1935" t="s">
        <v>196</v>
      </c>
      <c r="H1935" s="342">
        <v>1</v>
      </c>
      <c r="I1935" s="294">
        <v>43373</v>
      </c>
      <c r="J1935">
        <v>25161</v>
      </c>
      <c r="K1935">
        <v>1588</v>
      </c>
      <c r="L1935" t="s">
        <v>520</v>
      </c>
      <c r="M1935" t="s">
        <v>682</v>
      </c>
      <c r="N1935" t="s">
        <v>951</v>
      </c>
      <c r="O1935" t="s">
        <v>544</v>
      </c>
      <c r="P1935" t="s">
        <v>338</v>
      </c>
      <c r="Q1935" s="302" t="s">
        <v>316</v>
      </c>
      <c r="R1935" t="s">
        <v>201</v>
      </c>
      <c r="S1935" t="s">
        <v>204</v>
      </c>
      <c r="T1935" t="s">
        <v>201</v>
      </c>
      <c r="U1935" t="s">
        <v>330</v>
      </c>
      <c r="V1935" t="s">
        <v>318</v>
      </c>
      <c r="W1935" t="s">
        <v>201</v>
      </c>
      <c r="X1935" t="s">
        <v>331</v>
      </c>
      <c r="Y1935" s="287" t="s">
        <v>164</v>
      </c>
    </row>
    <row r="1936" spans="1:25" x14ac:dyDescent="0.35">
      <c r="A1936" t="s">
        <v>192</v>
      </c>
      <c r="B1936" t="s">
        <v>193</v>
      </c>
      <c r="C1936" t="s">
        <v>916</v>
      </c>
      <c r="D1936" t="s">
        <v>951</v>
      </c>
      <c r="E1936" s="152">
        <v>-1.46</v>
      </c>
      <c r="F1936" s="152">
        <v>-1.46</v>
      </c>
      <c r="G1936" t="s">
        <v>196</v>
      </c>
      <c r="H1936" s="342">
        <v>1</v>
      </c>
      <c r="I1936" s="294">
        <v>43373</v>
      </c>
      <c r="J1936">
        <v>25161</v>
      </c>
      <c r="K1936">
        <v>1806</v>
      </c>
      <c r="L1936" t="s">
        <v>520</v>
      </c>
      <c r="M1936" t="s">
        <v>682</v>
      </c>
      <c r="N1936" t="s">
        <v>951</v>
      </c>
      <c r="O1936" t="s">
        <v>544</v>
      </c>
      <c r="P1936" t="s">
        <v>339</v>
      </c>
      <c r="Q1936" s="302" t="s">
        <v>316</v>
      </c>
      <c r="R1936" t="s">
        <v>201</v>
      </c>
      <c r="S1936" t="s">
        <v>204</v>
      </c>
      <c r="T1936" t="s">
        <v>201</v>
      </c>
      <c r="U1936" t="s">
        <v>330</v>
      </c>
      <c r="V1936" t="s">
        <v>318</v>
      </c>
      <c r="W1936" t="s">
        <v>201</v>
      </c>
      <c r="X1936" t="s">
        <v>331</v>
      </c>
      <c r="Y1936" s="287" t="s">
        <v>164</v>
      </c>
    </row>
    <row r="1937" spans="1:25" x14ac:dyDescent="0.35">
      <c r="A1937" t="s">
        <v>192</v>
      </c>
      <c r="B1937" t="s">
        <v>193</v>
      </c>
      <c r="C1937" t="s">
        <v>916</v>
      </c>
      <c r="D1937" t="s">
        <v>951</v>
      </c>
      <c r="E1937" s="152">
        <v>-104.68</v>
      </c>
      <c r="F1937" s="152">
        <v>-104.68</v>
      </c>
      <c r="G1937" t="s">
        <v>196</v>
      </c>
      <c r="H1937" s="342">
        <v>1</v>
      </c>
      <c r="I1937" s="294">
        <v>43373</v>
      </c>
      <c r="J1937">
        <v>25161</v>
      </c>
      <c r="K1937">
        <v>2014</v>
      </c>
      <c r="L1937" t="s">
        <v>520</v>
      </c>
      <c r="M1937" t="s">
        <v>682</v>
      </c>
      <c r="N1937" t="s">
        <v>951</v>
      </c>
      <c r="O1937" t="s">
        <v>544</v>
      </c>
      <c r="P1937" t="s">
        <v>340</v>
      </c>
      <c r="Q1937" s="302" t="s">
        <v>316</v>
      </c>
      <c r="R1937" t="s">
        <v>201</v>
      </c>
      <c r="S1937" t="s">
        <v>204</v>
      </c>
      <c r="T1937" t="s">
        <v>201</v>
      </c>
      <c r="U1937" t="s">
        <v>330</v>
      </c>
      <c r="V1937" t="s">
        <v>318</v>
      </c>
      <c r="W1937" t="s">
        <v>201</v>
      </c>
      <c r="X1937" t="s">
        <v>94</v>
      </c>
      <c r="Y1937" s="287" t="s">
        <v>164</v>
      </c>
    </row>
    <row r="1938" spans="1:25" x14ac:dyDescent="0.35">
      <c r="A1938" t="s">
        <v>192</v>
      </c>
      <c r="B1938" t="s">
        <v>193</v>
      </c>
      <c r="C1938" t="s">
        <v>916</v>
      </c>
      <c r="D1938" t="s">
        <v>951</v>
      </c>
      <c r="E1938" s="152">
        <v>71.28</v>
      </c>
      <c r="F1938" s="152">
        <v>71.28</v>
      </c>
      <c r="G1938" t="s">
        <v>196</v>
      </c>
      <c r="H1938" s="342">
        <v>1</v>
      </c>
      <c r="I1938" s="294">
        <v>43373</v>
      </c>
      <c r="J1938">
        <v>25161</v>
      </c>
      <c r="K1938">
        <v>2236</v>
      </c>
      <c r="L1938" t="s">
        <v>520</v>
      </c>
      <c r="M1938" t="s">
        <v>682</v>
      </c>
      <c r="N1938" t="s">
        <v>951</v>
      </c>
      <c r="O1938" t="s">
        <v>544</v>
      </c>
      <c r="P1938" t="s">
        <v>533</v>
      </c>
      <c r="Q1938" s="302" t="s">
        <v>316</v>
      </c>
      <c r="R1938" t="s">
        <v>201</v>
      </c>
      <c r="S1938" t="s">
        <v>204</v>
      </c>
      <c r="T1938" t="s">
        <v>201</v>
      </c>
      <c r="U1938" t="s">
        <v>330</v>
      </c>
      <c r="V1938" t="s">
        <v>318</v>
      </c>
      <c r="W1938" t="s">
        <v>201</v>
      </c>
      <c r="X1938" t="s">
        <v>94</v>
      </c>
      <c r="Y1938" s="287" t="s">
        <v>164</v>
      </c>
    </row>
    <row r="1939" spans="1:25" x14ac:dyDescent="0.35">
      <c r="A1939" t="s">
        <v>192</v>
      </c>
      <c r="B1939" t="s">
        <v>193</v>
      </c>
      <c r="C1939" t="s">
        <v>916</v>
      </c>
      <c r="D1939" t="s">
        <v>951</v>
      </c>
      <c r="E1939" s="152">
        <v>7.32</v>
      </c>
      <c r="F1939" s="152">
        <v>7.32</v>
      </c>
      <c r="G1939" t="s">
        <v>196</v>
      </c>
      <c r="H1939" s="342">
        <v>1</v>
      </c>
      <c r="I1939" s="294">
        <v>43373</v>
      </c>
      <c r="J1939">
        <v>25161</v>
      </c>
      <c r="K1939">
        <v>2454</v>
      </c>
      <c r="L1939" t="s">
        <v>520</v>
      </c>
      <c r="M1939" t="s">
        <v>682</v>
      </c>
      <c r="N1939" t="s">
        <v>951</v>
      </c>
      <c r="O1939" t="s">
        <v>544</v>
      </c>
      <c r="P1939" t="s">
        <v>531</v>
      </c>
      <c r="Q1939" s="302" t="s">
        <v>316</v>
      </c>
      <c r="R1939" t="s">
        <v>201</v>
      </c>
      <c r="S1939" t="s">
        <v>204</v>
      </c>
      <c r="T1939" t="s">
        <v>201</v>
      </c>
      <c r="U1939" t="s">
        <v>330</v>
      </c>
      <c r="V1939" t="s">
        <v>318</v>
      </c>
      <c r="W1939" t="s">
        <v>201</v>
      </c>
      <c r="X1939" t="s">
        <v>94</v>
      </c>
      <c r="Y1939" s="287" t="s">
        <v>164</v>
      </c>
    </row>
    <row r="1940" spans="1:25" x14ac:dyDescent="0.35">
      <c r="A1940" t="s">
        <v>192</v>
      </c>
      <c r="B1940" t="s">
        <v>193</v>
      </c>
      <c r="C1940" t="s">
        <v>916</v>
      </c>
      <c r="D1940" t="s">
        <v>951</v>
      </c>
      <c r="E1940" s="152">
        <v>38.159999999999997</v>
      </c>
      <c r="F1940" s="152">
        <v>38.159999999999997</v>
      </c>
      <c r="G1940" t="s">
        <v>196</v>
      </c>
      <c r="H1940" s="342">
        <v>1</v>
      </c>
      <c r="I1940" s="294">
        <v>43373</v>
      </c>
      <c r="J1940">
        <v>25161</v>
      </c>
      <c r="K1940">
        <v>2669</v>
      </c>
      <c r="L1940" t="s">
        <v>520</v>
      </c>
      <c r="M1940" t="s">
        <v>682</v>
      </c>
      <c r="N1940" t="s">
        <v>951</v>
      </c>
      <c r="O1940" t="s">
        <v>544</v>
      </c>
      <c r="P1940" t="s">
        <v>341</v>
      </c>
      <c r="Q1940" s="302" t="s">
        <v>316</v>
      </c>
      <c r="R1940" t="s">
        <v>201</v>
      </c>
      <c r="S1940" t="s">
        <v>204</v>
      </c>
      <c r="T1940" t="s">
        <v>201</v>
      </c>
      <c r="U1940" t="s">
        <v>330</v>
      </c>
      <c r="V1940" t="s">
        <v>318</v>
      </c>
      <c r="W1940" t="s">
        <v>201</v>
      </c>
      <c r="X1940" t="s">
        <v>342</v>
      </c>
      <c r="Y1940" s="287" t="s">
        <v>164</v>
      </c>
    </row>
    <row r="1941" spans="1:25" x14ac:dyDescent="0.35">
      <c r="A1941" t="s">
        <v>192</v>
      </c>
      <c r="B1941" t="s">
        <v>193</v>
      </c>
      <c r="C1941" t="s">
        <v>916</v>
      </c>
      <c r="D1941" t="s">
        <v>951</v>
      </c>
      <c r="E1941" s="152">
        <v>26.14</v>
      </c>
      <c r="F1941" s="152">
        <v>26.14</v>
      </c>
      <c r="G1941" t="s">
        <v>196</v>
      </c>
      <c r="H1941" s="342">
        <v>1</v>
      </c>
      <c r="I1941" s="294">
        <v>43373</v>
      </c>
      <c r="J1941">
        <v>25161</v>
      </c>
      <c r="K1941">
        <v>2890</v>
      </c>
      <c r="L1941" t="s">
        <v>520</v>
      </c>
      <c r="M1941" t="s">
        <v>682</v>
      </c>
      <c r="N1941" t="s">
        <v>951</v>
      </c>
      <c r="O1941" t="s">
        <v>544</v>
      </c>
      <c r="P1941" t="s">
        <v>343</v>
      </c>
      <c r="Q1941" s="302" t="s">
        <v>316</v>
      </c>
      <c r="R1941" t="s">
        <v>201</v>
      </c>
      <c r="S1941" t="s">
        <v>204</v>
      </c>
      <c r="T1941" t="s">
        <v>201</v>
      </c>
      <c r="U1941" t="s">
        <v>330</v>
      </c>
      <c r="V1941" t="s">
        <v>318</v>
      </c>
      <c r="W1941" t="s">
        <v>201</v>
      </c>
      <c r="X1941" t="s">
        <v>342</v>
      </c>
      <c r="Y1941" s="287" t="s">
        <v>164</v>
      </c>
    </row>
    <row r="1942" spans="1:25" x14ac:dyDescent="0.35">
      <c r="A1942" t="s">
        <v>192</v>
      </c>
      <c r="B1942" t="s">
        <v>193</v>
      </c>
      <c r="C1942" t="s">
        <v>916</v>
      </c>
      <c r="D1942" t="s">
        <v>951</v>
      </c>
      <c r="E1942" s="152">
        <v>55.98</v>
      </c>
      <c r="F1942" s="152">
        <v>55.98</v>
      </c>
      <c r="G1942" t="s">
        <v>196</v>
      </c>
      <c r="H1942" s="342">
        <v>1</v>
      </c>
      <c r="I1942" s="294">
        <v>43373</v>
      </c>
      <c r="J1942">
        <v>25161</v>
      </c>
      <c r="K1942">
        <v>3110</v>
      </c>
      <c r="L1942" t="s">
        <v>520</v>
      </c>
      <c r="M1942" t="s">
        <v>682</v>
      </c>
      <c r="N1942" t="s">
        <v>951</v>
      </c>
      <c r="O1942" t="s">
        <v>544</v>
      </c>
      <c r="P1942" t="s">
        <v>346</v>
      </c>
      <c r="Q1942" s="302" t="s">
        <v>316</v>
      </c>
      <c r="R1942" t="s">
        <v>201</v>
      </c>
      <c r="S1942" t="s">
        <v>204</v>
      </c>
      <c r="T1942" t="s">
        <v>201</v>
      </c>
      <c r="U1942" t="s">
        <v>330</v>
      </c>
      <c r="V1942" t="s">
        <v>318</v>
      </c>
      <c r="W1942" t="s">
        <v>201</v>
      </c>
      <c r="X1942" t="s">
        <v>331</v>
      </c>
      <c r="Y1942" s="287" t="s">
        <v>164</v>
      </c>
    </row>
    <row r="1943" spans="1:25" x14ac:dyDescent="0.35">
      <c r="A1943" t="s">
        <v>192</v>
      </c>
      <c r="B1943" t="s">
        <v>193</v>
      </c>
      <c r="C1943" t="s">
        <v>916</v>
      </c>
      <c r="D1943" t="s">
        <v>951</v>
      </c>
      <c r="E1943" s="152">
        <v>52.53</v>
      </c>
      <c r="F1943" s="152">
        <v>52.53</v>
      </c>
      <c r="G1943" t="s">
        <v>196</v>
      </c>
      <c r="H1943" s="342">
        <v>1</v>
      </c>
      <c r="I1943" s="294">
        <v>43373</v>
      </c>
      <c r="J1943">
        <v>25161</v>
      </c>
      <c r="K1943">
        <v>3330</v>
      </c>
      <c r="L1943" t="s">
        <v>520</v>
      </c>
      <c r="M1943" t="s">
        <v>682</v>
      </c>
      <c r="N1943" t="s">
        <v>951</v>
      </c>
      <c r="O1943" t="s">
        <v>544</v>
      </c>
      <c r="P1943" t="s">
        <v>345</v>
      </c>
      <c r="Q1943" s="302" t="s">
        <v>316</v>
      </c>
      <c r="R1943" t="s">
        <v>201</v>
      </c>
      <c r="S1943" t="s">
        <v>204</v>
      </c>
      <c r="T1943" t="s">
        <v>201</v>
      </c>
      <c r="U1943" t="s">
        <v>330</v>
      </c>
      <c r="V1943" t="s">
        <v>318</v>
      </c>
      <c r="W1943" t="s">
        <v>201</v>
      </c>
      <c r="X1943" t="s">
        <v>331</v>
      </c>
      <c r="Y1943" s="287" t="s">
        <v>164</v>
      </c>
    </row>
    <row r="1944" spans="1:25" x14ac:dyDescent="0.35">
      <c r="A1944" t="s">
        <v>192</v>
      </c>
      <c r="B1944" t="s">
        <v>193</v>
      </c>
      <c r="C1944" t="s">
        <v>916</v>
      </c>
      <c r="D1944" t="s">
        <v>951</v>
      </c>
      <c r="E1944" s="152">
        <v>145.38</v>
      </c>
      <c r="F1944" s="152">
        <v>145.38</v>
      </c>
      <c r="G1944" t="s">
        <v>196</v>
      </c>
      <c r="H1944" s="342">
        <v>1</v>
      </c>
      <c r="I1944" s="294">
        <v>43373</v>
      </c>
      <c r="J1944">
        <v>25161</v>
      </c>
      <c r="K1944">
        <v>3553</v>
      </c>
      <c r="L1944" t="s">
        <v>520</v>
      </c>
      <c r="M1944" t="s">
        <v>682</v>
      </c>
      <c r="N1944" t="s">
        <v>951</v>
      </c>
      <c r="O1944" t="s">
        <v>544</v>
      </c>
      <c r="P1944" t="s">
        <v>329</v>
      </c>
      <c r="Q1944" s="302" t="s">
        <v>319</v>
      </c>
      <c r="R1944" t="s">
        <v>201</v>
      </c>
      <c r="S1944" t="s">
        <v>204</v>
      </c>
      <c r="T1944" t="s">
        <v>201</v>
      </c>
      <c r="U1944" t="s">
        <v>330</v>
      </c>
      <c r="V1944" t="s">
        <v>318</v>
      </c>
      <c r="W1944" t="s">
        <v>201</v>
      </c>
      <c r="X1944" t="s">
        <v>331</v>
      </c>
      <c r="Y1944" s="287" t="s">
        <v>164</v>
      </c>
    </row>
    <row r="1945" spans="1:25" x14ac:dyDescent="0.35">
      <c r="A1945" t="s">
        <v>192</v>
      </c>
      <c r="B1945" t="s">
        <v>193</v>
      </c>
      <c r="C1945" t="s">
        <v>916</v>
      </c>
      <c r="D1945" t="s">
        <v>951</v>
      </c>
      <c r="E1945" s="152">
        <v>21.32</v>
      </c>
      <c r="F1945" s="152">
        <v>21.32</v>
      </c>
      <c r="G1945" t="s">
        <v>196</v>
      </c>
      <c r="H1945" s="342">
        <v>1</v>
      </c>
      <c r="I1945" s="294">
        <v>43373</v>
      </c>
      <c r="J1945">
        <v>25161</v>
      </c>
      <c r="K1945">
        <v>3773</v>
      </c>
      <c r="L1945" t="s">
        <v>520</v>
      </c>
      <c r="M1945" t="s">
        <v>682</v>
      </c>
      <c r="N1945" t="s">
        <v>951</v>
      </c>
      <c r="O1945" t="s">
        <v>544</v>
      </c>
      <c r="P1945" t="s">
        <v>332</v>
      </c>
      <c r="Q1945" s="302" t="s">
        <v>319</v>
      </c>
      <c r="R1945" t="s">
        <v>201</v>
      </c>
      <c r="S1945" t="s">
        <v>204</v>
      </c>
      <c r="T1945" t="s">
        <v>201</v>
      </c>
      <c r="U1945" t="s">
        <v>330</v>
      </c>
      <c r="V1945" t="s">
        <v>318</v>
      </c>
      <c r="W1945" t="s">
        <v>201</v>
      </c>
      <c r="X1945" t="s">
        <v>331</v>
      </c>
      <c r="Y1945" s="287" t="s">
        <v>164</v>
      </c>
    </row>
    <row r="1946" spans="1:25" x14ac:dyDescent="0.35">
      <c r="A1946" t="s">
        <v>192</v>
      </c>
      <c r="B1946" t="s">
        <v>193</v>
      </c>
      <c r="C1946" t="s">
        <v>916</v>
      </c>
      <c r="D1946" t="s">
        <v>951</v>
      </c>
      <c r="E1946" s="152">
        <v>10.61</v>
      </c>
      <c r="F1946" s="152">
        <v>10.61</v>
      </c>
      <c r="G1946" t="s">
        <v>196</v>
      </c>
      <c r="H1946" s="342">
        <v>1</v>
      </c>
      <c r="I1946" s="294">
        <v>43373</v>
      </c>
      <c r="J1946">
        <v>25161</v>
      </c>
      <c r="K1946">
        <v>3991</v>
      </c>
      <c r="L1946" t="s">
        <v>520</v>
      </c>
      <c r="M1946" t="s">
        <v>682</v>
      </c>
      <c r="N1946" t="s">
        <v>951</v>
      </c>
      <c r="O1946" t="s">
        <v>544</v>
      </c>
      <c r="P1946" t="s">
        <v>333</v>
      </c>
      <c r="Q1946" s="302" t="s">
        <v>319</v>
      </c>
      <c r="R1946" t="s">
        <v>201</v>
      </c>
      <c r="S1946" t="s">
        <v>204</v>
      </c>
      <c r="T1946" t="s">
        <v>201</v>
      </c>
      <c r="U1946" t="s">
        <v>330</v>
      </c>
      <c r="V1946" t="s">
        <v>318</v>
      </c>
      <c r="W1946" t="s">
        <v>201</v>
      </c>
      <c r="X1946" t="s">
        <v>331</v>
      </c>
      <c r="Y1946" s="287" t="s">
        <v>164</v>
      </c>
    </row>
    <row r="1947" spans="1:25" x14ac:dyDescent="0.35">
      <c r="A1947" t="s">
        <v>192</v>
      </c>
      <c r="B1947" t="s">
        <v>193</v>
      </c>
      <c r="C1947" t="s">
        <v>916</v>
      </c>
      <c r="D1947" t="s">
        <v>951</v>
      </c>
      <c r="E1947" s="152">
        <v>41.34</v>
      </c>
      <c r="F1947" s="152">
        <v>41.34</v>
      </c>
      <c r="G1947" t="s">
        <v>196</v>
      </c>
      <c r="H1947" s="342">
        <v>1</v>
      </c>
      <c r="I1947" s="294">
        <v>43373</v>
      </c>
      <c r="J1947">
        <v>25161</v>
      </c>
      <c r="K1947">
        <v>4206</v>
      </c>
      <c r="L1947" t="s">
        <v>520</v>
      </c>
      <c r="M1947" t="s">
        <v>682</v>
      </c>
      <c r="N1947" t="s">
        <v>951</v>
      </c>
      <c r="O1947" t="s">
        <v>544</v>
      </c>
      <c r="P1947" t="s">
        <v>334</v>
      </c>
      <c r="Q1947" s="302" t="s">
        <v>319</v>
      </c>
      <c r="R1947" t="s">
        <v>201</v>
      </c>
      <c r="S1947" t="s">
        <v>204</v>
      </c>
      <c r="T1947" t="s">
        <v>201</v>
      </c>
      <c r="U1947" t="s">
        <v>330</v>
      </c>
      <c r="V1947" t="s">
        <v>318</v>
      </c>
      <c r="W1947" t="s">
        <v>201</v>
      </c>
      <c r="X1947" t="s">
        <v>331</v>
      </c>
      <c r="Y1947" s="287" t="s">
        <v>164</v>
      </c>
    </row>
    <row r="1948" spans="1:25" x14ac:dyDescent="0.35">
      <c r="A1948" t="s">
        <v>192</v>
      </c>
      <c r="B1948" t="s">
        <v>193</v>
      </c>
      <c r="C1948" t="s">
        <v>916</v>
      </c>
      <c r="D1948" t="s">
        <v>951</v>
      </c>
      <c r="E1948" s="152">
        <v>44.73</v>
      </c>
      <c r="F1948" s="152">
        <v>44.73</v>
      </c>
      <c r="G1948" t="s">
        <v>196</v>
      </c>
      <c r="H1948" s="342">
        <v>1</v>
      </c>
      <c r="I1948" s="294">
        <v>43373</v>
      </c>
      <c r="J1948">
        <v>25161</v>
      </c>
      <c r="K1948">
        <v>4426</v>
      </c>
      <c r="L1948" t="s">
        <v>520</v>
      </c>
      <c r="M1948" t="s">
        <v>682</v>
      </c>
      <c r="N1948" t="s">
        <v>951</v>
      </c>
      <c r="O1948" t="s">
        <v>544</v>
      </c>
      <c r="P1948" t="s">
        <v>335</v>
      </c>
      <c r="Q1948" s="302" t="s">
        <v>319</v>
      </c>
      <c r="R1948" t="s">
        <v>201</v>
      </c>
      <c r="S1948" t="s">
        <v>204</v>
      </c>
      <c r="T1948" t="s">
        <v>201</v>
      </c>
      <c r="U1948" t="s">
        <v>330</v>
      </c>
      <c r="V1948" t="s">
        <v>318</v>
      </c>
      <c r="W1948" t="s">
        <v>201</v>
      </c>
      <c r="X1948" t="s">
        <v>331</v>
      </c>
      <c r="Y1948" s="287" t="s">
        <v>164</v>
      </c>
    </row>
    <row r="1949" spans="1:25" x14ac:dyDescent="0.35">
      <c r="A1949" t="s">
        <v>192</v>
      </c>
      <c r="B1949" t="s">
        <v>193</v>
      </c>
      <c r="C1949" t="s">
        <v>916</v>
      </c>
      <c r="D1949" t="s">
        <v>951</v>
      </c>
      <c r="E1949" s="152">
        <v>37.630000000000003</v>
      </c>
      <c r="F1949" s="152">
        <v>37.630000000000003</v>
      </c>
      <c r="G1949" t="s">
        <v>196</v>
      </c>
      <c r="H1949" s="342">
        <v>1</v>
      </c>
      <c r="I1949" s="294">
        <v>43373</v>
      </c>
      <c r="J1949">
        <v>25161</v>
      </c>
      <c r="K1949">
        <v>4646</v>
      </c>
      <c r="L1949" t="s">
        <v>520</v>
      </c>
      <c r="M1949" t="s">
        <v>682</v>
      </c>
      <c r="N1949" t="s">
        <v>951</v>
      </c>
      <c r="O1949" t="s">
        <v>544</v>
      </c>
      <c r="P1949" t="s">
        <v>336</v>
      </c>
      <c r="Q1949" s="302" t="s">
        <v>319</v>
      </c>
      <c r="R1949" t="s">
        <v>201</v>
      </c>
      <c r="S1949" t="s">
        <v>204</v>
      </c>
      <c r="T1949" t="s">
        <v>201</v>
      </c>
      <c r="U1949" t="s">
        <v>330</v>
      </c>
      <c r="V1949" t="s">
        <v>318</v>
      </c>
      <c r="W1949" t="s">
        <v>201</v>
      </c>
      <c r="X1949" t="s">
        <v>331</v>
      </c>
      <c r="Y1949" s="287" t="s">
        <v>164</v>
      </c>
    </row>
    <row r="1950" spans="1:25" x14ac:dyDescent="0.35">
      <c r="A1950" t="s">
        <v>192</v>
      </c>
      <c r="B1950" t="s">
        <v>193</v>
      </c>
      <c r="C1950" t="s">
        <v>916</v>
      </c>
      <c r="D1950" t="s">
        <v>951</v>
      </c>
      <c r="E1950" s="152">
        <v>6.77</v>
      </c>
      <c r="F1950" s="152">
        <v>6.77</v>
      </c>
      <c r="G1950" t="s">
        <v>196</v>
      </c>
      <c r="H1950" s="342">
        <v>1</v>
      </c>
      <c r="I1950" s="294">
        <v>43373</v>
      </c>
      <c r="J1950">
        <v>25161</v>
      </c>
      <c r="K1950">
        <v>4864</v>
      </c>
      <c r="L1950" t="s">
        <v>520</v>
      </c>
      <c r="M1950" t="s">
        <v>682</v>
      </c>
      <c r="N1950" t="s">
        <v>951</v>
      </c>
      <c r="O1950" t="s">
        <v>544</v>
      </c>
      <c r="P1950" t="s">
        <v>337</v>
      </c>
      <c r="Q1950" s="302" t="s">
        <v>319</v>
      </c>
      <c r="R1950" t="s">
        <v>201</v>
      </c>
      <c r="S1950" t="s">
        <v>204</v>
      </c>
      <c r="T1950" t="s">
        <v>201</v>
      </c>
      <c r="U1950" t="s">
        <v>330</v>
      </c>
      <c r="V1950" t="s">
        <v>318</v>
      </c>
      <c r="W1950" t="s">
        <v>201</v>
      </c>
      <c r="X1950" t="s">
        <v>331</v>
      </c>
      <c r="Y1950" s="287" t="s">
        <v>164</v>
      </c>
    </row>
    <row r="1951" spans="1:25" x14ac:dyDescent="0.35">
      <c r="A1951" t="s">
        <v>192</v>
      </c>
      <c r="B1951" t="s">
        <v>193</v>
      </c>
      <c r="C1951" t="s">
        <v>916</v>
      </c>
      <c r="D1951" t="s">
        <v>951</v>
      </c>
      <c r="E1951" s="152">
        <v>67.040000000000006</v>
      </c>
      <c r="F1951" s="152">
        <v>67.040000000000006</v>
      </c>
      <c r="G1951" t="s">
        <v>196</v>
      </c>
      <c r="H1951" s="342">
        <v>1</v>
      </c>
      <c r="I1951" s="294">
        <v>43373</v>
      </c>
      <c r="J1951">
        <v>25161</v>
      </c>
      <c r="K1951">
        <v>5080</v>
      </c>
      <c r="L1951" t="s">
        <v>520</v>
      </c>
      <c r="M1951" t="s">
        <v>682</v>
      </c>
      <c r="N1951" t="s">
        <v>951</v>
      </c>
      <c r="O1951" t="s">
        <v>544</v>
      </c>
      <c r="P1951" t="s">
        <v>338</v>
      </c>
      <c r="Q1951" s="302" t="s">
        <v>319</v>
      </c>
      <c r="R1951" t="s">
        <v>201</v>
      </c>
      <c r="S1951" t="s">
        <v>204</v>
      </c>
      <c r="T1951" t="s">
        <v>201</v>
      </c>
      <c r="U1951" t="s">
        <v>330</v>
      </c>
      <c r="V1951" t="s">
        <v>318</v>
      </c>
      <c r="W1951" t="s">
        <v>201</v>
      </c>
      <c r="X1951" t="s">
        <v>331</v>
      </c>
      <c r="Y1951" s="287" t="s">
        <v>164</v>
      </c>
    </row>
    <row r="1952" spans="1:25" x14ac:dyDescent="0.35">
      <c r="A1952" t="s">
        <v>192</v>
      </c>
      <c r="B1952" t="s">
        <v>193</v>
      </c>
      <c r="C1952" t="s">
        <v>916</v>
      </c>
      <c r="D1952" t="s">
        <v>951</v>
      </c>
      <c r="E1952" s="152">
        <v>-0.2</v>
      </c>
      <c r="F1952" s="152">
        <v>-0.2</v>
      </c>
      <c r="G1952" t="s">
        <v>196</v>
      </c>
      <c r="H1952" s="342">
        <v>1</v>
      </c>
      <c r="I1952" s="294">
        <v>43373</v>
      </c>
      <c r="J1952">
        <v>25161</v>
      </c>
      <c r="K1952">
        <v>5285</v>
      </c>
      <c r="L1952" t="s">
        <v>520</v>
      </c>
      <c r="M1952" t="s">
        <v>682</v>
      </c>
      <c r="N1952" t="s">
        <v>951</v>
      </c>
      <c r="O1952" t="s">
        <v>544</v>
      </c>
      <c r="P1952" t="s">
        <v>339</v>
      </c>
      <c r="Q1952" s="302" t="s">
        <v>319</v>
      </c>
      <c r="R1952" t="s">
        <v>201</v>
      </c>
      <c r="S1952" t="s">
        <v>204</v>
      </c>
      <c r="T1952" t="s">
        <v>201</v>
      </c>
      <c r="U1952" t="s">
        <v>330</v>
      </c>
      <c r="V1952" t="s">
        <v>318</v>
      </c>
      <c r="W1952" t="s">
        <v>201</v>
      </c>
      <c r="X1952" t="s">
        <v>331</v>
      </c>
      <c r="Y1952" s="287" t="s">
        <v>164</v>
      </c>
    </row>
    <row r="1953" spans="1:25" x14ac:dyDescent="0.35">
      <c r="A1953" t="s">
        <v>192</v>
      </c>
      <c r="B1953" t="s">
        <v>193</v>
      </c>
      <c r="C1953" t="s">
        <v>916</v>
      </c>
      <c r="D1953" t="s">
        <v>951</v>
      </c>
      <c r="E1953" s="152">
        <v>-19.03</v>
      </c>
      <c r="F1953" s="152">
        <v>-19.03</v>
      </c>
      <c r="G1953" t="s">
        <v>196</v>
      </c>
      <c r="H1953" s="342">
        <v>1</v>
      </c>
      <c r="I1953" s="294">
        <v>43373</v>
      </c>
      <c r="J1953">
        <v>25161</v>
      </c>
      <c r="K1953">
        <v>5462</v>
      </c>
      <c r="L1953" t="s">
        <v>520</v>
      </c>
      <c r="M1953" t="s">
        <v>682</v>
      </c>
      <c r="N1953" t="s">
        <v>951</v>
      </c>
      <c r="O1953" t="s">
        <v>544</v>
      </c>
      <c r="P1953" t="s">
        <v>340</v>
      </c>
      <c r="Q1953" s="302" t="s">
        <v>319</v>
      </c>
      <c r="R1953" t="s">
        <v>201</v>
      </c>
      <c r="S1953" t="s">
        <v>204</v>
      </c>
      <c r="T1953" t="s">
        <v>201</v>
      </c>
      <c r="U1953" t="s">
        <v>330</v>
      </c>
      <c r="V1953" t="s">
        <v>318</v>
      </c>
      <c r="W1953" t="s">
        <v>201</v>
      </c>
      <c r="X1953" t="s">
        <v>94</v>
      </c>
      <c r="Y1953" s="287" t="s">
        <v>164</v>
      </c>
    </row>
    <row r="1954" spans="1:25" x14ac:dyDescent="0.35">
      <c r="A1954" t="s">
        <v>192</v>
      </c>
      <c r="B1954" t="s">
        <v>193</v>
      </c>
      <c r="C1954" t="s">
        <v>916</v>
      </c>
      <c r="D1954" t="s">
        <v>951</v>
      </c>
      <c r="E1954" s="152">
        <v>41.48</v>
      </c>
      <c r="F1954" s="152">
        <v>41.48</v>
      </c>
      <c r="G1954" t="s">
        <v>196</v>
      </c>
      <c r="H1954" s="342">
        <v>1</v>
      </c>
      <c r="I1954" s="294">
        <v>43373</v>
      </c>
      <c r="J1954">
        <v>25161</v>
      </c>
      <c r="K1954">
        <v>5679</v>
      </c>
      <c r="L1954" t="s">
        <v>520</v>
      </c>
      <c r="M1954" t="s">
        <v>682</v>
      </c>
      <c r="N1954" t="s">
        <v>951</v>
      </c>
      <c r="O1954" t="s">
        <v>544</v>
      </c>
      <c r="P1954" t="s">
        <v>533</v>
      </c>
      <c r="Q1954" s="302" t="s">
        <v>319</v>
      </c>
      <c r="R1954" t="s">
        <v>201</v>
      </c>
      <c r="S1954" t="s">
        <v>204</v>
      </c>
      <c r="T1954" t="s">
        <v>201</v>
      </c>
      <c r="U1954" t="s">
        <v>330</v>
      </c>
      <c r="V1954" t="s">
        <v>318</v>
      </c>
      <c r="W1954" t="s">
        <v>201</v>
      </c>
      <c r="X1954" t="s">
        <v>94</v>
      </c>
      <c r="Y1954" s="287" t="s">
        <v>164</v>
      </c>
    </row>
    <row r="1955" spans="1:25" x14ac:dyDescent="0.35">
      <c r="A1955" t="s">
        <v>192</v>
      </c>
      <c r="B1955" t="s">
        <v>193</v>
      </c>
      <c r="C1955" t="s">
        <v>916</v>
      </c>
      <c r="D1955" t="s">
        <v>951</v>
      </c>
      <c r="E1955" s="152">
        <v>65.98</v>
      </c>
      <c r="F1955" s="152">
        <v>65.98</v>
      </c>
      <c r="G1955" t="s">
        <v>196</v>
      </c>
      <c r="H1955" s="342">
        <v>1</v>
      </c>
      <c r="I1955" s="294">
        <v>43373</v>
      </c>
      <c r="J1955">
        <v>25161</v>
      </c>
      <c r="K1955">
        <v>5901</v>
      </c>
      <c r="L1955" t="s">
        <v>520</v>
      </c>
      <c r="M1955" t="s">
        <v>682</v>
      </c>
      <c r="N1955" t="s">
        <v>951</v>
      </c>
      <c r="O1955" t="s">
        <v>544</v>
      </c>
      <c r="P1955" t="s">
        <v>531</v>
      </c>
      <c r="Q1955" s="302" t="s">
        <v>319</v>
      </c>
      <c r="R1955" t="s">
        <v>201</v>
      </c>
      <c r="S1955" t="s">
        <v>204</v>
      </c>
      <c r="T1955" t="s">
        <v>201</v>
      </c>
      <c r="U1955" t="s">
        <v>330</v>
      </c>
      <c r="V1955" t="s">
        <v>318</v>
      </c>
      <c r="W1955" t="s">
        <v>201</v>
      </c>
      <c r="X1955" t="s">
        <v>94</v>
      </c>
      <c r="Y1955" s="287" t="s">
        <v>164</v>
      </c>
    </row>
    <row r="1956" spans="1:25" x14ac:dyDescent="0.35">
      <c r="A1956" t="s">
        <v>192</v>
      </c>
      <c r="B1956" t="s">
        <v>193</v>
      </c>
      <c r="C1956" t="s">
        <v>916</v>
      </c>
      <c r="D1956" t="s">
        <v>951</v>
      </c>
      <c r="E1956" s="152">
        <v>130.87</v>
      </c>
      <c r="F1956" s="152">
        <v>130.87</v>
      </c>
      <c r="G1956" t="s">
        <v>196</v>
      </c>
      <c r="H1956" s="342">
        <v>1</v>
      </c>
      <c r="I1956" s="294">
        <v>43373</v>
      </c>
      <c r="J1956">
        <v>25161</v>
      </c>
      <c r="K1956">
        <v>6124</v>
      </c>
      <c r="L1956" t="s">
        <v>520</v>
      </c>
      <c r="M1956" t="s">
        <v>682</v>
      </c>
      <c r="N1956" t="s">
        <v>951</v>
      </c>
      <c r="O1956" t="s">
        <v>544</v>
      </c>
      <c r="P1956" t="s">
        <v>341</v>
      </c>
      <c r="Q1956" s="302" t="s">
        <v>319</v>
      </c>
      <c r="R1956" t="s">
        <v>201</v>
      </c>
      <c r="S1956" t="s">
        <v>204</v>
      </c>
      <c r="T1956" t="s">
        <v>201</v>
      </c>
      <c r="U1956" t="s">
        <v>330</v>
      </c>
      <c r="V1956" t="s">
        <v>318</v>
      </c>
      <c r="W1956" t="s">
        <v>201</v>
      </c>
      <c r="X1956" t="s">
        <v>342</v>
      </c>
      <c r="Y1956" s="287" t="s">
        <v>164</v>
      </c>
    </row>
    <row r="1957" spans="1:25" x14ac:dyDescent="0.35">
      <c r="A1957" t="s">
        <v>192</v>
      </c>
      <c r="B1957" t="s">
        <v>193</v>
      </c>
      <c r="C1957" t="s">
        <v>916</v>
      </c>
      <c r="D1957" t="s">
        <v>951</v>
      </c>
      <c r="E1957" s="152">
        <v>11.81</v>
      </c>
      <c r="F1957" s="152">
        <v>11.81</v>
      </c>
      <c r="G1957" t="s">
        <v>196</v>
      </c>
      <c r="H1957" s="342">
        <v>1</v>
      </c>
      <c r="I1957" s="294">
        <v>43373</v>
      </c>
      <c r="J1957">
        <v>25161</v>
      </c>
      <c r="K1957">
        <v>6344</v>
      </c>
      <c r="L1957" t="s">
        <v>520</v>
      </c>
      <c r="M1957" t="s">
        <v>682</v>
      </c>
      <c r="N1957" t="s">
        <v>951</v>
      </c>
      <c r="O1957" t="s">
        <v>544</v>
      </c>
      <c r="P1957" t="s">
        <v>343</v>
      </c>
      <c r="Q1957" s="302" t="s">
        <v>319</v>
      </c>
      <c r="R1957" t="s">
        <v>201</v>
      </c>
      <c r="S1957" t="s">
        <v>204</v>
      </c>
      <c r="T1957" t="s">
        <v>201</v>
      </c>
      <c r="U1957" t="s">
        <v>330</v>
      </c>
      <c r="V1957" t="s">
        <v>318</v>
      </c>
      <c r="W1957" t="s">
        <v>201</v>
      </c>
      <c r="X1957" t="s">
        <v>342</v>
      </c>
      <c r="Y1957" s="287" t="s">
        <v>164</v>
      </c>
    </row>
    <row r="1958" spans="1:25" x14ac:dyDescent="0.35">
      <c r="A1958" t="s">
        <v>192</v>
      </c>
      <c r="B1958" t="s">
        <v>193</v>
      </c>
      <c r="C1958" t="s">
        <v>916</v>
      </c>
      <c r="D1958" t="s">
        <v>951</v>
      </c>
      <c r="E1958" s="152">
        <v>42.14</v>
      </c>
      <c r="F1958" s="152">
        <v>42.14</v>
      </c>
      <c r="G1958" t="s">
        <v>196</v>
      </c>
      <c r="H1958" s="342">
        <v>1</v>
      </c>
      <c r="I1958" s="294">
        <v>43373</v>
      </c>
      <c r="J1958">
        <v>25161</v>
      </c>
      <c r="K1958">
        <v>6559</v>
      </c>
      <c r="L1958" t="s">
        <v>520</v>
      </c>
      <c r="M1958" t="s">
        <v>682</v>
      </c>
      <c r="N1958" t="s">
        <v>951</v>
      </c>
      <c r="O1958" t="s">
        <v>544</v>
      </c>
      <c r="P1958" t="s">
        <v>346</v>
      </c>
      <c r="Q1958" s="302" t="s">
        <v>319</v>
      </c>
      <c r="R1958" t="s">
        <v>201</v>
      </c>
      <c r="S1958" t="s">
        <v>204</v>
      </c>
      <c r="T1958" t="s">
        <v>201</v>
      </c>
      <c r="U1958" t="s">
        <v>330</v>
      </c>
      <c r="V1958" t="s">
        <v>318</v>
      </c>
      <c r="W1958" t="s">
        <v>201</v>
      </c>
      <c r="X1958" t="s">
        <v>331</v>
      </c>
      <c r="Y1958" s="287" t="s">
        <v>164</v>
      </c>
    </row>
    <row r="1959" spans="1:25" x14ac:dyDescent="0.35">
      <c r="A1959" t="s">
        <v>192</v>
      </c>
      <c r="B1959" t="s">
        <v>193</v>
      </c>
      <c r="C1959" t="s">
        <v>916</v>
      </c>
      <c r="D1959" t="s">
        <v>951</v>
      </c>
      <c r="E1959" s="152">
        <v>97.76</v>
      </c>
      <c r="F1959" s="152">
        <v>97.76</v>
      </c>
      <c r="G1959" t="s">
        <v>196</v>
      </c>
      <c r="H1959" s="342">
        <v>1</v>
      </c>
      <c r="I1959" s="294">
        <v>43373</v>
      </c>
      <c r="J1959">
        <v>25161</v>
      </c>
      <c r="K1959">
        <v>6781</v>
      </c>
      <c r="L1959" t="s">
        <v>520</v>
      </c>
      <c r="M1959" t="s">
        <v>682</v>
      </c>
      <c r="N1959" t="s">
        <v>951</v>
      </c>
      <c r="O1959" t="s">
        <v>544</v>
      </c>
      <c r="P1959" t="s">
        <v>345</v>
      </c>
      <c r="Q1959" s="302" t="s">
        <v>319</v>
      </c>
      <c r="R1959" t="s">
        <v>201</v>
      </c>
      <c r="S1959" t="s">
        <v>204</v>
      </c>
      <c r="T1959" t="s">
        <v>201</v>
      </c>
      <c r="U1959" t="s">
        <v>330</v>
      </c>
      <c r="V1959" t="s">
        <v>318</v>
      </c>
      <c r="W1959" t="s">
        <v>201</v>
      </c>
      <c r="X1959" t="s">
        <v>331</v>
      </c>
      <c r="Y1959" s="287" t="s">
        <v>164</v>
      </c>
    </row>
    <row r="1960" spans="1:25" x14ac:dyDescent="0.35">
      <c r="A1960" t="s">
        <v>192</v>
      </c>
      <c r="B1960" t="s">
        <v>193</v>
      </c>
      <c r="C1960" t="s">
        <v>916</v>
      </c>
      <c r="D1960" t="s">
        <v>951</v>
      </c>
      <c r="E1960" s="152">
        <v>6.07</v>
      </c>
      <c r="F1960" s="152">
        <v>6.07</v>
      </c>
      <c r="G1960" t="s">
        <v>196</v>
      </c>
      <c r="H1960" s="342">
        <v>1</v>
      </c>
      <c r="I1960" s="294">
        <v>43373</v>
      </c>
      <c r="J1960">
        <v>25161</v>
      </c>
      <c r="K1960">
        <v>6999</v>
      </c>
      <c r="L1960" t="s">
        <v>520</v>
      </c>
      <c r="M1960" t="s">
        <v>682</v>
      </c>
      <c r="N1960" t="s">
        <v>951</v>
      </c>
      <c r="O1960" t="s">
        <v>544</v>
      </c>
      <c r="P1960" t="s">
        <v>332</v>
      </c>
      <c r="Q1960" s="302" t="s">
        <v>347</v>
      </c>
      <c r="R1960" t="s">
        <v>201</v>
      </c>
      <c r="S1960" t="s">
        <v>204</v>
      </c>
      <c r="T1960" t="s">
        <v>201</v>
      </c>
      <c r="U1960" t="s">
        <v>330</v>
      </c>
      <c r="V1960" t="s">
        <v>318</v>
      </c>
      <c r="W1960" t="s">
        <v>201</v>
      </c>
      <c r="X1960" t="s">
        <v>331</v>
      </c>
      <c r="Y1960" s="287" t="s">
        <v>164</v>
      </c>
    </row>
    <row r="1961" spans="1:25" x14ac:dyDescent="0.35">
      <c r="A1961" t="s">
        <v>192</v>
      </c>
      <c r="B1961" t="s">
        <v>193</v>
      </c>
      <c r="C1961" t="s">
        <v>916</v>
      </c>
      <c r="D1961" t="s">
        <v>951</v>
      </c>
      <c r="E1961" s="152">
        <v>-3.6</v>
      </c>
      <c r="F1961" s="152">
        <v>-3.6</v>
      </c>
      <c r="G1961" t="s">
        <v>196</v>
      </c>
      <c r="H1961" s="342">
        <v>1</v>
      </c>
      <c r="I1961" s="294">
        <v>43373</v>
      </c>
      <c r="J1961">
        <v>25161</v>
      </c>
      <c r="K1961">
        <v>7210</v>
      </c>
      <c r="L1961" t="s">
        <v>520</v>
      </c>
      <c r="M1961" t="s">
        <v>682</v>
      </c>
      <c r="N1961" t="s">
        <v>951</v>
      </c>
      <c r="O1961" t="s">
        <v>544</v>
      </c>
      <c r="P1961" t="s">
        <v>337</v>
      </c>
      <c r="Q1961" s="302" t="s">
        <v>347</v>
      </c>
      <c r="R1961" t="s">
        <v>201</v>
      </c>
      <c r="S1961" t="s">
        <v>204</v>
      </c>
      <c r="T1961" t="s">
        <v>201</v>
      </c>
      <c r="U1961" t="s">
        <v>330</v>
      </c>
      <c r="V1961" t="s">
        <v>318</v>
      </c>
      <c r="W1961" t="s">
        <v>201</v>
      </c>
      <c r="X1961" t="s">
        <v>331</v>
      </c>
      <c r="Y1961" s="287" t="s">
        <v>164</v>
      </c>
    </row>
    <row r="1962" spans="1:25" x14ac:dyDescent="0.35">
      <c r="A1962" t="s">
        <v>192</v>
      </c>
      <c r="B1962" t="s">
        <v>193</v>
      </c>
      <c r="C1962" t="s">
        <v>916</v>
      </c>
      <c r="D1962" t="s">
        <v>951</v>
      </c>
      <c r="E1962" s="152">
        <v>14.56</v>
      </c>
      <c r="F1962" s="152">
        <v>14.56</v>
      </c>
      <c r="G1962" t="s">
        <v>196</v>
      </c>
      <c r="H1962" s="342">
        <v>1</v>
      </c>
      <c r="I1962" s="294">
        <v>43373</v>
      </c>
      <c r="J1962">
        <v>25161</v>
      </c>
      <c r="K1962">
        <v>7419</v>
      </c>
      <c r="L1962" t="s">
        <v>520</v>
      </c>
      <c r="M1962" t="s">
        <v>682</v>
      </c>
      <c r="N1962" t="s">
        <v>951</v>
      </c>
      <c r="O1962" t="s">
        <v>544</v>
      </c>
      <c r="P1962" t="s">
        <v>340</v>
      </c>
      <c r="Q1962" s="302" t="s">
        <v>347</v>
      </c>
      <c r="R1962" t="s">
        <v>201</v>
      </c>
      <c r="S1962" t="s">
        <v>204</v>
      </c>
      <c r="T1962" t="s">
        <v>201</v>
      </c>
      <c r="U1962" t="s">
        <v>330</v>
      </c>
      <c r="V1962" t="s">
        <v>318</v>
      </c>
      <c r="W1962" t="s">
        <v>201</v>
      </c>
      <c r="X1962" t="s">
        <v>94</v>
      </c>
      <c r="Y1962" s="287" t="s">
        <v>164</v>
      </c>
    </row>
    <row r="1963" spans="1:25" x14ac:dyDescent="0.35">
      <c r="A1963" t="s">
        <v>192</v>
      </c>
      <c r="B1963" t="s">
        <v>193</v>
      </c>
      <c r="C1963" t="s">
        <v>916</v>
      </c>
      <c r="D1963" t="s">
        <v>951</v>
      </c>
      <c r="E1963" s="152">
        <v>-18.5</v>
      </c>
      <c r="F1963" s="152">
        <v>-18.5</v>
      </c>
      <c r="G1963" t="s">
        <v>196</v>
      </c>
      <c r="H1963" s="342">
        <v>1</v>
      </c>
      <c r="I1963" s="294">
        <v>43373</v>
      </c>
      <c r="J1963">
        <v>25161</v>
      </c>
      <c r="K1963">
        <v>7634</v>
      </c>
      <c r="L1963" t="s">
        <v>520</v>
      </c>
      <c r="M1963" t="s">
        <v>682</v>
      </c>
      <c r="N1963" t="s">
        <v>951</v>
      </c>
      <c r="O1963" t="s">
        <v>544</v>
      </c>
      <c r="P1963" t="s">
        <v>533</v>
      </c>
      <c r="Q1963" s="302" t="s">
        <v>347</v>
      </c>
      <c r="R1963" t="s">
        <v>201</v>
      </c>
      <c r="S1963" t="s">
        <v>204</v>
      </c>
      <c r="T1963" t="s">
        <v>201</v>
      </c>
      <c r="U1963" t="s">
        <v>330</v>
      </c>
      <c r="V1963" t="s">
        <v>318</v>
      </c>
      <c r="W1963" t="s">
        <v>201</v>
      </c>
      <c r="X1963" t="s">
        <v>94</v>
      </c>
      <c r="Y1963" s="287" t="s">
        <v>164</v>
      </c>
    </row>
    <row r="1964" spans="1:25" x14ac:dyDescent="0.35">
      <c r="A1964" t="s">
        <v>192</v>
      </c>
      <c r="B1964" t="s">
        <v>193</v>
      </c>
      <c r="C1964" t="s">
        <v>916</v>
      </c>
      <c r="D1964" t="s">
        <v>951</v>
      </c>
      <c r="E1964" s="152">
        <v>-17.7</v>
      </c>
      <c r="F1964" s="152">
        <v>-17.7</v>
      </c>
      <c r="G1964" t="s">
        <v>196</v>
      </c>
      <c r="H1964" s="342">
        <v>1</v>
      </c>
      <c r="I1964" s="294">
        <v>43373</v>
      </c>
      <c r="J1964">
        <v>25161</v>
      </c>
      <c r="K1964">
        <v>7851</v>
      </c>
      <c r="L1964" t="s">
        <v>520</v>
      </c>
      <c r="M1964" t="s">
        <v>682</v>
      </c>
      <c r="N1964" t="s">
        <v>951</v>
      </c>
      <c r="O1964" t="s">
        <v>544</v>
      </c>
      <c r="P1964" t="s">
        <v>531</v>
      </c>
      <c r="Q1964" s="302" t="s">
        <v>347</v>
      </c>
      <c r="R1964" t="s">
        <v>201</v>
      </c>
      <c r="S1964" t="s">
        <v>204</v>
      </c>
      <c r="T1964" t="s">
        <v>201</v>
      </c>
      <c r="U1964" t="s">
        <v>330</v>
      </c>
      <c r="V1964" t="s">
        <v>318</v>
      </c>
      <c r="W1964" t="s">
        <v>201</v>
      </c>
      <c r="X1964" t="s">
        <v>94</v>
      </c>
      <c r="Y1964" s="287" t="s">
        <v>164</v>
      </c>
    </row>
    <row r="1965" spans="1:25" x14ac:dyDescent="0.35">
      <c r="A1965" t="s">
        <v>192</v>
      </c>
      <c r="B1965" t="s">
        <v>193</v>
      </c>
      <c r="C1965" t="s">
        <v>916</v>
      </c>
      <c r="D1965" t="s">
        <v>951</v>
      </c>
      <c r="E1965" s="152">
        <v>9.73</v>
      </c>
      <c r="F1965" s="152">
        <v>9.73</v>
      </c>
      <c r="G1965" t="s">
        <v>196</v>
      </c>
      <c r="H1965" s="342">
        <v>1</v>
      </c>
      <c r="I1965" s="294">
        <v>43373</v>
      </c>
      <c r="J1965">
        <v>25161</v>
      </c>
      <c r="K1965">
        <v>8067</v>
      </c>
      <c r="L1965" t="s">
        <v>520</v>
      </c>
      <c r="M1965" t="s">
        <v>682</v>
      </c>
      <c r="N1965" t="s">
        <v>951</v>
      </c>
      <c r="O1965" t="s">
        <v>544</v>
      </c>
      <c r="P1965" t="s">
        <v>329</v>
      </c>
      <c r="Q1965" s="302" t="s">
        <v>320</v>
      </c>
      <c r="R1965" t="s">
        <v>201</v>
      </c>
      <c r="S1965" t="s">
        <v>204</v>
      </c>
      <c r="T1965" t="s">
        <v>201</v>
      </c>
      <c r="U1965" t="s">
        <v>330</v>
      </c>
      <c r="V1965" t="s">
        <v>318</v>
      </c>
      <c r="W1965" t="s">
        <v>201</v>
      </c>
      <c r="X1965" t="s">
        <v>331</v>
      </c>
      <c r="Y1965" s="287" t="s">
        <v>164</v>
      </c>
    </row>
    <row r="1966" spans="1:25" x14ac:dyDescent="0.35">
      <c r="A1966" t="s">
        <v>192</v>
      </c>
      <c r="B1966" t="s">
        <v>193</v>
      </c>
      <c r="C1966" t="s">
        <v>916</v>
      </c>
      <c r="D1966" t="s">
        <v>951</v>
      </c>
      <c r="E1966" s="152">
        <v>8.4600000000000009</v>
      </c>
      <c r="F1966" s="152">
        <v>8.4600000000000009</v>
      </c>
      <c r="G1966" t="s">
        <v>196</v>
      </c>
      <c r="H1966" s="342">
        <v>1</v>
      </c>
      <c r="I1966" s="294">
        <v>43373</v>
      </c>
      <c r="J1966">
        <v>25161</v>
      </c>
      <c r="K1966">
        <v>8282</v>
      </c>
      <c r="L1966" t="s">
        <v>520</v>
      </c>
      <c r="M1966" t="s">
        <v>682</v>
      </c>
      <c r="N1966" t="s">
        <v>951</v>
      </c>
      <c r="O1966" t="s">
        <v>544</v>
      </c>
      <c r="P1966" t="s">
        <v>332</v>
      </c>
      <c r="Q1966" s="302" t="s">
        <v>320</v>
      </c>
      <c r="R1966" t="s">
        <v>201</v>
      </c>
      <c r="S1966" t="s">
        <v>204</v>
      </c>
      <c r="T1966" t="s">
        <v>201</v>
      </c>
      <c r="U1966" t="s">
        <v>330</v>
      </c>
      <c r="V1966" t="s">
        <v>318</v>
      </c>
      <c r="W1966" t="s">
        <v>201</v>
      </c>
      <c r="X1966" t="s">
        <v>331</v>
      </c>
      <c r="Y1966" s="287" t="s">
        <v>164</v>
      </c>
    </row>
    <row r="1967" spans="1:25" x14ac:dyDescent="0.35">
      <c r="A1967" t="s">
        <v>192</v>
      </c>
      <c r="B1967" t="s">
        <v>193</v>
      </c>
      <c r="C1967" t="s">
        <v>916</v>
      </c>
      <c r="D1967" t="s">
        <v>951</v>
      </c>
      <c r="E1967" s="152">
        <v>8.1999999999999993</v>
      </c>
      <c r="F1967" s="152">
        <v>8.1999999999999993</v>
      </c>
      <c r="G1967" t="s">
        <v>196</v>
      </c>
      <c r="H1967" s="342">
        <v>1</v>
      </c>
      <c r="I1967" s="294">
        <v>43373</v>
      </c>
      <c r="J1967">
        <v>25161</v>
      </c>
      <c r="K1967">
        <v>8496</v>
      </c>
      <c r="L1967" t="s">
        <v>520</v>
      </c>
      <c r="M1967" t="s">
        <v>682</v>
      </c>
      <c r="N1967" t="s">
        <v>951</v>
      </c>
      <c r="O1967" t="s">
        <v>544</v>
      </c>
      <c r="P1967" t="s">
        <v>333</v>
      </c>
      <c r="Q1967" s="302" t="s">
        <v>320</v>
      </c>
      <c r="R1967" t="s">
        <v>201</v>
      </c>
      <c r="S1967" t="s">
        <v>204</v>
      </c>
      <c r="T1967" t="s">
        <v>201</v>
      </c>
      <c r="U1967" t="s">
        <v>330</v>
      </c>
      <c r="V1967" t="s">
        <v>318</v>
      </c>
      <c r="W1967" t="s">
        <v>201</v>
      </c>
      <c r="X1967" t="s">
        <v>331</v>
      </c>
      <c r="Y1967" s="287" t="s">
        <v>164</v>
      </c>
    </row>
    <row r="1968" spans="1:25" x14ac:dyDescent="0.35">
      <c r="A1968" t="s">
        <v>192</v>
      </c>
      <c r="B1968" t="s">
        <v>193</v>
      </c>
      <c r="C1968" t="s">
        <v>916</v>
      </c>
      <c r="D1968" t="s">
        <v>951</v>
      </c>
      <c r="E1968" s="152">
        <v>1.01</v>
      </c>
      <c r="F1968" s="152">
        <v>1.01</v>
      </c>
      <c r="G1968" t="s">
        <v>196</v>
      </c>
      <c r="H1968" s="342">
        <v>1</v>
      </c>
      <c r="I1968" s="294">
        <v>43373</v>
      </c>
      <c r="J1968">
        <v>25161</v>
      </c>
      <c r="K1968">
        <v>8706</v>
      </c>
      <c r="L1968" t="s">
        <v>520</v>
      </c>
      <c r="M1968" t="s">
        <v>682</v>
      </c>
      <c r="N1968" t="s">
        <v>951</v>
      </c>
      <c r="O1968" t="s">
        <v>544</v>
      </c>
      <c r="P1968" t="s">
        <v>338</v>
      </c>
      <c r="Q1968" s="302" t="s">
        <v>320</v>
      </c>
      <c r="R1968" t="s">
        <v>201</v>
      </c>
      <c r="S1968" t="s">
        <v>204</v>
      </c>
      <c r="T1968" t="s">
        <v>201</v>
      </c>
      <c r="U1968" t="s">
        <v>330</v>
      </c>
      <c r="V1968" t="s">
        <v>318</v>
      </c>
      <c r="W1968" t="s">
        <v>201</v>
      </c>
      <c r="X1968" t="s">
        <v>331</v>
      </c>
      <c r="Y1968" s="287" t="s">
        <v>164</v>
      </c>
    </row>
    <row r="1969" spans="1:25" x14ac:dyDescent="0.35">
      <c r="A1969" t="s">
        <v>192</v>
      </c>
      <c r="B1969" t="s">
        <v>193</v>
      </c>
      <c r="C1969" t="s">
        <v>916</v>
      </c>
      <c r="D1969" t="s">
        <v>951</v>
      </c>
      <c r="E1969" s="152">
        <v>36.32</v>
      </c>
      <c r="F1969" s="152">
        <v>36.32</v>
      </c>
      <c r="G1969" t="s">
        <v>196</v>
      </c>
      <c r="H1969" s="342">
        <v>1</v>
      </c>
      <c r="I1969" s="294">
        <v>43373</v>
      </c>
      <c r="J1969">
        <v>25161</v>
      </c>
      <c r="K1969">
        <v>8910</v>
      </c>
      <c r="L1969" t="s">
        <v>520</v>
      </c>
      <c r="M1969" t="s">
        <v>682</v>
      </c>
      <c r="N1969" t="s">
        <v>951</v>
      </c>
      <c r="O1969" t="s">
        <v>544</v>
      </c>
      <c r="P1969" t="s">
        <v>339</v>
      </c>
      <c r="Q1969" s="302" t="s">
        <v>320</v>
      </c>
      <c r="R1969" t="s">
        <v>201</v>
      </c>
      <c r="S1969" t="s">
        <v>204</v>
      </c>
      <c r="T1969" t="s">
        <v>201</v>
      </c>
      <c r="U1969" t="s">
        <v>330</v>
      </c>
      <c r="V1969" t="s">
        <v>318</v>
      </c>
      <c r="W1969" t="s">
        <v>201</v>
      </c>
      <c r="X1969" t="s">
        <v>331</v>
      </c>
      <c r="Y1969" s="287" t="s">
        <v>164</v>
      </c>
    </row>
    <row r="1970" spans="1:25" x14ac:dyDescent="0.35">
      <c r="A1970" t="s">
        <v>192</v>
      </c>
      <c r="B1970" t="s">
        <v>193</v>
      </c>
      <c r="C1970" t="s">
        <v>916</v>
      </c>
      <c r="D1970" t="s">
        <v>951</v>
      </c>
      <c r="E1970" s="152">
        <v>1.54</v>
      </c>
      <c r="F1970" s="152">
        <v>1.54</v>
      </c>
      <c r="G1970" t="s">
        <v>196</v>
      </c>
      <c r="H1970" s="342">
        <v>1</v>
      </c>
      <c r="I1970" s="294">
        <v>43373</v>
      </c>
      <c r="J1970">
        <v>25161</v>
      </c>
      <c r="K1970">
        <v>9127</v>
      </c>
      <c r="L1970" t="s">
        <v>520</v>
      </c>
      <c r="M1970" t="s">
        <v>682</v>
      </c>
      <c r="N1970" t="s">
        <v>951</v>
      </c>
      <c r="O1970" t="s">
        <v>544</v>
      </c>
      <c r="P1970" t="s">
        <v>340</v>
      </c>
      <c r="Q1970" s="302" t="s">
        <v>320</v>
      </c>
      <c r="R1970" t="s">
        <v>201</v>
      </c>
      <c r="S1970" t="s">
        <v>204</v>
      </c>
      <c r="T1970" t="s">
        <v>201</v>
      </c>
      <c r="U1970" t="s">
        <v>330</v>
      </c>
      <c r="V1970" t="s">
        <v>318</v>
      </c>
      <c r="W1970" t="s">
        <v>201</v>
      </c>
      <c r="X1970" t="s">
        <v>94</v>
      </c>
      <c r="Y1970" s="287" t="s">
        <v>164</v>
      </c>
    </row>
    <row r="1971" spans="1:25" x14ac:dyDescent="0.35">
      <c r="A1971" t="s">
        <v>192</v>
      </c>
      <c r="B1971" t="s">
        <v>193</v>
      </c>
      <c r="C1971" t="s">
        <v>916</v>
      </c>
      <c r="D1971" t="s">
        <v>951</v>
      </c>
      <c r="E1971" s="152">
        <v>0.78</v>
      </c>
      <c r="F1971" s="152">
        <v>0.78</v>
      </c>
      <c r="G1971" t="s">
        <v>196</v>
      </c>
      <c r="H1971" s="342">
        <v>1</v>
      </c>
      <c r="I1971" s="294">
        <v>43373</v>
      </c>
      <c r="J1971">
        <v>25161</v>
      </c>
      <c r="K1971">
        <v>9328</v>
      </c>
      <c r="L1971" t="s">
        <v>520</v>
      </c>
      <c r="M1971" t="s">
        <v>682</v>
      </c>
      <c r="N1971" t="s">
        <v>951</v>
      </c>
      <c r="O1971" t="s">
        <v>544</v>
      </c>
      <c r="P1971" t="s">
        <v>533</v>
      </c>
      <c r="Q1971" s="302" t="s">
        <v>320</v>
      </c>
      <c r="R1971" t="s">
        <v>201</v>
      </c>
      <c r="S1971" t="s">
        <v>204</v>
      </c>
      <c r="T1971" t="s">
        <v>201</v>
      </c>
      <c r="U1971" t="s">
        <v>330</v>
      </c>
      <c r="V1971" t="s">
        <v>318</v>
      </c>
      <c r="W1971" t="s">
        <v>201</v>
      </c>
      <c r="X1971" t="s">
        <v>94</v>
      </c>
      <c r="Y1971" s="287" t="s">
        <v>164</v>
      </c>
    </row>
    <row r="1972" spans="1:25" x14ac:dyDescent="0.35">
      <c r="A1972" t="s">
        <v>192</v>
      </c>
      <c r="B1972" t="s">
        <v>193</v>
      </c>
      <c r="C1972" t="s">
        <v>916</v>
      </c>
      <c r="D1972" t="s">
        <v>951</v>
      </c>
      <c r="E1972" s="152">
        <v>40.64</v>
      </c>
      <c r="F1972" s="152">
        <v>40.64</v>
      </c>
      <c r="G1972" t="s">
        <v>196</v>
      </c>
      <c r="H1972" s="342">
        <v>1</v>
      </c>
      <c r="I1972" s="294">
        <v>43373</v>
      </c>
      <c r="J1972">
        <v>25161</v>
      </c>
      <c r="K1972">
        <v>9530</v>
      </c>
      <c r="L1972" t="s">
        <v>520</v>
      </c>
      <c r="M1972" t="s">
        <v>682</v>
      </c>
      <c r="N1972" t="s">
        <v>951</v>
      </c>
      <c r="O1972" t="s">
        <v>544</v>
      </c>
      <c r="P1972" t="s">
        <v>332</v>
      </c>
      <c r="Q1972" s="302" t="s">
        <v>348</v>
      </c>
      <c r="R1972" t="s">
        <v>201</v>
      </c>
      <c r="S1972" t="s">
        <v>204</v>
      </c>
      <c r="T1972" t="s">
        <v>201</v>
      </c>
      <c r="U1972" t="s">
        <v>330</v>
      </c>
      <c r="V1972" t="s">
        <v>318</v>
      </c>
      <c r="W1972" t="s">
        <v>201</v>
      </c>
      <c r="X1972" t="s">
        <v>331</v>
      </c>
      <c r="Y1972" s="287" t="s">
        <v>164</v>
      </c>
    </row>
    <row r="1973" spans="1:25" x14ac:dyDescent="0.35">
      <c r="A1973" t="s">
        <v>192</v>
      </c>
      <c r="B1973" t="s">
        <v>193</v>
      </c>
      <c r="C1973" t="s">
        <v>916</v>
      </c>
      <c r="D1973" t="s">
        <v>951</v>
      </c>
      <c r="E1973" s="152">
        <v>15</v>
      </c>
      <c r="F1973" s="152">
        <v>15</v>
      </c>
      <c r="G1973" t="s">
        <v>196</v>
      </c>
      <c r="H1973" s="342">
        <v>1</v>
      </c>
      <c r="I1973" s="294">
        <v>43373</v>
      </c>
      <c r="J1973">
        <v>25161</v>
      </c>
      <c r="K1973">
        <v>9750</v>
      </c>
      <c r="L1973" t="s">
        <v>520</v>
      </c>
      <c r="M1973" t="s">
        <v>682</v>
      </c>
      <c r="N1973" t="s">
        <v>951</v>
      </c>
      <c r="O1973" t="s">
        <v>544</v>
      </c>
      <c r="P1973" t="s">
        <v>338</v>
      </c>
      <c r="Q1973" s="302" t="s">
        <v>348</v>
      </c>
      <c r="R1973" t="s">
        <v>201</v>
      </c>
      <c r="S1973" t="s">
        <v>204</v>
      </c>
      <c r="T1973" t="s">
        <v>201</v>
      </c>
      <c r="U1973" t="s">
        <v>330</v>
      </c>
      <c r="V1973" t="s">
        <v>318</v>
      </c>
      <c r="W1973" t="s">
        <v>201</v>
      </c>
      <c r="X1973" t="s">
        <v>331</v>
      </c>
      <c r="Y1973" s="287" t="s">
        <v>164</v>
      </c>
    </row>
    <row r="1974" spans="1:25" x14ac:dyDescent="0.35">
      <c r="A1974" t="s">
        <v>192</v>
      </c>
      <c r="B1974" t="s">
        <v>193</v>
      </c>
      <c r="C1974" t="s">
        <v>916</v>
      </c>
      <c r="D1974" t="s">
        <v>951</v>
      </c>
      <c r="E1974" s="152">
        <v>36.94</v>
      </c>
      <c r="F1974" s="152">
        <v>36.94</v>
      </c>
      <c r="G1974" t="s">
        <v>196</v>
      </c>
      <c r="H1974" s="342">
        <v>1</v>
      </c>
      <c r="I1974" s="294">
        <v>43373</v>
      </c>
      <c r="J1974">
        <v>25161</v>
      </c>
      <c r="K1974">
        <v>9965</v>
      </c>
      <c r="L1974" t="s">
        <v>520</v>
      </c>
      <c r="M1974" t="s">
        <v>682</v>
      </c>
      <c r="N1974" t="s">
        <v>951</v>
      </c>
      <c r="O1974" t="s">
        <v>544</v>
      </c>
      <c r="P1974" t="s">
        <v>329</v>
      </c>
      <c r="Q1974" s="302" t="s">
        <v>321</v>
      </c>
      <c r="R1974" t="s">
        <v>201</v>
      </c>
      <c r="S1974" t="s">
        <v>204</v>
      </c>
      <c r="T1974" t="s">
        <v>201</v>
      </c>
      <c r="U1974" t="s">
        <v>330</v>
      </c>
      <c r="V1974" t="s">
        <v>318</v>
      </c>
      <c r="W1974" t="s">
        <v>201</v>
      </c>
      <c r="X1974" t="s">
        <v>331</v>
      </c>
      <c r="Y1974" s="287" t="s">
        <v>164</v>
      </c>
    </row>
    <row r="1975" spans="1:25" x14ac:dyDescent="0.35">
      <c r="A1975" t="s">
        <v>192</v>
      </c>
      <c r="B1975" t="s">
        <v>193</v>
      </c>
      <c r="C1975" t="s">
        <v>916</v>
      </c>
      <c r="D1975" t="s">
        <v>951</v>
      </c>
      <c r="E1975" s="152">
        <v>55.17</v>
      </c>
      <c r="F1975" s="152">
        <v>55.17</v>
      </c>
      <c r="G1975" t="s">
        <v>196</v>
      </c>
      <c r="H1975" s="342">
        <v>1</v>
      </c>
      <c r="I1975" s="294">
        <v>43373</v>
      </c>
      <c r="J1975">
        <v>25161</v>
      </c>
      <c r="K1975">
        <v>10187</v>
      </c>
      <c r="L1975" t="s">
        <v>520</v>
      </c>
      <c r="M1975" t="s">
        <v>682</v>
      </c>
      <c r="N1975" t="s">
        <v>951</v>
      </c>
      <c r="O1975" t="s">
        <v>544</v>
      </c>
      <c r="P1975" t="s">
        <v>332</v>
      </c>
      <c r="Q1975" s="302" t="s">
        <v>321</v>
      </c>
      <c r="R1975" t="s">
        <v>201</v>
      </c>
      <c r="S1975" t="s">
        <v>204</v>
      </c>
      <c r="T1975" t="s">
        <v>201</v>
      </c>
      <c r="U1975" t="s">
        <v>330</v>
      </c>
      <c r="V1975" t="s">
        <v>318</v>
      </c>
      <c r="W1975" t="s">
        <v>201</v>
      </c>
      <c r="X1975" t="s">
        <v>331</v>
      </c>
      <c r="Y1975" s="287" t="s">
        <v>164</v>
      </c>
    </row>
    <row r="1976" spans="1:25" x14ac:dyDescent="0.35">
      <c r="A1976" t="s">
        <v>192</v>
      </c>
      <c r="B1976" t="s">
        <v>193</v>
      </c>
      <c r="C1976" t="s">
        <v>916</v>
      </c>
      <c r="D1976" t="s">
        <v>951</v>
      </c>
      <c r="E1976" s="152">
        <v>3.04</v>
      </c>
      <c r="F1976" s="152">
        <v>3.04</v>
      </c>
      <c r="G1976" t="s">
        <v>196</v>
      </c>
      <c r="H1976" s="342">
        <v>1</v>
      </c>
      <c r="I1976" s="294">
        <v>43373</v>
      </c>
      <c r="J1976">
        <v>25161</v>
      </c>
      <c r="K1976">
        <v>10405</v>
      </c>
      <c r="L1976" t="s">
        <v>520</v>
      </c>
      <c r="M1976" t="s">
        <v>682</v>
      </c>
      <c r="N1976" t="s">
        <v>951</v>
      </c>
      <c r="O1976" t="s">
        <v>544</v>
      </c>
      <c r="P1976" t="s">
        <v>333</v>
      </c>
      <c r="Q1976" s="302" t="s">
        <v>321</v>
      </c>
      <c r="R1976" t="s">
        <v>201</v>
      </c>
      <c r="S1976" t="s">
        <v>204</v>
      </c>
      <c r="T1976" t="s">
        <v>201</v>
      </c>
      <c r="U1976" t="s">
        <v>330</v>
      </c>
      <c r="V1976" t="s">
        <v>318</v>
      </c>
      <c r="W1976" t="s">
        <v>201</v>
      </c>
      <c r="X1976" t="s">
        <v>331</v>
      </c>
      <c r="Y1976" s="287" t="s">
        <v>164</v>
      </c>
    </row>
    <row r="1977" spans="1:25" x14ac:dyDescent="0.35">
      <c r="A1977" t="s">
        <v>192</v>
      </c>
      <c r="B1977" t="s">
        <v>193</v>
      </c>
      <c r="C1977" t="s">
        <v>916</v>
      </c>
      <c r="D1977" t="s">
        <v>951</v>
      </c>
      <c r="E1977" s="152">
        <v>3.49</v>
      </c>
      <c r="F1977" s="152">
        <v>3.49</v>
      </c>
      <c r="G1977" t="s">
        <v>196</v>
      </c>
      <c r="H1977" s="342">
        <v>1</v>
      </c>
      <c r="I1977" s="294">
        <v>43373</v>
      </c>
      <c r="J1977">
        <v>25161</v>
      </c>
      <c r="K1977">
        <v>10611</v>
      </c>
      <c r="L1977" t="s">
        <v>520</v>
      </c>
      <c r="M1977" t="s">
        <v>682</v>
      </c>
      <c r="N1977" t="s">
        <v>951</v>
      </c>
      <c r="O1977" t="s">
        <v>544</v>
      </c>
      <c r="P1977" t="s">
        <v>334</v>
      </c>
      <c r="Q1977" s="302" t="s">
        <v>321</v>
      </c>
      <c r="R1977" t="s">
        <v>201</v>
      </c>
      <c r="S1977" t="s">
        <v>204</v>
      </c>
      <c r="T1977" t="s">
        <v>201</v>
      </c>
      <c r="U1977" t="s">
        <v>330</v>
      </c>
      <c r="V1977" t="s">
        <v>318</v>
      </c>
      <c r="W1977" t="s">
        <v>201</v>
      </c>
      <c r="X1977" t="s">
        <v>331</v>
      </c>
      <c r="Y1977" s="287" t="s">
        <v>164</v>
      </c>
    </row>
    <row r="1978" spans="1:25" x14ac:dyDescent="0.35">
      <c r="A1978" t="s">
        <v>192</v>
      </c>
      <c r="B1978" t="s">
        <v>193</v>
      </c>
      <c r="C1978" t="s">
        <v>916</v>
      </c>
      <c r="D1978" t="s">
        <v>951</v>
      </c>
      <c r="E1978" s="152">
        <v>6.76</v>
      </c>
      <c r="F1978" s="152">
        <v>6.76</v>
      </c>
      <c r="G1978" t="s">
        <v>196</v>
      </c>
      <c r="H1978" s="342">
        <v>1</v>
      </c>
      <c r="I1978" s="294">
        <v>43373</v>
      </c>
      <c r="J1978">
        <v>25161</v>
      </c>
      <c r="K1978">
        <v>10818</v>
      </c>
      <c r="L1978" t="s">
        <v>520</v>
      </c>
      <c r="M1978" t="s">
        <v>682</v>
      </c>
      <c r="N1978" t="s">
        <v>951</v>
      </c>
      <c r="O1978" t="s">
        <v>544</v>
      </c>
      <c r="P1978" t="s">
        <v>335</v>
      </c>
      <c r="Q1978" s="302" t="s">
        <v>321</v>
      </c>
      <c r="R1978" t="s">
        <v>201</v>
      </c>
      <c r="S1978" t="s">
        <v>204</v>
      </c>
      <c r="T1978" t="s">
        <v>201</v>
      </c>
      <c r="U1978" t="s">
        <v>330</v>
      </c>
      <c r="V1978" t="s">
        <v>318</v>
      </c>
      <c r="W1978" t="s">
        <v>201</v>
      </c>
      <c r="X1978" t="s">
        <v>331</v>
      </c>
      <c r="Y1978" s="287" t="s">
        <v>164</v>
      </c>
    </row>
    <row r="1979" spans="1:25" x14ac:dyDescent="0.35">
      <c r="A1979" t="s">
        <v>192</v>
      </c>
      <c r="B1979" t="s">
        <v>193</v>
      </c>
      <c r="C1979" t="s">
        <v>916</v>
      </c>
      <c r="D1979" t="s">
        <v>951</v>
      </c>
      <c r="E1979" s="152">
        <v>14.76</v>
      </c>
      <c r="F1979" s="152">
        <v>14.76</v>
      </c>
      <c r="G1979" t="s">
        <v>196</v>
      </c>
      <c r="H1979" s="342">
        <v>1</v>
      </c>
      <c r="I1979" s="294">
        <v>43373</v>
      </c>
      <c r="J1979">
        <v>25161</v>
      </c>
      <c r="K1979">
        <v>11032</v>
      </c>
      <c r="L1979" t="s">
        <v>520</v>
      </c>
      <c r="M1979" t="s">
        <v>682</v>
      </c>
      <c r="N1979" t="s">
        <v>951</v>
      </c>
      <c r="O1979" t="s">
        <v>544</v>
      </c>
      <c r="P1979" t="s">
        <v>336</v>
      </c>
      <c r="Q1979" s="302" t="s">
        <v>321</v>
      </c>
      <c r="R1979" t="s">
        <v>201</v>
      </c>
      <c r="S1979" t="s">
        <v>204</v>
      </c>
      <c r="T1979" t="s">
        <v>201</v>
      </c>
      <c r="U1979" t="s">
        <v>330</v>
      </c>
      <c r="V1979" t="s">
        <v>318</v>
      </c>
      <c r="W1979" t="s">
        <v>201</v>
      </c>
      <c r="X1979" t="s">
        <v>331</v>
      </c>
      <c r="Y1979" s="287" t="s">
        <v>164</v>
      </c>
    </row>
    <row r="1980" spans="1:25" x14ac:dyDescent="0.35">
      <c r="A1980" t="s">
        <v>192</v>
      </c>
      <c r="B1980" t="s">
        <v>193</v>
      </c>
      <c r="C1980" t="s">
        <v>916</v>
      </c>
      <c r="D1980" t="s">
        <v>951</v>
      </c>
      <c r="E1980" s="152">
        <v>1.1100000000000001</v>
      </c>
      <c r="F1980" s="152">
        <v>1.1100000000000001</v>
      </c>
      <c r="G1980" t="s">
        <v>196</v>
      </c>
      <c r="H1980" s="342">
        <v>1</v>
      </c>
      <c r="I1980" s="294">
        <v>43373</v>
      </c>
      <c r="J1980">
        <v>25161</v>
      </c>
      <c r="K1980">
        <v>11242</v>
      </c>
      <c r="L1980" t="s">
        <v>520</v>
      </c>
      <c r="M1980" t="s">
        <v>682</v>
      </c>
      <c r="N1980" t="s">
        <v>951</v>
      </c>
      <c r="O1980" t="s">
        <v>544</v>
      </c>
      <c r="P1980" t="s">
        <v>337</v>
      </c>
      <c r="Q1980" s="302" t="s">
        <v>321</v>
      </c>
      <c r="R1980" t="s">
        <v>201</v>
      </c>
      <c r="S1980" t="s">
        <v>204</v>
      </c>
      <c r="T1980" t="s">
        <v>201</v>
      </c>
      <c r="U1980" t="s">
        <v>330</v>
      </c>
      <c r="V1980" t="s">
        <v>318</v>
      </c>
      <c r="W1980" t="s">
        <v>201</v>
      </c>
      <c r="X1980" t="s">
        <v>331</v>
      </c>
      <c r="Y1980" s="287" t="s">
        <v>164</v>
      </c>
    </row>
    <row r="1981" spans="1:25" x14ac:dyDescent="0.35">
      <c r="A1981" t="s">
        <v>192</v>
      </c>
      <c r="B1981" t="s">
        <v>193</v>
      </c>
      <c r="C1981" t="s">
        <v>916</v>
      </c>
      <c r="D1981" t="s">
        <v>951</v>
      </c>
      <c r="E1981" s="152">
        <v>43.75</v>
      </c>
      <c r="F1981" s="152">
        <v>43.75</v>
      </c>
      <c r="G1981" t="s">
        <v>196</v>
      </c>
      <c r="H1981" s="342">
        <v>1</v>
      </c>
      <c r="I1981" s="294">
        <v>43373</v>
      </c>
      <c r="J1981">
        <v>25161</v>
      </c>
      <c r="K1981">
        <v>11448</v>
      </c>
      <c r="L1981" t="s">
        <v>520</v>
      </c>
      <c r="M1981" t="s">
        <v>682</v>
      </c>
      <c r="N1981" t="s">
        <v>951</v>
      </c>
      <c r="O1981" t="s">
        <v>544</v>
      </c>
      <c r="P1981" t="s">
        <v>338</v>
      </c>
      <c r="Q1981" s="302" t="s">
        <v>321</v>
      </c>
      <c r="R1981" t="s">
        <v>201</v>
      </c>
      <c r="S1981" t="s">
        <v>204</v>
      </c>
      <c r="T1981" t="s">
        <v>201</v>
      </c>
      <c r="U1981" t="s">
        <v>330</v>
      </c>
      <c r="V1981" t="s">
        <v>318</v>
      </c>
      <c r="W1981" t="s">
        <v>201</v>
      </c>
      <c r="X1981" t="s">
        <v>331</v>
      </c>
      <c r="Y1981" s="287" t="s">
        <v>164</v>
      </c>
    </row>
    <row r="1982" spans="1:25" x14ac:dyDescent="0.35">
      <c r="A1982" t="s">
        <v>192</v>
      </c>
      <c r="B1982" t="s">
        <v>193</v>
      </c>
      <c r="C1982" t="s">
        <v>916</v>
      </c>
      <c r="D1982" t="s">
        <v>951</v>
      </c>
      <c r="E1982" s="152">
        <v>34.76</v>
      </c>
      <c r="F1982" s="152">
        <v>34.76</v>
      </c>
      <c r="G1982" t="s">
        <v>196</v>
      </c>
      <c r="H1982" s="342">
        <v>1</v>
      </c>
      <c r="I1982" s="294">
        <v>43373</v>
      </c>
      <c r="J1982">
        <v>25161</v>
      </c>
      <c r="K1982">
        <v>11668</v>
      </c>
      <c r="L1982" t="s">
        <v>520</v>
      </c>
      <c r="M1982" t="s">
        <v>682</v>
      </c>
      <c r="N1982" t="s">
        <v>951</v>
      </c>
      <c r="O1982" t="s">
        <v>544</v>
      </c>
      <c r="P1982" t="s">
        <v>339</v>
      </c>
      <c r="Q1982" s="302" t="s">
        <v>321</v>
      </c>
      <c r="R1982" t="s">
        <v>201</v>
      </c>
      <c r="S1982" t="s">
        <v>204</v>
      </c>
      <c r="T1982" t="s">
        <v>201</v>
      </c>
      <c r="U1982" t="s">
        <v>330</v>
      </c>
      <c r="V1982" t="s">
        <v>318</v>
      </c>
      <c r="W1982" t="s">
        <v>201</v>
      </c>
      <c r="X1982" t="s">
        <v>331</v>
      </c>
      <c r="Y1982" s="287" t="s">
        <v>164</v>
      </c>
    </row>
    <row r="1983" spans="1:25" x14ac:dyDescent="0.35">
      <c r="A1983" t="s">
        <v>192</v>
      </c>
      <c r="B1983" t="s">
        <v>193</v>
      </c>
      <c r="C1983" t="s">
        <v>916</v>
      </c>
      <c r="D1983" t="s">
        <v>951</v>
      </c>
      <c r="E1983" s="152">
        <v>49.98</v>
      </c>
      <c r="F1983" s="152">
        <v>49.98</v>
      </c>
      <c r="G1983" t="s">
        <v>196</v>
      </c>
      <c r="H1983" s="342">
        <v>1</v>
      </c>
      <c r="I1983" s="294">
        <v>43373</v>
      </c>
      <c r="J1983">
        <v>25161</v>
      </c>
      <c r="K1983">
        <v>11886</v>
      </c>
      <c r="L1983" t="s">
        <v>520</v>
      </c>
      <c r="M1983" t="s">
        <v>682</v>
      </c>
      <c r="N1983" t="s">
        <v>951</v>
      </c>
      <c r="O1983" t="s">
        <v>544</v>
      </c>
      <c r="P1983" t="s">
        <v>340</v>
      </c>
      <c r="Q1983" s="302" t="s">
        <v>321</v>
      </c>
      <c r="R1983" t="s">
        <v>201</v>
      </c>
      <c r="S1983" t="s">
        <v>204</v>
      </c>
      <c r="T1983" t="s">
        <v>201</v>
      </c>
      <c r="U1983" t="s">
        <v>330</v>
      </c>
      <c r="V1983" t="s">
        <v>318</v>
      </c>
      <c r="W1983" t="s">
        <v>201</v>
      </c>
      <c r="X1983" t="s">
        <v>94</v>
      </c>
      <c r="Y1983" s="287" t="s">
        <v>164</v>
      </c>
    </row>
    <row r="1984" spans="1:25" x14ac:dyDescent="0.35">
      <c r="A1984" t="s">
        <v>192</v>
      </c>
      <c r="B1984" t="s">
        <v>193</v>
      </c>
      <c r="C1984" t="s">
        <v>916</v>
      </c>
      <c r="D1984" t="s">
        <v>951</v>
      </c>
      <c r="E1984" s="152">
        <v>18.97</v>
      </c>
      <c r="F1984" s="152">
        <v>18.97</v>
      </c>
      <c r="G1984" t="s">
        <v>196</v>
      </c>
      <c r="H1984" s="342">
        <v>1</v>
      </c>
      <c r="I1984" s="294">
        <v>43373</v>
      </c>
      <c r="J1984">
        <v>25161</v>
      </c>
      <c r="K1984">
        <v>12106</v>
      </c>
      <c r="L1984" t="s">
        <v>520</v>
      </c>
      <c r="M1984" t="s">
        <v>682</v>
      </c>
      <c r="N1984" t="s">
        <v>951</v>
      </c>
      <c r="O1984" t="s">
        <v>544</v>
      </c>
      <c r="P1984" t="s">
        <v>533</v>
      </c>
      <c r="Q1984" s="302" t="s">
        <v>321</v>
      </c>
      <c r="R1984" t="s">
        <v>201</v>
      </c>
      <c r="S1984" t="s">
        <v>204</v>
      </c>
      <c r="T1984" t="s">
        <v>201</v>
      </c>
      <c r="U1984" t="s">
        <v>330</v>
      </c>
      <c r="V1984" t="s">
        <v>318</v>
      </c>
      <c r="W1984" t="s">
        <v>201</v>
      </c>
      <c r="X1984" t="s">
        <v>94</v>
      </c>
      <c r="Y1984" s="287" t="s">
        <v>164</v>
      </c>
    </row>
    <row r="1985" spans="1:25" x14ac:dyDescent="0.35">
      <c r="A1985" t="s">
        <v>192</v>
      </c>
      <c r="B1985" t="s">
        <v>193</v>
      </c>
      <c r="C1985" t="s">
        <v>916</v>
      </c>
      <c r="D1985" t="s">
        <v>951</v>
      </c>
      <c r="E1985" s="152">
        <v>-8.2100000000000009</v>
      </c>
      <c r="F1985" s="152">
        <v>-8.2100000000000009</v>
      </c>
      <c r="G1985" t="s">
        <v>196</v>
      </c>
      <c r="H1985" s="342">
        <v>1</v>
      </c>
      <c r="I1985" s="294">
        <v>43373</v>
      </c>
      <c r="J1985">
        <v>25161</v>
      </c>
      <c r="K1985">
        <v>12322</v>
      </c>
      <c r="L1985" t="s">
        <v>520</v>
      </c>
      <c r="M1985" t="s">
        <v>682</v>
      </c>
      <c r="N1985" t="s">
        <v>951</v>
      </c>
      <c r="O1985" t="s">
        <v>544</v>
      </c>
      <c r="P1985" t="s">
        <v>531</v>
      </c>
      <c r="Q1985" s="302" t="s">
        <v>321</v>
      </c>
      <c r="R1985" t="s">
        <v>201</v>
      </c>
      <c r="S1985" t="s">
        <v>204</v>
      </c>
      <c r="T1985" t="s">
        <v>201</v>
      </c>
      <c r="U1985" t="s">
        <v>330</v>
      </c>
      <c r="V1985" t="s">
        <v>318</v>
      </c>
      <c r="W1985" t="s">
        <v>201</v>
      </c>
      <c r="X1985" t="s">
        <v>94</v>
      </c>
      <c r="Y1985" s="287" t="s">
        <v>164</v>
      </c>
    </row>
    <row r="1986" spans="1:25" x14ac:dyDescent="0.35">
      <c r="A1986" t="s">
        <v>192</v>
      </c>
      <c r="B1986" t="s">
        <v>193</v>
      </c>
      <c r="C1986" t="s">
        <v>916</v>
      </c>
      <c r="D1986" t="s">
        <v>951</v>
      </c>
      <c r="E1986" s="152">
        <v>38.049999999999997</v>
      </c>
      <c r="F1986" s="152">
        <v>38.049999999999997</v>
      </c>
      <c r="G1986" t="s">
        <v>196</v>
      </c>
      <c r="H1986" s="342">
        <v>1</v>
      </c>
      <c r="I1986" s="294">
        <v>43373</v>
      </c>
      <c r="J1986">
        <v>25161</v>
      </c>
      <c r="K1986">
        <v>12537</v>
      </c>
      <c r="L1986" t="s">
        <v>520</v>
      </c>
      <c r="M1986" t="s">
        <v>682</v>
      </c>
      <c r="N1986" t="s">
        <v>951</v>
      </c>
      <c r="O1986" t="s">
        <v>544</v>
      </c>
      <c r="P1986" t="s">
        <v>341</v>
      </c>
      <c r="Q1986" s="302" t="s">
        <v>321</v>
      </c>
      <c r="R1986" t="s">
        <v>201</v>
      </c>
      <c r="S1986" t="s">
        <v>204</v>
      </c>
      <c r="T1986" t="s">
        <v>201</v>
      </c>
      <c r="U1986" t="s">
        <v>330</v>
      </c>
      <c r="V1986" t="s">
        <v>318</v>
      </c>
      <c r="W1986" t="s">
        <v>201</v>
      </c>
      <c r="X1986" t="s">
        <v>342</v>
      </c>
      <c r="Y1986" s="287" t="s">
        <v>164</v>
      </c>
    </row>
    <row r="1987" spans="1:25" x14ac:dyDescent="0.35">
      <c r="A1987" t="s">
        <v>192</v>
      </c>
      <c r="B1987" t="s">
        <v>193</v>
      </c>
      <c r="C1987" t="s">
        <v>916</v>
      </c>
      <c r="D1987" t="s">
        <v>951</v>
      </c>
      <c r="E1987" s="152">
        <v>0.28999999999999998</v>
      </c>
      <c r="F1987" s="152">
        <v>0.28999999999999998</v>
      </c>
      <c r="G1987" t="s">
        <v>196</v>
      </c>
      <c r="H1987" s="342">
        <v>1</v>
      </c>
      <c r="I1987" s="294">
        <v>43373</v>
      </c>
      <c r="J1987">
        <v>25161</v>
      </c>
      <c r="K1987">
        <v>12748</v>
      </c>
      <c r="L1987" t="s">
        <v>520</v>
      </c>
      <c r="M1987" t="s">
        <v>682</v>
      </c>
      <c r="N1987" t="s">
        <v>951</v>
      </c>
      <c r="O1987" t="s">
        <v>544</v>
      </c>
      <c r="P1987" t="s">
        <v>952</v>
      </c>
      <c r="Q1987" s="302" t="s">
        <v>321</v>
      </c>
      <c r="R1987" t="s">
        <v>201</v>
      </c>
      <c r="S1987" t="s">
        <v>204</v>
      </c>
      <c r="T1987" t="s">
        <v>201</v>
      </c>
      <c r="U1987" t="s">
        <v>330</v>
      </c>
      <c r="V1987" t="s">
        <v>318</v>
      </c>
      <c r="W1987" t="s">
        <v>201</v>
      </c>
      <c r="X1987" t="s">
        <v>342</v>
      </c>
      <c r="Y1987" s="287" t="s">
        <v>164</v>
      </c>
    </row>
    <row r="1988" spans="1:25" x14ac:dyDescent="0.35">
      <c r="A1988" t="s">
        <v>192</v>
      </c>
      <c r="B1988" t="s">
        <v>193</v>
      </c>
      <c r="C1988" t="s">
        <v>916</v>
      </c>
      <c r="D1988" t="s">
        <v>951</v>
      </c>
      <c r="E1988" s="152">
        <v>0.2</v>
      </c>
      <c r="F1988" s="152">
        <v>0.2</v>
      </c>
      <c r="G1988" t="s">
        <v>196</v>
      </c>
      <c r="H1988" s="342">
        <v>1</v>
      </c>
      <c r="I1988" s="294">
        <v>43373</v>
      </c>
      <c r="J1988">
        <v>25161</v>
      </c>
      <c r="K1988">
        <v>12920</v>
      </c>
      <c r="L1988" t="s">
        <v>520</v>
      </c>
      <c r="M1988" t="s">
        <v>682</v>
      </c>
      <c r="N1988" t="s">
        <v>951</v>
      </c>
      <c r="O1988" t="s">
        <v>544</v>
      </c>
      <c r="P1988" t="s">
        <v>343</v>
      </c>
      <c r="Q1988" s="302" t="s">
        <v>321</v>
      </c>
      <c r="R1988" t="s">
        <v>201</v>
      </c>
      <c r="S1988" t="s">
        <v>204</v>
      </c>
      <c r="T1988" t="s">
        <v>201</v>
      </c>
      <c r="U1988" t="s">
        <v>330</v>
      </c>
      <c r="V1988" t="s">
        <v>318</v>
      </c>
      <c r="W1988" t="s">
        <v>201</v>
      </c>
      <c r="X1988" t="s">
        <v>342</v>
      </c>
      <c r="Y1988" s="287" t="s">
        <v>164</v>
      </c>
    </row>
    <row r="1989" spans="1:25" x14ac:dyDescent="0.35">
      <c r="A1989" t="s">
        <v>192</v>
      </c>
      <c r="B1989" t="s">
        <v>193</v>
      </c>
      <c r="C1989" t="s">
        <v>916</v>
      </c>
      <c r="D1989" t="s">
        <v>951</v>
      </c>
      <c r="E1989" s="152">
        <v>34.6</v>
      </c>
      <c r="F1989" s="152">
        <v>34.6</v>
      </c>
      <c r="G1989" t="s">
        <v>196</v>
      </c>
      <c r="H1989" s="342">
        <v>1</v>
      </c>
      <c r="I1989" s="294">
        <v>43373</v>
      </c>
      <c r="J1989">
        <v>25161</v>
      </c>
      <c r="K1989">
        <v>13096</v>
      </c>
      <c r="L1989" t="s">
        <v>520</v>
      </c>
      <c r="M1989" t="s">
        <v>682</v>
      </c>
      <c r="N1989" t="s">
        <v>951</v>
      </c>
      <c r="O1989" t="s">
        <v>544</v>
      </c>
      <c r="P1989" t="s">
        <v>346</v>
      </c>
      <c r="Q1989" s="302" t="s">
        <v>321</v>
      </c>
      <c r="R1989" t="s">
        <v>201</v>
      </c>
      <c r="S1989" t="s">
        <v>204</v>
      </c>
      <c r="T1989" t="s">
        <v>201</v>
      </c>
      <c r="U1989" t="s">
        <v>330</v>
      </c>
      <c r="V1989" t="s">
        <v>318</v>
      </c>
      <c r="W1989" t="s">
        <v>201</v>
      </c>
      <c r="X1989" t="s">
        <v>331</v>
      </c>
      <c r="Y1989" s="287" t="s">
        <v>164</v>
      </c>
    </row>
    <row r="1990" spans="1:25" x14ac:dyDescent="0.35">
      <c r="A1990" t="s">
        <v>192</v>
      </c>
      <c r="B1990" t="s">
        <v>193</v>
      </c>
      <c r="C1990" t="s">
        <v>916</v>
      </c>
      <c r="D1990" t="s">
        <v>951</v>
      </c>
      <c r="E1990" s="152">
        <v>41.12</v>
      </c>
      <c r="F1990" s="152">
        <v>41.12</v>
      </c>
      <c r="G1990" t="s">
        <v>196</v>
      </c>
      <c r="H1990" s="342">
        <v>1</v>
      </c>
      <c r="I1990" s="294">
        <v>43373</v>
      </c>
      <c r="J1990">
        <v>25161</v>
      </c>
      <c r="K1990">
        <v>13314</v>
      </c>
      <c r="L1990" t="s">
        <v>520</v>
      </c>
      <c r="M1990" t="s">
        <v>682</v>
      </c>
      <c r="N1990" t="s">
        <v>951</v>
      </c>
      <c r="O1990" t="s">
        <v>544</v>
      </c>
      <c r="P1990" t="s">
        <v>345</v>
      </c>
      <c r="Q1990" s="302" t="s">
        <v>321</v>
      </c>
      <c r="R1990" t="s">
        <v>201</v>
      </c>
      <c r="S1990" t="s">
        <v>204</v>
      </c>
      <c r="T1990" t="s">
        <v>201</v>
      </c>
      <c r="U1990" t="s">
        <v>330</v>
      </c>
      <c r="V1990" t="s">
        <v>318</v>
      </c>
      <c r="W1990" t="s">
        <v>201</v>
      </c>
      <c r="X1990" t="s">
        <v>331</v>
      </c>
      <c r="Y1990" s="287" t="s">
        <v>164</v>
      </c>
    </row>
    <row r="1991" spans="1:25" x14ac:dyDescent="0.35">
      <c r="A1991" t="s">
        <v>192</v>
      </c>
      <c r="B1991" t="s">
        <v>193</v>
      </c>
      <c r="C1991" t="s">
        <v>916</v>
      </c>
      <c r="D1991" t="s">
        <v>951</v>
      </c>
      <c r="E1991" s="152">
        <v>1.03</v>
      </c>
      <c r="F1991" s="152">
        <v>1.03</v>
      </c>
      <c r="G1991" t="s">
        <v>196</v>
      </c>
      <c r="H1991" s="342">
        <v>1</v>
      </c>
      <c r="I1991" s="294">
        <v>43373</v>
      </c>
      <c r="J1991">
        <v>25161</v>
      </c>
      <c r="K1991">
        <v>13529</v>
      </c>
      <c r="L1991" t="s">
        <v>520</v>
      </c>
      <c r="M1991" t="s">
        <v>682</v>
      </c>
      <c r="N1991" t="s">
        <v>951</v>
      </c>
      <c r="O1991" t="s">
        <v>544</v>
      </c>
      <c r="P1991" t="s">
        <v>333</v>
      </c>
      <c r="Q1991" s="302" t="s">
        <v>322</v>
      </c>
      <c r="R1991" t="s">
        <v>201</v>
      </c>
      <c r="S1991" t="s">
        <v>204</v>
      </c>
      <c r="T1991" t="s">
        <v>201</v>
      </c>
      <c r="U1991" t="s">
        <v>330</v>
      </c>
      <c r="V1991" t="s">
        <v>318</v>
      </c>
      <c r="W1991" t="s">
        <v>201</v>
      </c>
      <c r="X1991" t="s">
        <v>331</v>
      </c>
      <c r="Y1991" s="287" t="s">
        <v>164</v>
      </c>
    </row>
    <row r="1992" spans="1:25" x14ac:dyDescent="0.35">
      <c r="A1992" t="s">
        <v>192</v>
      </c>
      <c r="B1992" t="s">
        <v>193</v>
      </c>
      <c r="C1992" t="s">
        <v>916</v>
      </c>
      <c r="D1992" t="s">
        <v>951</v>
      </c>
      <c r="E1992" s="152">
        <v>1.31</v>
      </c>
      <c r="F1992" s="152">
        <v>1.31</v>
      </c>
      <c r="G1992" t="s">
        <v>196</v>
      </c>
      <c r="H1992" s="342">
        <v>1</v>
      </c>
      <c r="I1992" s="294">
        <v>43373</v>
      </c>
      <c r="J1992">
        <v>25161</v>
      </c>
      <c r="K1992">
        <v>13729</v>
      </c>
      <c r="L1992" t="s">
        <v>520</v>
      </c>
      <c r="M1992" t="s">
        <v>682</v>
      </c>
      <c r="N1992" t="s">
        <v>951</v>
      </c>
      <c r="O1992" t="s">
        <v>544</v>
      </c>
      <c r="P1992" t="s">
        <v>334</v>
      </c>
      <c r="Q1992" s="302" t="s">
        <v>322</v>
      </c>
      <c r="R1992" t="s">
        <v>201</v>
      </c>
      <c r="S1992" t="s">
        <v>204</v>
      </c>
      <c r="T1992" t="s">
        <v>201</v>
      </c>
      <c r="U1992" t="s">
        <v>330</v>
      </c>
      <c r="V1992" t="s">
        <v>318</v>
      </c>
      <c r="W1992" t="s">
        <v>201</v>
      </c>
      <c r="X1992" t="s">
        <v>331</v>
      </c>
      <c r="Y1992" s="287" t="s">
        <v>164</v>
      </c>
    </row>
    <row r="1993" spans="1:25" x14ac:dyDescent="0.35">
      <c r="A1993" t="s">
        <v>192</v>
      </c>
      <c r="B1993" t="s">
        <v>193</v>
      </c>
      <c r="C1993" t="s">
        <v>916</v>
      </c>
      <c r="D1993" t="s">
        <v>951</v>
      </c>
      <c r="E1993" s="152">
        <v>24.84</v>
      </c>
      <c r="F1993" s="152">
        <v>24.84</v>
      </c>
      <c r="G1993" t="s">
        <v>196</v>
      </c>
      <c r="H1993" s="342">
        <v>1</v>
      </c>
      <c r="I1993" s="294">
        <v>43373</v>
      </c>
      <c r="J1993">
        <v>25161</v>
      </c>
      <c r="K1993">
        <v>13935</v>
      </c>
      <c r="L1993" t="s">
        <v>520</v>
      </c>
      <c r="M1993" t="s">
        <v>682</v>
      </c>
      <c r="N1993" t="s">
        <v>951</v>
      </c>
      <c r="O1993" t="s">
        <v>544</v>
      </c>
      <c r="P1993" t="s">
        <v>340</v>
      </c>
      <c r="Q1993" s="302" t="s">
        <v>322</v>
      </c>
      <c r="R1993" t="s">
        <v>201</v>
      </c>
      <c r="S1993" t="s">
        <v>204</v>
      </c>
      <c r="T1993" t="s">
        <v>201</v>
      </c>
      <c r="U1993" t="s">
        <v>330</v>
      </c>
      <c r="V1993" t="s">
        <v>318</v>
      </c>
      <c r="W1993" t="s">
        <v>201</v>
      </c>
      <c r="X1993" t="s">
        <v>94</v>
      </c>
      <c r="Y1993" s="287" t="s">
        <v>164</v>
      </c>
    </row>
    <row r="1994" spans="1:25" x14ac:dyDescent="0.35">
      <c r="A1994" t="s">
        <v>192</v>
      </c>
      <c r="B1994" t="s">
        <v>193</v>
      </c>
      <c r="C1994" t="s">
        <v>916</v>
      </c>
      <c r="D1994" t="s">
        <v>951</v>
      </c>
      <c r="E1994" s="152">
        <v>1.27</v>
      </c>
      <c r="F1994" s="152">
        <v>1.27</v>
      </c>
      <c r="G1994" t="s">
        <v>196</v>
      </c>
      <c r="H1994" s="342">
        <v>1</v>
      </c>
      <c r="I1994" s="294">
        <v>43373</v>
      </c>
      <c r="J1994">
        <v>25161</v>
      </c>
      <c r="K1994">
        <v>14149</v>
      </c>
      <c r="L1994" t="s">
        <v>520</v>
      </c>
      <c r="M1994" t="s">
        <v>682</v>
      </c>
      <c r="N1994" t="s">
        <v>951</v>
      </c>
      <c r="O1994" t="s">
        <v>544</v>
      </c>
      <c r="P1994" t="s">
        <v>533</v>
      </c>
      <c r="Q1994" s="302" t="s">
        <v>322</v>
      </c>
      <c r="R1994" t="s">
        <v>201</v>
      </c>
      <c r="S1994" t="s">
        <v>204</v>
      </c>
      <c r="T1994" t="s">
        <v>201</v>
      </c>
      <c r="U1994" t="s">
        <v>330</v>
      </c>
      <c r="V1994" t="s">
        <v>318</v>
      </c>
      <c r="W1994" t="s">
        <v>201</v>
      </c>
      <c r="X1994" t="s">
        <v>94</v>
      </c>
      <c r="Y1994" s="287" t="s">
        <v>164</v>
      </c>
    </row>
    <row r="1995" spans="1:25" x14ac:dyDescent="0.35">
      <c r="A1995" t="s">
        <v>192</v>
      </c>
      <c r="B1995" t="s">
        <v>193</v>
      </c>
      <c r="C1995" t="s">
        <v>916</v>
      </c>
      <c r="D1995" t="s">
        <v>951</v>
      </c>
      <c r="E1995" s="152">
        <v>25.47</v>
      </c>
      <c r="F1995" s="152">
        <v>25.47</v>
      </c>
      <c r="G1995" t="s">
        <v>196</v>
      </c>
      <c r="H1995" s="342">
        <v>1</v>
      </c>
      <c r="I1995" s="294">
        <v>43373</v>
      </c>
      <c r="J1995">
        <v>25161</v>
      </c>
      <c r="K1995">
        <v>14355</v>
      </c>
      <c r="L1995" t="s">
        <v>520</v>
      </c>
      <c r="M1995" t="s">
        <v>682</v>
      </c>
      <c r="N1995" t="s">
        <v>951</v>
      </c>
      <c r="O1995" t="s">
        <v>544</v>
      </c>
      <c r="P1995" t="s">
        <v>345</v>
      </c>
      <c r="Q1995" s="302" t="s">
        <v>322</v>
      </c>
      <c r="R1995" t="s">
        <v>201</v>
      </c>
      <c r="S1995" t="s">
        <v>204</v>
      </c>
      <c r="T1995" t="s">
        <v>201</v>
      </c>
      <c r="U1995" t="s">
        <v>330</v>
      </c>
      <c r="V1995" t="s">
        <v>318</v>
      </c>
      <c r="W1995" t="s">
        <v>201</v>
      </c>
      <c r="X1995" t="s">
        <v>331</v>
      </c>
      <c r="Y1995" s="287" t="s">
        <v>164</v>
      </c>
    </row>
    <row r="1996" spans="1:25" x14ac:dyDescent="0.35">
      <c r="A1996" t="s">
        <v>192</v>
      </c>
      <c r="B1996" t="s">
        <v>193</v>
      </c>
      <c r="C1996" t="s">
        <v>916</v>
      </c>
      <c r="D1996" t="s">
        <v>951</v>
      </c>
      <c r="E1996" s="152">
        <v>53.84</v>
      </c>
      <c r="F1996" s="152">
        <v>53.84</v>
      </c>
      <c r="G1996" t="s">
        <v>196</v>
      </c>
      <c r="H1996" s="342">
        <v>1</v>
      </c>
      <c r="I1996" s="294">
        <v>43373</v>
      </c>
      <c r="J1996">
        <v>25161</v>
      </c>
      <c r="K1996">
        <v>14575</v>
      </c>
      <c r="L1996" t="s">
        <v>520</v>
      </c>
      <c r="M1996" t="s">
        <v>682</v>
      </c>
      <c r="N1996" t="s">
        <v>951</v>
      </c>
      <c r="O1996" t="s">
        <v>544</v>
      </c>
      <c r="P1996" t="s">
        <v>329</v>
      </c>
      <c r="Q1996" s="302" t="s">
        <v>324</v>
      </c>
      <c r="R1996" t="s">
        <v>201</v>
      </c>
      <c r="S1996" t="s">
        <v>204</v>
      </c>
      <c r="T1996" t="s">
        <v>201</v>
      </c>
      <c r="U1996" t="s">
        <v>330</v>
      </c>
      <c r="V1996" t="s">
        <v>318</v>
      </c>
      <c r="W1996" t="s">
        <v>201</v>
      </c>
      <c r="X1996" t="s">
        <v>331</v>
      </c>
      <c r="Y1996" s="287" t="s">
        <v>164</v>
      </c>
    </row>
    <row r="1997" spans="1:25" x14ac:dyDescent="0.35">
      <c r="A1997" t="s">
        <v>192</v>
      </c>
      <c r="B1997" t="s">
        <v>193</v>
      </c>
      <c r="C1997" t="s">
        <v>916</v>
      </c>
      <c r="D1997" t="s">
        <v>951</v>
      </c>
      <c r="E1997" s="152">
        <v>1.47</v>
      </c>
      <c r="F1997" s="152">
        <v>1.47</v>
      </c>
      <c r="G1997" t="s">
        <v>196</v>
      </c>
      <c r="H1997" s="342">
        <v>1</v>
      </c>
      <c r="I1997" s="294">
        <v>43373</v>
      </c>
      <c r="J1997">
        <v>25161</v>
      </c>
      <c r="K1997">
        <v>14792</v>
      </c>
      <c r="L1997" t="s">
        <v>520</v>
      </c>
      <c r="M1997" t="s">
        <v>682</v>
      </c>
      <c r="N1997" t="s">
        <v>951</v>
      </c>
      <c r="O1997" t="s">
        <v>544</v>
      </c>
      <c r="P1997" t="s">
        <v>332</v>
      </c>
      <c r="Q1997" s="302" t="s">
        <v>324</v>
      </c>
      <c r="R1997" t="s">
        <v>201</v>
      </c>
      <c r="S1997" t="s">
        <v>204</v>
      </c>
      <c r="T1997" t="s">
        <v>201</v>
      </c>
      <c r="U1997" t="s">
        <v>330</v>
      </c>
      <c r="V1997" t="s">
        <v>318</v>
      </c>
      <c r="W1997" t="s">
        <v>201</v>
      </c>
      <c r="X1997" t="s">
        <v>331</v>
      </c>
      <c r="Y1997" s="287" t="s">
        <v>164</v>
      </c>
    </row>
    <row r="1998" spans="1:25" x14ac:dyDescent="0.35">
      <c r="A1998" t="s">
        <v>192</v>
      </c>
      <c r="B1998" t="s">
        <v>193</v>
      </c>
      <c r="C1998" t="s">
        <v>916</v>
      </c>
      <c r="D1998" t="s">
        <v>951</v>
      </c>
      <c r="E1998" s="152">
        <v>18.5</v>
      </c>
      <c r="F1998" s="152">
        <v>18.5</v>
      </c>
      <c r="G1998" t="s">
        <v>196</v>
      </c>
      <c r="H1998" s="342">
        <v>1</v>
      </c>
      <c r="I1998" s="294">
        <v>43373</v>
      </c>
      <c r="J1998">
        <v>25161</v>
      </c>
      <c r="K1998">
        <v>14998</v>
      </c>
      <c r="L1998" t="s">
        <v>520</v>
      </c>
      <c r="M1998" t="s">
        <v>682</v>
      </c>
      <c r="N1998" t="s">
        <v>951</v>
      </c>
      <c r="O1998" t="s">
        <v>544</v>
      </c>
      <c r="P1998" t="s">
        <v>333</v>
      </c>
      <c r="Q1998" s="302" t="s">
        <v>324</v>
      </c>
      <c r="R1998" t="s">
        <v>201</v>
      </c>
      <c r="S1998" t="s">
        <v>204</v>
      </c>
      <c r="T1998" t="s">
        <v>201</v>
      </c>
      <c r="U1998" t="s">
        <v>330</v>
      </c>
      <c r="V1998" t="s">
        <v>318</v>
      </c>
      <c r="W1998" t="s">
        <v>201</v>
      </c>
      <c r="X1998" t="s">
        <v>331</v>
      </c>
      <c r="Y1998" s="287" t="s">
        <v>164</v>
      </c>
    </row>
    <row r="1999" spans="1:25" x14ac:dyDescent="0.35">
      <c r="A1999" t="s">
        <v>192</v>
      </c>
      <c r="B1999" t="s">
        <v>193</v>
      </c>
      <c r="C1999" t="s">
        <v>916</v>
      </c>
      <c r="D1999" t="s">
        <v>951</v>
      </c>
      <c r="E1999" s="152">
        <v>23.32</v>
      </c>
      <c r="F1999" s="152">
        <v>23.32</v>
      </c>
      <c r="G1999" t="s">
        <v>196</v>
      </c>
      <c r="H1999" s="342">
        <v>1</v>
      </c>
      <c r="I1999" s="294">
        <v>43373</v>
      </c>
      <c r="J1999">
        <v>25161</v>
      </c>
      <c r="K1999">
        <v>15215</v>
      </c>
      <c r="L1999" t="s">
        <v>520</v>
      </c>
      <c r="M1999" t="s">
        <v>682</v>
      </c>
      <c r="N1999" t="s">
        <v>951</v>
      </c>
      <c r="O1999" t="s">
        <v>544</v>
      </c>
      <c r="P1999" t="s">
        <v>334</v>
      </c>
      <c r="Q1999" s="302" t="s">
        <v>324</v>
      </c>
      <c r="R1999" t="s">
        <v>201</v>
      </c>
      <c r="S1999" t="s">
        <v>204</v>
      </c>
      <c r="T1999" t="s">
        <v>201</v>
      </c>
      <c r="U1999" t="s">
        <v>330</v>
      </c>
      <c r="V1999" t="s">
        <v>318</v>
      </c>
      <c r="W1999" t="s">
        <v>201</v>
      </c>
      <c r="X1999" t="s">
        <v>331</v>
      </c>
      <c r="Y1999" s="287" t="s">
        <v>164</v>
      </c>
    </row>
    <row r="2000" spans="1:25" x14ac:dyDescent="0.35">
      <c r="A2000" t="s">
        <v>192</v>
      </c>
      <c r="B2000" t="s">
        <v>193</v>
      </c>
      <c r="C2000" t="s">
        <v>916</v>
      </c>
      <c r="D2000" t="s">
        <v>951</v>
      </c>
      <c r="E2000" s="152">
        <v>75.34</v>
      </c>
      <c r="F2000" s="152">
        <v>75.34</v>
      </c>
      <c r="G2000" t="s">
        <v>196</v>
      </c>
      <c r="H2000" s="342">
        <v>1</v>
      </c>
      <c r="I2000" s="294">
        <v>43373</v>
      </c>
      <c r="J2000">
        <v>25161</v>
      </c>
      <c r="K2000">
        <v>15435</v>
      </c>
      <c r="L2000" t="s">
        <v>520</v>
      </c>
      <c r="M2000" t="s">
        <v>682</v>
      </c>
      <c r="N2000" t="s">
        <v>951</v>
      </c>
      <c r="O2000" t="s">
        <v>544</v>
      </c>
      <c r="P2000" t="s">
        <v>335</v>
      </c>
      <c r="Q2000" s="302" t="s">
        <v>324</v>
      </c>
      <c r="R2000" t="s">
        <v>201</v>
      </c>
      <c r="S2000" t="s">
        <v>204</v>
      </c>
      <c r="T2000" t="s">
        <v>201</v>
      </c>
      <c r="U2000" t="s">
        <v>330</v>
      </c>
      <c r="V2000" t="s">
        <v>318</v>
      </c>
      <c r="W2000" t="s">
        <v>201</v>
      </c>
      <c r="X2000" t="s">
        <v>331</v>
      </c>
      <c r="Y2000" s="287" t="s">
        <v>164</v>
      </c>
    </row>
    <row r="2001" spans="1:25" x14ac:dyDescent="0.35">
      <c r="A2001" t="s">
        <v>192</v>
      </c>
      <c r="B2001" t="s">
        <v>193</v>
      </c>
      <c r="C2001" t="s">
        <v>916</v>
      </c>
      <c r="D2001" t="s">
        <v>951</v>
      </c>
      <c r="E2001" s="152">
        <v>23.97</v>
      </c>
      <c r="F2001" s="152">
        <v>23.97</v>
      </c>
      <c r="G2001" t="s">
        <v>196</v>
      </c>
      <c r="H2001" s="342">
        <v>1</v>
      </c>
      <c r="I2001" s="294">
        <v>43373</v>
      </c>
      <c r="J2001">
        <v>25161</v>
      </c>
      <c r="K2001">
        <v>15655</v>
      </c>
      <c r="L2001" t="s">
        <v>520</v>
      </c>
      <c r="M2001" t="s">
        <v>682</v>
      </c>
      <c r="N2001" t="s">
        <v>951</v>
      </c>
      <c r="O2001" t="s">
        <v>544</v>
      </c>
      <c r="P2001" t="s">
        <v>336</v>
      </c>
      <c r="Q2001" s="302" t="s">
        <v>324</v>
      </c>
      <c r="R2001" t="s">
        <v>201</v>
      </c>
      <c r="S2001" t="s">
        <v>204</v>
      </c>
      <c r="T2001" t="s">
        <v>201</v>
      </c>
      <c r="U2001" t="s">
        <v>330</v>
      </c>
      <c r="V2001" t="s">
        <v>318</v>
      </c>
      <c r="W2001" t="s">
        <v>201</v>
      </c>
      <c r="X2001" t="s">
        <v>331</v>
      </c>
      <c r="Y2001" s="287" t="s">
        <v>164</v>
      </c>
    </row>
    <row r="2002" spans="1:25" x14ac:dyDescent="0.35">
      <c r="A2002" t="s">
        <v>192</v>
      </c>
      <c r="B2002" t="s">
        <v>193</v>
      </c>
      <c r="C2002" t="s">
        <v>916</v>
      </c>
      <c r="D2002" t="s">
        <v>951</v>
      </c>
      <c r="E2002" s="152">
        <v>2.52</v>
      </c>
      <c r="F2002" s="152">
        <v>2.52</v>
      </c>
      <c r="G2002" t="s">
        <v>196</v>
      </c>
      <c r="H2002" s="342">
        <v>1</v>
      </c>
      <c r="I2002" s="294">
        <v>43373</v>
      </c>
      <c r="J2002">
        <v>25161</v>
      </c>
      <c r="K2002">
        <v>15871</v>
      </c>
      <c r="L2002" t="s">
        <v>520</v>
      </c>
      <c r="M2002" t="s">
        <v>682</v>
      </c>
      <c r="N2002" t="s">
        <v>951</v>
      </c>
      <c r="O2002" t="s">
        <v>544</v>
      </c>
      <c r="P2002" t="s">
        <v>337</v>
      </c>
      <c r="Q2002" s="302" t="s">
        <v>324</v>
      </c>
      <c r="R2002" t="s">
        <v>201</v>
      </c>
      <c r="S2002" t="s">
        <v>204</v>
      </c>
      <c r="T2002" t="s">
        <v>201</v>
      </c>
      <c r="U2002" t="s">
        <v>330</v>
      </c>
      <c r="V2002" t="s">
        <v>318</v>
      </c>
      <c r="W2002" t="s">
        <v>201</v>
      </c>
      <c r="X2002" t="s">
        <v>331</v>
      </c>
      <c r="Y2002" s="287" t="s">
        <v>164</v>
      </c>
    </row>
    <row r="2003" spans="1:25" x14ac:dyDescent="0.35">
      <c r="A2003" t="s">
        <v>192</v>
      </c>
      <c r="B2003" t="s">
        <v>193</v>
      </c>
      <c r="C2003" t="s">
        <v>916</v>
      </c>
      <c r="D2003" t="s">
        <v>951</v>
      </c>
      <c r="E2003" s="152">
        <v>45.46</v>
      </c>
      <c r="F2003" s="152">
        <v>45.46</v>
      </c>
      <c r="G2003" t="s">
        <v>196</v>
      </c>
      <c r="H2003" s="342">
        <v>1</v>
      </c>
      <c r="I2003" s="294">
        <v>43373</v>
      </c>
      <c r="J2003">
        <v>25161</v>
      </c>
      <c r="K2003">
        <v>16079</v>
      </c>
      <c r="L2003" t="s">
        <v>520</v>
      </c>
      <c r="M2003" t="s">
        <v>682</v>
      </c>
      <c r="N2003" t="s">
        <v>951</v>
      </c>
      <c r="O2003" t="s">
        <v>544</v>
      </c>
      <c r="P2003" t="s">
        <v>338</v>
      </c>
      <c r="Q2003" s="302" t="s">
        <v>324</v>
      </c>
      <c r="R2003" t="s">
        <v>201</v>
      </c>
      <c r="S2003" t="s">
        <v>204</v>
      </c>
      <c r="T2003" t="s">
        <v>201</v>
      </c>
      <c r="U2003" t="s">
        <v>330</v>
      </c>
      <c r="V2003" t="s">
        <v>318</v>
      </c>
      <c r="W2003" t="s">
        <v>201</v>
      </c>
      <c r="X2003" t="s">
        <v>331</v>
      </c>
      <c r="Y2003" s="287" t="s">
        <v>164</v>
      </c>
    </row>
    <row r="2004" spans="1:25" x14ac:dyDescent="0.35">
      <c r="A2004" t="s">
        <v>192</v>
      </c>
      <c r="B2004" t="s">
        <v>193</v>
      </c>
      <c r="C2004" t="s">
        <v>916</v>
      </c>
      <c r="D2004" t="s">
        <v>951</v>
      </c>
      <c r="E2004" s="152">
        <v>11.15</v>
      </c>
      <c r="F2004" s="152">
        <v>11.15</v>
      </c>
      <c r="G2004" t="s">
        <v>196</v>
      </c>
      <c r="H2004" s="342">
        <v>1</v>
      </c>
      <c r="I2004" s="294">
        <v>43373</v>
      </c>
      <c r="J2004">
        <v>25161</v>
      </c>
      <c r="K2004">
        <v>16299</v>
      </c>
      <c r="L2004" t="s">
        <v>520</v>
      </c>
      <c r="M2004" t="s">
        <v>682</v>
      </c>
      <c r="N2004" t="s">
        <v>951</v>
      </c>
      <c r="O2004" t="s">
        <v>544</v>
      </c>
      <c r="P2004" t="s">
        <v>339</v>
      </c>
      <c r="Q2004" s="302" t="s">
        <v>324</v>
      </c>
      <c r="R2004" t="s">
        <v>201</v>
      </c>
      <c r="S2004" t="s">
        <v>204</v>
      </c>
      <c r="T2004" t="s">
        <v>201</v>
      </c>
      <c r="U2004" t="s">
        <v>330</v>
      </c>
      <c r="V2004" t="s">
        <v>318</v>
      </c>
      <c r="W2004" t="s">
        <v>201</v>
      </c>
      <c r="X2004" t="s">
        <v>331</v>
      </c>
      <c r="Y2004" s="287" t="s">
        <v>164</v>
      </c>
    </row>
    <row r="2005" spans="1:25" x14ac:dyDescent="0.35">
      <c r="A2005" t="s">
        <v>192</v>
      </c>
      <c r="B2005" t="s">
        <v>193</v>
      </c>
      <c r="C2005" t="s">
        <v>916</v>
      </c>
      <c r="D2005" t="s">
        <v>951</v>
      </c>
      <c r="E2005" s="152">
        <v>44.43</v>
      </c>
      <c r="F2005" s="152">
        <v>44.43</v>
      </c>
      <c r="G2005" t="s">
        <v>196</v>
      </c>
      <c r="H2005" s="342">
        <v>1</v>
      </c>
      <c r="I2005" s="294">
        <v>43373</v>
      </c>
      <c r="J2005">
        <v>25161</v>
      </c>
      <c r="K2005">
        <v>16514</v>
      </c>
      <c r="L2005" t="s">
        <v>520</v>
      </c>
      <c r="M2005" t="s">
        <v>682</v>
      </c>
      <c r="N2005" t="s">
        <v>951</v>
      </c>
      <c r="O2005" t="s">
        <v>544</v>
      </c>
      <c r="P2005" t="s">
        <v>340</v>
      </c>
      <c r="Q2005" s="302" t="s">
        <v>324</v>
      </c>
      <c r="R2005" t="s">
        <v>201</v>
      </c>
      <c r="S2005" t="s">
        <v>204</v>
      </c>
      <c r="T2005" t="s">
        <v>201</v>
      </c>
      <c r="U2005" t="s">
        <v>330</v>
      </c>
      <c r="V2005" t="s">
        <v>318</v>
      </c>
      <c r="W2005" t="s">
        <v>201</v>
      </c>
      <c r="X2005" t="s">
        <v>94</v>
      </c>
      <c r="Y2005" s="287" t="s">
        <v>164</v>
      </c>
    </row>
    <row r="2006" spans="1:25" x14ac:dyDescent="0.35">
      <c r="A2006" t="s">
        <v>192</v>
      </c>
      <c r="B2006" t="s">
        <v>193</v>
      </c>
      <c r="C2006" t="s">
        <v>916</v>
      </c>
      <c r="D2006" t="s">
        <v>951</v>
      </c>
      <c r="E2006" s="152">
        <v>84.79</v>
      </c>
      <c r="F2006" s="152">
        <v>84.79</v>
      </c>
      <c r="G2006" t="s">
        <v>196</v>
      </c>
      <c r="H2006" s="342">
        <v>1</v>
      </c>
      <c r="I2006" s="294">
        <v>43373</v>
      </c>
      <c r="J2006">
        <v>25161</v>
      </c>
      <c r="K2006">
        <v>16736</v>
      </c>
      <c r="L2006" t="s">
        <v>520</v>
      </c>
      <c r="M2006" t="s">
        <v>682</v>
      </c>
      <c r="N2006" t="s">
        <v>951</v>
      </c>
      <c r="O2006" t="s">
        <v>544</v>
      </c>
      <c r="P2006" t="s">
        <v>533</v>
      </c>
      <c r="Q2006" s="302" t="s">
        <v>324</v>
      </c>
      <c r="R2006" t="s">
        <v>201</v>
      </c>
      <c r="S2006" t="s">
        <v>204</v>
      </c>
      <c r="T2006" t="s">
        <v>201</v>
      </c>
      <c r="U2006" t="s">
        <v>330</v>
      </c>
      <c r="V2006" t="s">
        <v>318</v>
      </c>
      <c r="W2006" t="s">
        <v>201</v>
      </c>
      <c r="X2006" t="s">
        <v>94</v>
      </c>
      <c r="Y2006" s="287" t="s">
        <v>164</v>
      </c>
    </row>
    <row r="2007" spans="1:25" x14ac:dyDescent="0.35">
      <c r="A2007" t="s">
        <v>192</v>
      </c>
      <c r="B2007" t="s">
        <v>193</v>
      </c>
      <c r="C2007" t="s">
        <v>916</v>
      </c>
      <c r="D2007" t="s">
        <v>951</v>
      </c>
      <c r="E2007" s="152">
        <v>2.4300000000000002</v>
      </c>
      <c r="F2007" s="152">
        <v>2.4300000000000002</v>
      </c>
      <c r="G2007" t="s">
        <v>196</v>
      </c>
      <c r="H2007" s="342">
        <v>1</v>
      </c>
      <c r="I2007" s="294">
        <v>43373</v>
      </c>
      <c r="J2007">
        <v>25161</v>
      </c>
      <c r="K2007">
        <v>16954</v>
      </c>
      <c r="L2007" t="s">
        <v>520</v>
      </c>
      <c r="M2007" t="s">
        <v>682</v>
      </c>
      <c r="N2007" t="s">
        <v>951</v>
      </c>
      <c r="O2007" t="s">
        <v>544</v>
      </c>
      <c r="P2007" t="s">
        <v>531</v>
      </c>
      <c r="Q2007" s="302" t="s">
        <v>324</v>
      </c>
      <c r="R2007" t="s">
        <v>201</v>
      </c>
      <c r="S2007" t="s">
        <v>204</v>
      </c>
      <c r="T2007" t="s">
        <v>201</v>
      </c>
      <c r="U2007" t="s">
        <v>330</v>
      </c>
      <c r="V2007" t="s">
        <v>318</v>
      </c>
      <c r="W2007" t="s">
        <v>201</v>
      </c>
      <c r="X2007" t="s">
        <v>94</v>
      </c>
      <c r="Y2007" s="287" t="s">
        <v>164</v>
      </c>
    </row>
    <row r="2008" spans="1:25" x14ac:dyDescent="0.35">
      <c r="A2008" t="s">
        <v>192</v>
      </c>
      <c r="B2008" t="s">
        <v>193</v>
      </c>
      <c r="C2008" t="s">
        <v>916</v>
      </c>
      <c r="D2008" t="s">
        <v>951</v>
      </c>
      <c r="E2008" s="152">
        <v>12.36</v>
      </c>
      <c r="F2008" s="152">
        <v>12.36</v>
      </c>
      <c r="G2008" t="s">
        <v>196</v>
      </c>
      <c r="H2008" s="342">
        <v>1</v>
      </c>
      <c r="I2008" s="294">
        <v>43373</v>
      </c>
      <c r="J2008">
        <v>25161</v>
      </c>
      <c r="K2008">
        <v>17162</v>
      </c>
      <c r="L2008" t="s">
        <v>520</v>
      </c>
      <c r="M2008" t="s">
        <v>682</v>
      </c>
      <c r="N2008" t="s">
        <v>951</v>
      </c>
      <c r="O2008" t="s">
        <v>544</v>
      </c>
      <c r="P2008" t="s">
        <v>343</v>
      </c>
      <c r="Q2008" s="302" t="s">
        <v>324</v>
      </c>
      <c r="R2008" t="s">
        <v>201</v>
      </c>
      <c r="S2008" t="s">
        <v>204</v>
      </c>
      <c r="T2008" t="s">
        <v>201</v>
      </c>
      <c r="U2008" t="s">
        <v>330</v>
      </c>
      <c r="V2008" t="s">
        <v>318</v>
      </c>
      <c r="W2008" t="s">
        <v>201</v>
      </c>
      <c r="X2008" t="s">
        <v>342</v>
      </c>
      <c r="Y2008" s="287" t="s">
        <v>164</v>
      </c>
    </row>
    <row r="2009" spans="1:25" x14ac:dyDescent="0.35">
      <c r="A2009" t="s">
        <v>192</v>
      </c>
      <c r="B2009" t="s">
        <v>193</v>
      </c>
      <c r="C2009" t="s">
        <v>916</v>
      </c>
      <c r="D2009" t="s">
        <v>951</v>
      </c>
      <c r="E2009" s="152">
        <v>3.41</v>
      </c>
      <c r="F2009" s="152">
        <v>3.41</v>
      </c>
      <c r="G2009" t="s">
        <v>196</v>
      </c>
      <c r="H2009" s="342">
        <v>1</v>
      </c>
      <c r="I2009" s="294">
        <v>43373</v>
      </c>
      <c r="J2009">
        <v>25161</v>
      </c>
      <c r="K2009">
        <v>17375</v>
      </c>
      <c r="L2009" t="s">
        <v>520</v>
      </c>
      <c r="M2009" t="s">
        <v>682</v>
      </c>
      <c r="N2009" t="s">
        <v>951</v>
      </c>
      <c r="O2009" t="s">
        <v>544</v>
      </c>
      <c r="P2009" t="s">
        <v>329</v>
      </c>
      <c r="Q2009" s="302" t="s">
        <v>325</v>
      </c>
      <c r="R2009" t="s">
        <v>201</v>
      </c>
      <c r="S2009" t="s">
        <v>204</v>
      </c>
      <c r="T2009" t="s">
        <v>201</v>
      </c>
      <c r="U2009" t="s">
        <v>330</v>
      </c>
      <c r="V2009" t="s">
        <v>318</v>
      </c>
      <c r="W2009" t="s">
        <v>201</v>
      </c>
      <c r="X2009" t="s">
        <v>331</v>
      </c>
      <c r="Y2009" s="287" t="s">
        <v>164</v>
      </c>
    </row>
    <row r="2010" spans="1:25" x14ac:dyDescent="0.35">
      <c r="A2010" t="s">
        <v>192</v>
      </c>
      <c r="B2010" t="s">
        <v>193</v>
      </c>
      <c r="C2010" t="s">
        <v>916</v>
      </c>
      <c r="D2010" t="s">
        <v>951</v>
      </c>
      <c r="E2010" s="152">
        <v>3.45</v>
      </c>
      <c r="F2010" s="152">
        <v>3.45</v>
      </c>
      <c r="G2010" t="s">
        <v>196</v>
      </c>
      <c r="H2010" s="342">
        <v>1</v>
      </c>
      <c r="I2010" s="294">
        <v>43373</v>
      </c>
      <c r="J2010">
        <v>25161</v>
      </c>
      <c r="K2010">
        <v>17582</v>
      </c>
      <c r="L2010" t="s">
        <v>520</v>
      </c>
      <c r="M2010" t="s">
        <v>682</v>
      </c>
      <c r="N2010" t="s">
        <v>951</v>
      </c>
      <c r="O2010" t="s">
        <v>544</v>
      </c>
      <c r="P2010" t="s">
        <v>332</v>
      </c>
      <c r="Q2010" s="302" t="s">
        <v>325</v>
      </c>
      <c r="R2010" t="s">
        <v>201</v>
      </c>
      <c r="S2010" t="s">
        <v>204</v>
      </c>
      <c r="T2010" t="s">
        <v>201</v>
      </c>
      <c r="U2010" t="s">
        <v>330</v>
      </c>
      <c r="V2010" t="s">
        <v>318</v>
      </c>
      <c r="W2010" t="s">
        <v>201</v>
      </c>
      <c r="X2010" t="s">
        <v>331</v>
      </c>
      <c r="Y2010" s="287" t="s">
        <v>164</v>
      </c>
    </row>
    <row r="2011" spans="1:25" x14ac:dyDescent="0.35">
      <c r="A2011" t="s">
        <v>192</v>
      </c>
      <c r="B2011" t="s">
        <v>193</v>
      </c>
      <c r="C2011" t="s">
        <v>916</v>
      </c>
      <c r="D2011" t="s">
        <v>951</v>
      </c>
      <c r="E2011" s="152">
        <v>3.69</v>
      </c>
      <c r="F2011" s="152">
        <v>3.69</v>
      </c>
      <c r="G2011" t="s">
        <v>196</v>
      </c>
      <c r="H2011" s="342">
        <v>1</v>
      </c>
      <c r="I2011" s="294">
        <v>43373</v>
      </c>
      <c r="J2011">
        <v>25161</v>
      </c>
      <c r="K2011">
        <v>17789</v>
      </c>
      <c r="L2011" t="s">
        <v>520</v>
      </c>
      <c r="M2011" t="s">
        <v>682</v>
      </c>
      <c r="N2011" t="s">
        <v>951</v>
      </c>
      <c r="O2011" t="s">
        <v>544</v>
      </c>
      <c r="P2011" t="s">
        <v>333</v>
      </c>
      <c r="Q2011" s="302" t="s">
        <v>325</v>
      </c>
      <c r="R2011" t="s">
        <v>201</v>
      </c>
      <c r="S2011" t="s">
        <v>204</v>
      </c>
      <c r="T2011" t="s">
        <v>201</v>
      </c>
      <c r="U2011" t="s">
        <v>330</v>
      </c>
      <c r="V2011" t="s">
        <v>318</v>
      </c>
      <c r="W2011" t="s">
        <v>201</v>
      </c>
      <c r="X2011" t="s">
        <v>331</v>
      </c>
      <c r="Y2011" s="287" t="s">
        <v>164</v>
      </c>
    </row>
    <row r="2012" spans="1:25" x14ac:dyDescent="0.35">
      <c r="A2012" t="s">
        <v>192</v>
      </c>
      <c r="B2012" t="s">
        <v>193</v>
      </c>
      <c r="C2012" t="s">
        <v>916</v>
      </c>
      <c r="D2012" t="s">
        <v>951</v>
      </c>
      <c r="E2012" s="152">
        <v>1.1000000000000001</v>
      </c>
      <c r="F2012" s="152">
        <v>1.1000000000000001</v>
      </c>
      <c r="G2012" t="s">
        <v>196</v>
      </c>
      <c r="H2012" s="342">
        <v>1</v>
      </c>
      <c r="I2012" s="294">
        <v>43373</v>
      </c>
      <c r="J2012">
        <v>25161</v>
      </c>
      <c r="K2012">
        <v>17994</v>
      </c>
      <c r="L2012" t="s">
        <v>520</v>
      </c>
      <c r="M2012" t="s">
        <v>682</v>
      </c>
      <c r="N2012" t="s">
        <v>951</v>
      </c>
      <c r="O2012" t="s">
        <v>544</v>
      </c>
      <c r="P2012" t="s">
        <v>334</v>
      </c>
      <c r="Q2012" s="302" t="s">
        <v>325</v>
      </c>
      <c r="R2012" t="s">
        <v>201</v>
      </c>
      <c r="S2012" t="s">
        <v>204</v>
      </c>
      <c r="T2012" t="s">
        <v>201</v>
      </c>
      <c r="U2012" t="s">
        <v>330</v>
      </c>
      <c r="V2012" t="s">
        <v>318</v>
      </c>
      <c r="W2012" t="s">
        <v>201</v>
      </c>
      <c r="X2012" t="s">
        <v>331</v>
      </c>
      <c r="Y2012" s="287" t="s">
        <v>164</v>
      </c>
    </row>
    <row r="2013" spans="1:25" x14ac:dyDescent="0.35">
      <c r="A2013" t="s">
        <v>192</v>
      </c>
      <c r="B2013" t="s">
        <v>193</v>
      </c>
      <c r="C2013" t="s">
        <v>916</v>
      </c>
      <c r="D2013" t="s">
        <v>951</v>
      </c>
      <c r="E2013" s="152">
        <v>3.28</v>
      </c>
      <c r="F2013" s="152">
        <v>3.28</v>
      </c>
      <c r="G2013" t="s">
        <v>196</v>
      </c>
      <c r="H2013" s="342">
        <v>1</v>
      </c>
      <c r="I2013" s="294">
        <v>43373</v>
      </c>
      <c r="J2013">
        <v>25161</v>
      </c>
      <c r="K2013">
        <v>18196</v>
      </c>
      <c r="L2013" t="s">
        <v>520</v>
      </c>
      <c r="M2013" t="s">
        <v>682</v>
      </c>
      <c r="N2013" t="s">
        <v>951</v>
      </c>
      <c r="O2013" t="s">
        <v>544</v>
      </c>
      <c r="P2013" t="s">
        <v>335</v>
      </c>
      <c r="Q2013" s="302" t="s">
        <v>325</v>
      </c>
      <c r="R2013" t="s">
        <v>201</v>
      </c>
      <c r="S2013" t="s">
        <v>204</v>
      </c>
      <c r="T2013" t="s">
        <v>201</v>
      </c>
      <c r="U2013" t="s">
        <v>330</v>
      </c>
      <c r="V2013" t="s">
        <v>318</v>
      </c>
      <c r="W2013" t="s">
        <v>201</v>
      </c>
      <c r="X2013" t="s">
        <v>331</v>
      </c>
      <c r="Y2013" s="287" t="s">
        <v>164</v>
      </c>
    </row>
    <row r="2014" spans="1:25" x14ac:dyDescent="0.35">
      <c r="A2014" t="s">
        <v>192</v>
      </c>
      <c r="B2014" t="s">
        <v>193</v>
      </c>
      <c r="C2014" t="s">
        <v>916</v>
      </c>
      <c r="D2014" t="s">
        <v>951</v>
      </c>
      <c r="E2014" s="152">
        <v>2.4900000000000002</v>
      </c>
      <c r="F2014" s="152">
        <v>2.4900000000000002</v>
      </c>
      <c r="G2014" t="s">
        <v>196</v>
      </c>
      <c r="H2014" s="342">
        <v>1</v>
      </c>
      <c r="I2014" s="294">
        <v>43373</v>
      </c>
      <c r="J2014">
        <v>25161</v>
      </c>
      <c r="K2014">
        <v>18403</v>
      </c>
      <c r="L2014" t="s">
        <v>520</v>
      </c>
      <c r="M2014" t="s">
        <v>682</v>
      </c>
      <c r="N2014" t="s">
        <v>951</v>
      </c>
      <c r="O2014" t="s">
        <v>544</v>
      </c>
      <c r="P2014" t="s">
        <v>336</v>
      </c>
      <c r="Q2014" s="302" t="s">
        <v>325</v>
      </c>
      <c r="R2014" t="s">
        <v>201</v>
      </c>
      <c r="S2014" t="s">
        <v>204</v>
      </c>
      <c r="T2014" t="s">
        <v>201</v>
      </c>
      <c r="U2014" t="s">
        <v>330</v>
      </c>
      <c r="V2014" t="s">
        <v>318</v>
      </c>
      <c r="W2014" t="s">
        <v>201</v>
      </c>
      <c r="X2014" t="s">
        <v>331</v>
      </c>
      <c r="Y2014" s="287" t="s">
        <v>164</v>
      </c>
    </row>
    <row r="2015" spans="1:25" x14ac:dyDescent="0.35">
      <c r="A2015" t="s">
        <v>192</v>
      </c>
      <c r="B2015" t="s">
        <v>193</v>
      </c>
      <c r="C2015" t="s">
        <v>916</v>
      </c>
      <c r="D2015" t="s">
        <v>951</v>
      </c>
      <c r="E2015" s="152">
        <v>-6.46</v>
      </c>
      <c r="F2015" s="152">
        <v>-6.46</v>
      </c>
      <c r="G2015" t="s">
        <v>196</v>
      </c>
      <c r="H2015" s="342">
        <v>1</v>
      </c>
      <c r="I2015" s="294">
        <v>43373</v>
      </c>
      <c r="J2015">
        <v>25161</v>
      </c>
      <c r="K2015">
        <v>18609</v>
      </c>
      <c r="L2015" t="s">
        <v>520</v>
      </c>
      <c r="M2015" t="s">
        <v>682</v>
      </c>
      <c r="N2015" t="s">
        <v>951</v>
      </c>
      <c r="O2015" t="s">
        <v>544</v>
      </c>
      <c r="P2015" t="s">
        <v>337</v>
      </c>
      <c r="Q2015" s="302" t="s">
        <v>325</v>
      </c>
      <c r="R2015" t="s">
        <v>201</v>
      </c>
      <c r="S2015" t="s">
        <v>204</v>
      </c>
      <c r="T2015" t="s">
        <v>201</v>
      </c>
      <c r="U2015" t="s">
        <v>330</v>
      </c>
      <c r="V2015" t="s">
        <v>318</v>
      </c>
      <c r="W2015" t="s">
        <v>201</v>
      </c>
      <c r="X2015" t="s">
        <v>331</v>
      </c>
      <c r="Y2015" s="287" t="s">
        <v>164</v>
      </c>
    </row>
    <row r="2016" spans="1:25" x14ac:dyDescent="0.35">
      <c r="A2016" t="s">
        <v>192</v>
      </c>
      <c r="B2016" t="s">
        <v>193</v>
      </c>
      <c r="C2016" t="s">
        <v>916</v>
      </c>
      <c r="D2016" t="s">
        <v>951</v>
      </c>
      <c r="E2016" s="152">
        <v>3.26</v>
      </c>
      <c r="F2016" s="152">
        <v>3.26</v>
      </c>
      <c r="G2016" t="s">
        <v>196</v>
      </c>
      <c r="H2016" s="342">
        <v>1</v>
      </c>
      <c r="I2016" s="294">
        <v>43373</v>
      </c>
      <c r="J2016">
        <v>25161</v>
      </c>
      <c r="K2016">
        <v>18820</v>
      </c>
      <c r="L2016" t="s">
        <v>520</v>
      </c>
      <c r="M2016" t="s">
        <v>682</v>
      </c>
      <c r="N2016" t="s">
        <v>951</v>
      </c>
      <c r="O2016" t="s">
        <v>544</v>
      </c>
      <c r="P2016" t="s">
        <v>338</v>
      </c>
      <c r="Q2016" s="302" t="s">
        <v>325</v>
      </c>
      <c r="R2016" t="s">
        <v>201</v>
      </c>
      <c r="S2016" t="s">
        <v>204</v>
      </c>
      <c r="T2016" t="s">
        <v>201</v>
      </c>
      <c r="U2016" t="s">
        <v>330</v>
      </c>
      <c r="V2016" t="s">
        <v>318</v>
      </c>
      <c r="W2016" t="s">
        <v>201</v>
      </c>
      <c r="X2016" t="s">
        <v>331</v>
      </c>
      <c r="Y2016" s="287" t="s">
        <v>164</v>
      </c>
    </row>
    <row r="2017" spans="1:25" x14ac:dyDescent="0.35">
      <c r="A2017" t="s">
        <v>192</v>
      </c>
      <c r="B2017" t="s">
        <v>193</v>
      </c>
      <c r="C2017" t="s">
        <v>916</v>
      </c>
      <c r="D2017" t="s">
        <v>951</v>
      </c>
      <c r="E2017" s="152">
        <v>-0.28999999999999998</v>
      </c>
      <c r="F2017" s="152">
        <v>-0.28999999999999998</v>
      </c>
      <c r="G2017" t="s">
        <v>196</v>
      </c>
      <c r="H2017" s="342">
        <v>1</v>
      </c>
      <c r="I2017" s="294">
        <v>43373</v>
      </c>
      <c r="J2017">
        <v>25161</v>
      </c>
      <c r="K2017">
        <v>19019</v>
      </c>
      <c r="L2017" t="s">
        <v>520</v>
      </c>
      <c r="M2017" t="s">
        <v>682</v>
      </c>
      <c r="N2017" t="s">
        <v>951</v>
      </c>
      <c r="O2017" t="s">
        <v>544</v>
      </c>
      <c r="P2017" t="s">
        <v>953</v>
      </c>
      <c r="Q2017" s="302" t="s">
        <v>325</v>
      </c>
      <c r="R2017" t="s">
        <v>201</v>
      </c>
      <c r="S2017" t="s">
        <v>204</v>
      </c>
      <c r="T2017" t="s">
        <v>201</v>
      </c>
      <c r="U2017" t="s">
        <v>330</v>
      </c>
      <c r="V2017" t="s">
        <v>318</v>
      </c>
      <c r="W2017" t="s">
        <v>201</v>
      </c>
      <c r="X2017" t="s">
        <v>331</v>
      </c>
      <c r="Y2017" s="287" t="s">
        <v>164</v>
      </c>
    </row>
    <row r="2018" spans="1:25" x14ac:dyDescent="0.35">
      <c r="A2018" t="s">
        <v>192</v>
      </c>
      <c r="B2018" t="s">
        <v>193</v>
      </c>
      <c r="C2018" t="s">
        <v>916</v>
      </c>
      <c r="D2018" t="s">
        <v>951</v>
      </c>
      <c r="E2018" s="152">
        <v>12.76</v>
      </c>
      <c r="F2018" s="152">
        <v>12.76</v>
      </c>
      <c r="G2018" t="s">
        <v>196</v>
      </c>
      <c r="H2018" s="342">
        <v>1</v>
      </c>
      <c r="I2018" s="294">
        <v>43373</v>
      </c>
      <c r="J2018">
        <v>25161</v>
      </c>
      <c r="K2018">
        <v>19205</v>
      </c>
      <c r="L2018" t="s">
        <v>520</v>
      </c>
      <c r="M2018" t="s">
        <v>682</v>
      </c>
      <c r="N2018" t="s">
        <v>951</v>
      </c>
      <c r="O2018" t="s">
        <v>544</v>
      </c>
      <c r="P2018" t="s">
        <v>339</v>
      </c>
      <c r="Q2018" s="302" t="s">
        <v>325</v>
      </c>
      <c r="R2018" t="s">
        <v>201</v>
      </c>
      <c r="S2018" t="s">
        <v>204</v>
      </c>
      <c r="T2018" t="s">
        <v>201</v>
      </c>
      <c r="U2018" t="s">
        <v>330</v>
      </c>
      <c r="V2018" t="s">
        <v>318</v>
      </c>
      <c r="W2018" t="s">
        <v>201</v>
      </c>
      <c r="X2018" t="s">
        <v>331</v>
      </c>
      <c r="Y2018" s="287" t="s">
        <v>164</v>
      </c>
    </row>
    <row r="2019" spans="1:25" x14ac:dyDescent="0.35">
      <c r="A2019" t="s">
        <v>192</v>
      </c>
      <c r="B2019" t="s">
        <v>193</v>
      </c>
      <c r="C2019" t="s">
        <v>916</v>
      </c>
      <c r="D2019" t="s">
        <v>951</v>
      </c>
      <c r="E2019" s="152">
        <v>5.47</v>
      </c>
      <c r="F2019" s="152">
        <v>5.47</v>
      </c>
      <c r="G2019" t="s">
        <v>196</v>
      </c>
      <c r="H2019" s="342">
        <v>1</v>
      </c>
      <c r="I2019" s="294">
        <v>43373</v>
      </c>
      <c r="J2019">
        <v>25161</v>
      </c>
      <c r="K2019">
        <v>19418</v>
      </c>
      <c r="L2019" t="s">
        <v>520</v>
      </c>
      <c r="M2019" t="s">
        <v>682</v>
      </c>
      <c r="N2019" t="s">
        <v>951</v>
      </c>
      <c r="O2019" t="s">
        <v>544</v>
      </c>
      <c r="P2019" t="s">
        <v>340</v>
      </c>
      <c r="Q2019" s="302" t="s">
        <v>325</v>
      </c>
      <c r="R2019" t="s">
        <v>201</v>
      </c>
      <c r="S2019" t="s">
        <v>204</v>
      </c>
      <c r="T2019" t="s">
        <v>201</v>
      </c>
      <c r="U2019" t="s">
        <v>330</v>
      </c>
      <c r="V2019" t="s">
        <v>318</v>
      </c>
      <c r="W2019" t="s">
        <v>201</v>
      </c>
      <c r="X2019" t="s">
        <v>94</v>
      </c>
      <c r="Y2019" s="287" t="s">
        <v>164</v>
      </c>
    </row>
    <row r="2020" spans="1:25" x14ac:dyDescent="0.35">
      <c r="A2020" t="s">
        <v>192</v>
      </c>
      <c r="B2020" t="s">
        <v>193</v>
      </c>
      <c r="C2020" t="s">
        <v>916</v>
      </c>
      <c r="D2020" t="s">
        <v>951</v>
      </c>
      <c r="E2020" s="152">
        <v>-0.05</v>
      </c>
      <c r="F2020" s="152">
        <v>-0.05</v>
      </c>
      <c r="G2020" t="s">
        <v>196</v>
      </c>
      <c r="H2020" s="342">
        <v>1</v>
      </c>
      <c r="I2020" s="294">
        <v>43373</v>
      </c>
      <c r="J2020">
        <v>25161</v>
      </c>
      <c r="K2020">
        <v>19607</v>
      </c>
      <c r="L2020" t="s">
        <v>520</v>
      </c>
      <c r="M2020" t="s">
        <v>682</v>
      </c>
      <c r="N2020" t="s">
        <v>951</v>
      </c>
      <c r="O2020" t="s">
        <v>544</v>
      </c>
      <c r="P2020" t="s">
        <v>533</v>
      </c>
      <c r="Q2020" s="302" t="s">
        <v>325</v>
      </c>
      <c r="R2020" t="s">
        <v>201</v>
      </c>
      <c r="S2020" t="s">
        <v>204</v>
      </c>
      <c r="T2020" t="s">
        <v>201</v>
      </c>
      <c r="U2020" t="s">
        <v>330</v>
      </c>
      <c r="V2020" t="s">
        <v>318</v>
      </c>
      <c r="W2020" t="s">
        <v>201</v>
      </c>
      <c r="X2020" t="s">
        <v>94</v>
      </c>
      <c r="Y2020" s="287" t="s">
        <v>164</v>
      </c>
    </row>
    <row r="2021" spans="1:25" x14ac:dyDescent="0.35">
      <c r="A2021" t="s">
        <v>192</v>
      </c>
      <c r="B2021" t="s">
        <v>193</v>
      </c>
      <c r="C2021" t="s">
        <v>916</v>
      </c>
      <c r="D2021" t="s">
        <v>951</v>
      </c>
      <c r="E2021" s="152">
        <v>2.72</v>
      </c>
      <c r="F2021" s="152">
        <v>2.72</v>
      </c>
      <c r="G2021" t="s">
        <v>196</v>
      </c>
      <c r="H2021" s="342">
        <v>1</v>
      </c>
      <c r="I2021" s="294">
        <v>43373</v>
      </c>
      <c r="J2021">
        <v>25161</v>
      </c>
      <c r="K2021">
        <v>19741</v>
      </c>
      <c r="L2021" t="s">
        <v>520</v>
      </c>
      <c r="M2021" t="s">
        <v>682</v>
      </c>
      <c r="N2021" t="s">
        <v>951</v>
      </c>
      <c r="O2021" t="s">
        <v>544</v>
      </c>
      <c r="P2021" t="s">
        <v>531</v>
      </c>
      <c r="Q2021" s="302" t="s">
        <v>325</v>
      </c>
      <c r="R2021" t="s">
        <v>201</v>
      </c>
      <c r="S2021" t="s">
        <v>204</v>
      </c>
      <c r="T2021" t="s">
        <v>201</v>
      </c>
      <c r="U2021" t="s">
        <v>330</v>
      </c>
      <c r="V2021" t="s">
        <v>318</v>
      </c>
      <c r="W2021" t="s">
        <v>201</v>
      </c>
      <c r="X2021" t="s">
        <v>94</v>
      </c>
      <c r="Y2021" s="287" t="s">
        <v>164</v>
      </c>
    </row>
    <row r="2022" spans="1:25" x14ac:dyDescent="0.35">
      <c r="A2022" t="s">
        <v>192</v>
      </c>
      <c r="B2022" t="s">
        <v>193</v>
      </c>
      <c r="C2022" t="s">
        <v>916</v>
      </c>
      <c r="D2022" t="s">
        <v>951</v>
      </c>
      <c r="E2022" s="152">
        <v>4</v>
      </c>
      <c r="F2022" s="152">
        <v>4</v>
      </c>
      <c r="G2022" t="s">
        <v>196</v>
      </c>
      <c r="H2022" s="342">
        <v>1</v>
      </c>
      <c r="I2022" s="294">
        <v>43373</v>
      </c>
      <c r="J2022">
        <v>25161</v>
      </c>
      <c r="K2022">
        <v>19947</v>
      </c>
      <c r="L2022" t="s">
        <v>520</v>
      </c>
      <c r="M2022" t="s">
        <v>682</v>
      </c>
      <c r="N2022" t="s">
        <v>951</v>
      </c>
      <c r="O2022" t="s">
        <v>544</v>
      </c>
      <c r="P2022" t="s">
        <v>341</v>
      </c>
      <c r="Q2022" s="302" t="s">
        <v>325</v>
      </c>
      <c r="R2022" t="s">
        <v>201</v>
      </c>
      <c r="S2022" t="s">
        <v>204</v>
      </c>
      <c r="T2022" t="s">
        <v>201</v>
      </c>
      <c r="U2022" t="s">
        <v>330</v>
      </c>
      <c r="V2022" t="s">
        <v>318</v>
      </c>
      <c r="W2022" t="s">
        <v>201</v>
      </c>
      <c r="X2022" t="s">
        <v>342</v>
      </c>
      <c r="Y2022" s="287" t="s">
        <v>164</v>
      </c>
    </row>
    <row r="2023" spans="1:25" x14ac:dyDescent="0.35">
      <c r="A2023" t="s">
        <v>192</v>
      </c>
      <c r="B2023" t="s">
        <v>193</v>
      </c>
      <c r="C2023" t="s">
        <v>916</v>
      </c>
      <c r="D2023" t="s">
        <v>951</v>
      </c>
      <c r="E2023" s="152">
        <v>0.87</v>
      </c>
      <c r="F2023" s="152">
        <v>0.87</v>
      </c>
      <c r="G2023" t="s">
        <v>196</v>
      </c>
      <c r="H2023" s="342">
        <v>1</v>
      </c>
      <c r="I2023" s="294">
        <v>43373</v>
      </c>
      <c r="J2023">
        <v>25161</v>
      </c>
      <c r="K2023">
        <v>20151</v>
      </c>
      <c r="L2023" t="s">
        <v>520</v>
      </c>
      <c r="M2023" t="s">
        <v>682</v>
      </c>
      <c r="N2023" t="s">
        <v>951</v>
      </c>
      <c r="O2023" t="s">
        <v>544</v>
      </c>
      <c r="P2023" t="s">
        <v>343</v>
      </c>
      <c r="Q2023" s="302" t="s">
        <v>325</v>
      </c>
      <c r="R2023" t="s">
        <v>201</v>
      </c>
      <c r="S2023" t="s">
        <v>204</v>
      </c>
      <c r="T2023" t="s">
        <v>201</v>
      </c>
      <c r="U2023" t="s">
        <v>330</v>
      </c>
      <c r="V2023" t="s">
        <v>318</v>
      </c>
      <c r="W2023" t="s">
        <v>201</v>
      </c>
      <c r="X2023" t="s">
        <v>342</v>
      </c>
      <c r="Y2023" s="287" t="s">
        <v>164</v>
      </c>
    </row>
    <row r="2024" spans="1:25" x14ac:dyDescent="0.35">
      <c r="A2024" t="s">
        <v>192</v>
      </c>
      <c r="B2024" t="s">
        <v>193</v>
      </c>
      <c r="C2024" t="s">
        <v>916</v>
      </c>
      <c r="D2024" t="s">
        <v>951</v>
      </c>
      <c r="E2024" s="152">
        <v>2.73</v>
      </c>
      <c r="F2024" s="152">
        <v>2.73</v>
      </c>
      <c r="G2024" t="s">
        <v>196</v>
      </c>
      <c r="H2024" s="342">
        <v>1</v>
      </c>
      <c r="I2024" s="294">
        <v>43373</v>
      </c>
      <c r="J2024">
        <v>25161</v>
      </c>
      <c r="K2024">
        <v>20353</v>
      </c>
      <c r="L2024" t="s">
        <v>520</v>
      </c>
      <c r="M2024" t="s">
        <v>682</v>
      </c>
      <c r="N2024" t="s">
        <v>951</v>
      </c>
      <c r="O2024" t="s">
        <v>544</v>
      </c>
      <c r="P2024" t="s">
        <v>346</v>
      </c>
      <c r="Q2024" s="302" t="s">
        <v>325</v>
      </c>
      <c r="R2024" t="s">
        <v>201</v>
      </c>
      <c r="S2024" t="s">
        <v>204</v>
      </c>
      <c r="T2024" t="s">
        <v>201</v>
      </c>
      <c r="U2024" t="s">
        <v>330</v>
      </c>
      <c r="V2024" t="s">
        <v>318</v>
      </c>
      <c r="W2024" t="s">
        <v>201</v>
      </c>
      <c r="X2024" t="s">
        <v>331</v>
      </c>
      <c r="Y2024" s="287" t="s">
        <v>164</v>
      </c>
    </row>
    <row r="2025" spans="1:25" x14ac:dyDescent="0.35">
      <c r="A2025" t="s">
        <v>192</v>
      </c>
      <c r="B2025" t="s">
        <v>193</v>
      </c>
      <c r="C2025" t="s">
        <v>916</v>
      </c>
      <c r="D2025" t="s">
        <v>951</v>
      </c>
      <c r="E2025" s="152">
        <v>2.09</v>
      </c>
      <c r="F2025" s="152">
        <v>2.09</v>
      </c>
      <c r="G2025" t="s">
        <v>196</v>
      </c>
      <c r="H2025" s="342">
        <v>1</v>
      </c>
      <c r="I2025" s="294">
        <v>43373</v>
      </c>
      <c r="J2025">
        <v>25161</v>
      </c>
      <c r="K2025">
        <v>20559</v>
      </c>
      <c r="L2025" t="s">
        <v>520</v>
      </c>
      <c r="M2025" t="s">
        <v>682</v>
      </c>
      <c r="N2025" t="s">
        <v>951</v>
      </c>
      <c r="O2025" t="s">
        <v>544</v>
      </c>
      <c r="P2025" t="s">
        <v>345</v>
      </c>
      <c r="Q2025" s="302" t="s">
        <v>325</v>
      </c>
      <c r="R2025" t="s">
        <v>201</v>
      </c>
      <c r="S2025" t="s">
        <v>204</v>
      </c>
      <c r="T2025" t="s">
        <v>201</v>
      </c>
      <c r="U2025" t="s">
        <v>330</v>
      </c>
      <c r="V2025" t="s">
        <v>318</v>
      </c>
      <c r="W2025" t="s">
        <v>201</v>
      </c>
      <c r="X2025" t="s">
        <v>331</v>
      </c>
      <c r="Y2025" s="287" t="s">
        <v>164</v>
      </c>
    </row>
    <row r="2026" spans="1:25" x14ac:dyDescent="0.35">
      <c r="A2026" t="s">
        <v>192</v>
      </c>
      <c r="B2026" t="s">
        <v>193</v>
      </c>
      <c r="C2026" t="s">
        <v>916</v>
      </c>
      <c r="D2026" t="s">
        <v>951</v>
      </c>
      <c r="E2026" s="152">
        <v>-1.35</v>
      </c>
      <c r="F2026" s="152">
        <v>-1.35</v>
      </c>
      <c r="G2026" t="s">
        <v>196</v>
      </c>
      <c r="H2026" s="342">
        <v>1</v>
      </c>
      <c r="I2026" s="294">
        <v>43373</v>
      </c>
      <c r="J2026">
        <v>25161</v>
      </c>
      <c r="K2026">
        <v>20763</v>
      </c>
      <c r="L2026" t="s">
        <v>520</v>
      </c>
      <c r="M2026" t="s">
        <v>682</v>
      </c>
      <c r="N2026" t="s">
        <v>951</v>
      </c>
      <c r="O2026" t="s">
        <v>544</v>
      </c>
      <c r="P2026" t="s">
        <v>349</v>
      </c>
      <c r="Q2026" s="302" t="s">
        <v>350</v>
      </c>
      <c r="R2026" t="s">
        <v>201</v>
      </c>
      <c r="S2026" t="s">
        <v>204</v>
      </c>
      <c r="T2026" t="s">
        <v>201</v>
      </c>
      <c r="U2026" t="s">
        <v>330</v>
      </c>
      <c r="V2026" t="s">
        <v>318</v>
      </c>
      <c r="W2026" t="s">
        <v>201</v>
      </c>
      <c r="X2026" t="s">
        <v>331</v>
      </c>
      <c r="Y2026" s="287" t="s">
        <v>164</v>
      </c>
    </row>
    <row r="2027" spans="1:25" x14ac:dyDescent="0.35">
      <c r="A2027" t="s">
        <v>192</v>
      </c>
      <c r="B2027" t="s">
        <v>193</v>
      </c>
      <c r="C2027" t="s">
        <v>916</v>
      </c>
      <c r="D2027" t="s">
        <v>951</v>
      </c>
      <c r="E2027" s="152">
        <v>2.33</v>
      </c>
      <c r="F2027" s="152">
        <v>2.33</v>
      </c>
      <c r="G2027" t="s">
        <v>196</v>
      </c>
      <c r="H2027" s="342">
        <v>1</v>
      </c>
      <c r="I2027" s="294">
        <v>43373</v>
      </c>
      <c r="J2027">
        <v>25161</v>
      </c>
      <c r="K2027">
        <v>20967</v>
      </c>
      <c r="L2027" t="s">
        <v>520</v>
      </c>
      <c r="M2027" t="s">
        <v>682</v>
      </c>
      <c r="N2027" t="s">
        <v>951</v>
      </c>
      <c r="O2027" t="s">
        <v>544</v>
      </c>
      <c r="P2027" t="s">
        <v>329</v>
      </c>
      <c r="Q2027" s="302" t="s">
        <v>351</v>
      </c>
      <c r="R2027" t="s">
        <v>201</v>
      </c>
      <c r="S2027" t="s">
        <v>204</v>
      </c>
      <c r="T2027" t="s">
        <v>201</v>
      </c>
      <c r="U2027" t="s">
        <v>330</v>
      </c>
      <c r="V2027" t="s">
        <v>318</v>
      </c>
      <c r="W2027" t="s">
        <v>201</v>
      </c>
      <c r="X2027" t="s">
        <v>331</v>
      </c>
      <c r="Y2027" s="287" t="s">
        <v>164</v>
      </c>
    </row>
    <row r="2028" spans="1:25" x14ac:dyDescent="0.35">
      <c r="A2028" t="s">
        <v>192</v>
      </c>
      <c r="B2028" t="s">
        <v>193</v>
      </c>
      <c r="C2028" t="s">
        <v>916</v>
      </c>
      <c r="D2028" t="s">
        <v>951</v>
      </c>
      <c r="E2028" s="152">
        <v>0.65</v>
      </c>
      <c r="F2028" s="152">
        <v>0.65</v>
      </c>
      <c r="G2028" t="s">
        <v>196</v>
      </c>
      <c r="H2028" s="342">
        <v>1</v>
      </c>
      <c r="I2028" s="294">
        <v>43373</v>
      </c>
      <c r="J2028">
        <v>25161</v>
      </c>
      <c r="K2028">
        <v>21169</v>
      </c>
      <c r="L2028" t="s">
        <v>520</v>
      </c>
      <c r="M2028" t="s">
        <v>682</v>
      </c>
      <c r="N2028" t="s">
        <v>951</v>
      </c>
      <c r="O2028" t="s">
        <v>544</v>
      </c>
      <c r="P2028" t="s">
        <v>332</v>
      </c>
      <c r="Q2028" s="302" t="s">
        <v>351</v>
      </c>
      <c r="R2028" t="s">
        <v>201</v>
      </c>
      <c r="S2028" t="s">
        <v>204</v>
      </c>
      <c r="T2028" t="s">
        <v>201</v>
      </c>
      <c r="U2028" t="s">
        <v>330</v>
      </c>
      <c r="V2028" t="s">
        <v>318</v>
      </c>
      <c r="W2028" t="s">
        <v>201</v>
      </c>
      <c r="X2028" t="s">
        <v>331</v>
      </c>
      <c r="Y2028" s="287" t="s">
        <v>164</v>
      </c>
    </row>
    <row r="2029" spans="1:25" x14ac:dyDescent="0.35">
      <c r="A2029" t="s">
        <v>192</v>
      </c>
      <c r="B2029" t="s">
        <v>193</v>
      </c>
      <c r="C2029" t="s">
        <v>916</v>
      </c>
      <c r="D2029" t="s">
        <v>951</v>
      </c>
      <c r="E2029" s="152">
        <v>1.79</v>
      </c>
      <c r="F2029" s="152">
        <v>1.79</v>
      </c>
      <c r="G2029" t="s">
        <v>196</v>
      </c>
      <c r="H2029" s="342">
        <v>1</v>
      </c>
      <c r="I2029" s="294">
        <v>43373</v>
      </c>
      <c r="J2029">
        <v>25161</v>
      </c>
      <c r="K2029">
        <v>21367</v>
      </c>
      <c r="L2029" t="s">
        <v>520</v>
      </c>
      <c r="M2029" t="s">
        <v>682</v>
      </c>
      <c r="N2029" t="s">
        <v>951</v>
      </c>
      <c r="O2029" t="s">
        <v>544</v>
      </c>
      <c r="P2029" t="s">
        <v>333</v>
      </c>
      <c r="Q2029" s="302" t="s">
        <v>351</v>
      </c>
      <c r="R2029" t="s">
        <v>201</v>
      </c>
      <c r="S2029" t="s">
        <v>204</v>
      </c>
      <c r="T2029" t="s">
        <v>201</v>
      </c>
      <c r="U2029" t="s">
        <v>330</v>
      </c>
      <c r="V2029" t="s">
        <v>318</v>
      </c>
      <c r="W2029" t="s">
        <v>201</v>
      </c>
      <c r="X2029" t="s">
        <v>331</v>
      </c>
      <c r="Y2029" s="287" t="s">
        <v>164</v>
      </c>
    </row>
    <row r="2030" spans="1:25" x14ac:dyDescent="0.35">
      <c r="A2030" t="s">
        <v>192</v>
      </c>
      <c r="B2030" t="s">
        <v>193</v>
      </c>
      <c r="C2030" t="s">
        <v>916</v>
      </c>
      <c r="D2030" t="s">
        <v>951</v>
      </c>
      <c r="E2030" s="152">
        <v>0.83</v>
      </c>
      <c r="F2030" s="152">
        <v>0.83</v>
      </c>
      <c r="G2030" t="s">
        <v>196</v>
      </c>
      <c r="H2030" s="342">
        <v>1</v>
      </c>
      <c r="I2030" s="294">
        <v>43373</v>
      </c>
      <c r="J2030">
        <v>25161</v>
      </c>
      <c r="K2030">
        <v>21568</v>
      </c>
      <c r="L2030" t="s">
        <v>520</v>
      </c>
      <c r="M2030" t="s">
        <v>682</v>
      </c>
      <c r="N2030" t="s">
        <v>951</v>
      </c>
      <c r="O2030" t="s">
        <v>544</v>
      </c>
      <c r="P2030" t="s">
        <v>334</v>
      </c>
      <c r="Q2030" s="302" t="s">
        <v>351</v>
      </c>
      <c r="R2030" t="s">
        <v>201</v>
      </c>
      <c r="S2030" t="s">
        <v>204</v>
      </c>
      <c r="T2030" t="s">
        <v>201</v>
      </c>
      <c r="U2030" t="s">
        <v>330</v>
      </c>
      <c r="V2030" t="s">
        <v>318</v>
      </c>
      <c r="W2030" t="s">
        <v>201</v>
      </c>
      <c r="X2030" t="s">
        <v>331</v>
      </c>
      <c r="Y2030" s="287" t="s">
        <v>164</v>
      </c>
    </row>
    <row r="2031" spans="1:25" x14ac:dyDescent="0.35">
      <c r="A2031" t="s">
        <v>192</v>
      </c>
      <c r="B2031" t="s">
        <v>193</v>
      </c>
      <c r="C2031" t="s">
        <v>916</v>
      </c>
      <c r="D2031" t="s">
        <v>951</v>
      </c>
      <c r="E2031" s="152">
        <v>0.93</v>
      </c>
      <c r="F2031" s="152">
        <v>0.93</v>
      </c>
      <c r="G2031" t="s">
        <v>196</v>
      </c>
      <c r="H2031" s="342">
        <v>1</v>
      </c>
      <c r="I2031" s="294">
        <v>43373</v>
      </c>
      <c r="J2031">
        <v>25161</v>
      </c>
      <c r="K2031">
        <v>21765</v>
      </c>
      <c r="L2031" t="s">
        <v>520</v>
      </c>
      <c r="M2031" t="s">
        <v>682</v>
      </c>
      <c r="N2031" t="s">
        <v>951</v>
      </c>
      <c r="O2031" t="s">
        <v>544</v>
      </c>
      <c r="P2031" t="s">
        <v>335</v>
      </c>
      <c r="Q2031" s="302" t="s">
        <v>351</v>
      </c>
      <c r="R2031" t="s">
        <v>201</v>
      </c>
      <c r="S2031" t="s">
        <v>204</v>
      </c>
      <c r="T2031" t="s">
        <v>201</v>
      </c>
      <c r="U2031" t="s">
        <v>330</v>
      </c>
      <c r="V2031" t="s">
        <v>318</v>
      </c>
      <c r="W2031" t="s">
        <v>201</v>
      </c>
      <c r="X2031" t="s">
        <v>331</v>
      </c>
      <c r="Y2031" s="287" t="s">
        <v>164</v>
      </c>
    </row>
    <row r="2032" spans="1:25" x14ac:dyDescent="0.35">
      <c r="A2032" t="s">
        <v>192</v>
      </c>
      <c r="B2032" t="s">
        <v>193</v>
      </c>
      <c r="C2032" t="s">
        <v>916</v>
      </c>
      <c r="D2032" t="s">
        <v>951</v>
      </c>
      <c r="E2032" s="152">
        <v>1.47</v>
      </c>
      <c r="F2032" s="152">
        <v>1.47</v>
      </c>
      <c r="G2032" t="s">
        <v>196</v>
      </c>
      <c r="H2032" s="342">
        <v>1</v>
      </c>
      <c r="I2032" s="294">
        <v>43373</v>
      </c>
      <c r="J2032">
        <v>25161</v>
      </c>
      <c r="K2032">
        <v>21966</v>
      </c>
      <c r="L2032" t="s">
        <v>520</v>
      </c>
      <c r="M2032" t="s">
        <v>682</v>
      </c>
      <c r="N2032" t="s">
        <v>951</v>
      </c>
      <c r="O2032" t="s">
        <v>544</v>
      </c>
      <c r="P2032" t="s">
        <v>336</v>
      </c>
      <c r="Q2032" s="302" t="s">
        <v>351</v>
      </c>
      <c r="R2032" t="s">
        <v>201</v>
      </c>
      <c r="S2032" t="s">
        <v>204</v>
      </c>
      <c r="T2032" t="s">
        <v>201</v>
      </c>
      <c r="U2032" t="s">
        <v>330</v>
      </c>
      <c r="V2032" t="s">
        <v>318</v>
      </c>
      <c r="W2032" t="s">
        <v>201</v>
      </c>
      <c r="X2032" t="s">
        <v>331</v>
      </c>
      <c r="Y2032" s="287" t="s">
        <v>164</v>
      </c>
    </row>
    <row r="2033" spans="1:25" x14ac:dyDescent="0.35">
      <c r="A2033" t="s">
        <v>192</v>
      </c>
      <c r="B2033" t="s">
        <v>193</v>
      </c>
      <c r="C2033" t="s">
        <v>916</v>
      </c>
      <c r="D2033" t="s">
        <v>951</v>
      </c>
      <c r="E2033" s="152">
        <v>2.0499999999999998</v>
      </c>
      <c r="F2033" s="152">
        <v>2.0499999999999998</v>
      </c>
      <c r="G2033" t="s">
        <v>196</v>
      </c>
      <c r="H2033" s="342">
        <v>1</v>
      </c>
      <c r="I2033" s="294">
        <v>43373</v>
      </c>
      <c r="J2033">
        <v>25161</v>
      </c>
      <c r="K2033">
        <v>22170</v>
      </c>
      <c r="L2033" t="s">
        <v>520</v>
      </c>
      <c r="M2033" t="s">
        <v>682</v>
      </c>
      <c r="N2033" t="s">
        <v>951</v>
      </c>
      <c r="O2033" t="s">
        <v>544</v>
      </c>
      <c r="P2033" t="s">
        <v>337</v>
      </c>
      <c r="Q2033" s="302" t="s">
        <v>351</v>
      </c>
      <c r="R2033" t="s">
        <v>201</v>
      </c>
      <c r="S2033" t="s">
        <v>204</v>
      </c>
      <c r="T2033" t="s">
        <v>201</v>
      </c>
      <c r="U2033" t="s">
        <v>330</v>
      </c>
      <c r="V2033" t="s">
        <v>318</v>
      </c>
      <c r="W2033" t="s">
        <v>201</v>
      </c>
      <c r="X2033" t="s">
        <v>331</v>
      </c>
      <c r="Y2033" s="287" t="s">
        <v>164</v>
      </c>
    </row>
    <row r="2034" spans="1:25" x14ac:dyDescent="0.35">
      <c r="A2034" t="s">
        <v>192</v>
      </c>
      <c r="B2034" t="s">
        <v>193</v>
      </c>
      <c r="C2034" t="s">
        <v>916</v>
      </c>
      <c r="D2034" t="s">
        <v>951</v>
      </c>
      <c r="E2034" s="152">
        <v>8.9700000000000006</v>
      </c>
      <c r="F2034" s="152">
        <v>8.9700000000000006</v>
      </c>
      <c r="G2034" t="s">
        <v>196</v>
      </c>
      <c r="H2034" s="342">
        <v>1</v>
      </c>
      <c r="I2034" s="294">
        <v>43373</v>
      </c>
      <c r="J2034">
        <v>25161</v>
      </c>
      <c r="K2034">
        <v>22377</v>
      </c>
      <c r="L2034" t="s">
        <v>520</v>
      </c>
      <c r="M2034" t="s">
        <v>682</v>
      </c>
      <c r="N2034" t="s">
        <v>951</v>
      </c>
      <c r="O2034" t="s">
        <v>544</v>
      </c>
      <c r="P2034" t="s">
        <v>338</v>
      </c>
      <c r="Q2034" s="302" t="s">
        <v>351</v>
      </c>
      <c r="R2034" t="s">
        <v>201</v>
      </c>
      <c r="S2034" t="s">
        <v>204</v>
      </c>
      <c r="T2034" t="s">
        <v>201</v>
      </c>
      <c r="U2034" t="s">
        <v>330</v>
      </c>
      <c r="V2034" t="s">
        <v>318</v>
      </c>
      <c r="W2034" t="s">
        <v>201</v>
      </c>
      <c r="X2034" t="s">
        <v>331</v>
      </c>
      <c r="Y2034" s="287" t="s">
        <v>164</v>
      </c>
    </row>
    <row r="2035" spans="1:25" x14ac:dyDescent="0.35">
      <c r="A2035" t="s">
        <v>192</v>
      </c>
      <c r="B2035" t="s">
        <v>193</v>
      </c>
      <c r="C2035" t="s">
        <v>916</v>
      </c>
      <c r="D2035" t="s">
        <v>951</v>
      </c>
      <c r="E2035" s="152">
        <v>1.77</v>
      </c>
      <c r="F2035" s="152">
        <v>1.77</v>
      </c>
      <c r="G2035" t="s">
        <v>196</v>
      </c>
      <c r="H2035" s="342">
        <v>1</v>
      </c>
      <c r="I2035" s="294">
        <v>43373</v>
      </c>
      <c r="J2035">
        <v>25161</v>
      </c>
      <c r="K2035">
        <v>22590</v>
      </c>
      <c r="L2035" t="s">
        <v>520</v>
      </c>
      <c r="M2035" t="s">
        <v>682</v>
      </c>
      <c r="N2035" t="s">
        <v>951</v>
      </c>
      <c r="O2035" t="s">
        <v>544</v>
      </c>
      <c r="P2035" t="s">
        <v>339</v>
      </c>
      <c r="Q2035" s="302" t="s">
        <v>351</v>
      </c>
      <c r="R2035" t="s">
        <v>201</v>
      </c>
      <c r="S2035" t="s">
        <v>204</v>
      </c>
      <c r="T2035" t="s">
        <v>201</v>
      </c>
      <c r="U2035" t="s">
        <v>330</v>
      </c>
      <c r="V2035" t="s">
        <v>318</v>
      </c>
      <c r="W2035" t="s">
        <v>201</v>
      </c>
      <c r="X2035" t="s">
        <v>331</v>
      </c>
      <c r="Y2035" s="287" t="s">
        <v>164</v>
      </c>
    </row>
    <row r="2036" spans="1:25" x14ac:dyDescent="0.35">
      <c r="A2036" t="s">
        <v>192</v>
      </c>
      <c r="B2036" t="s">
        <v>193</v>
      </c>
      <c r="C2036" t="s">
        <v>916</v>
      </c>
      <c r="D2036" t="s">
        <v>951</v>
      </c>
      <c r="E2036" s="152">
        <v>5.48</v>
      </c>
      <c r="F2036" s="152">
        <v>5.48</v>
      </c>
      <c r="G2036" t="s">
        <v>196</v>
      </c>
      <c r="H2036" s="342">
        <v>1</v>
      </c>
      <c r="I2036" s="294">
        <v>43373</v>
      </c>
      <c r="J2036">
        <v>25161</v>
      </c>
      <c r="K2036">
        <v>22795</v>
      </c>
      <c r="L2036" t="s">
        <v>520</v>
      </c>
      <c r="M2036" t="s">
        <v>682</v>
      </c>
      <c r="N2036" t="s">
        <v>951</v>
      </c>
      <c r="O2036" t="s">
        <v>544</v>
      </c>
      <c r="P2036" t="s">
        <v>340</v>
      </c>
      <c r="Q2036" s="302" t="s">
        <v>351</v>
      </c>
      <c r="R2036" t="s">
        <v>201</v>
      </c>
      <c r="S2036" t="s">
        <v>204</v>
      </c>
      <c r="T2036" t="s">
        <v>201</v>
      </c>
      <c r="U2036" t="s">
        <v>330</v>
      </c>
      <c r="V2036" t="s">
        <v>318</v>
      </c>
      <c r="W2036" t="s">
        <v>201</v>
      </c>
      <c r="X2036" t="s">
        <v>94</v>
      </c>
      <c r="Y2036" s="287" t="s">
        <v>164</v>
      </c>
    </row>
    <row r="2037" spans="1:25" x14ac:dyDescent="0.35">
      <c r="A2037" t="s">
        <v>192</v>
      </c>
      <c r="B2037" t="s">
        <v>193</v>
      </c>
      <c r="C2037" t="s">
        <v>916</v>
      </c>
      <c r="D2037" t="s">
        <v>951</v>
      </c>
      <c r="E2037" s="152">
        <v>3.98</v>
      </c>
      <c r="F2037" s="152">
        <v>3.98</v>
      </c>
      <c r="G2037" t="s">
        <v>196</v>
      </c>
      <c r="H2037" s="342">
        <v>1</v>
      </c>
      <c r="I2037" s="294">
        <v>43373</v>
      </c>
      <c r="J2037">
        <v>25161</v>
      </c>
      <c r="K2037">
        <v>23006</v>
      </c>
      <c r="L2037" t="s">
        <v>520</v>
      </c>
      <c r="M2037" t="s">
        <v>682</v>
      </c>
      <c r="N2037" t="s">
        <v>951</v>
      </c>
      <c r="O2037" t="s">
        <v>544</v>
      </c>
      <c r="P2037" t="s">
        <v>533</v>
      </c>
      <c r="Q2037" s="302" t="s">
        <v>351</v>
      </c>
      <c r="R2037" t="s">
        <v>201</v>
      </c>
      <c r="S2037" t="s">
        <v>204</v>
      </c>
      <c r="T2037" t="s">
        <v>201</v>
      </c>
      <c r="U2037" t="s">
        <v>330</v>
      </c>
      <c r="V2037" t="s">
        <v>318</v>
      </c>
      <c r="W2037" t="s">
        <v>201</v>
      </c>
      <c r="X2037" t="s">
        <v>94</v>
      </c>
      <c r="Y2037" s="287" t="s">
        <v>164</v>
      </c>
    </row>
    <row r="2038" spans="1:25" x14ac:dyDescent="0.35">
      <c r="A2038" t="s">
        <v>192</v>
      </c>
      <c r="B2038" t="s">
        <v>193</v>
      </c>
      <c r="C2038" t="s">
        <v>916</v>
      </c>
      <c r="D2038" t="s">
        <v>951</v>
      </c>
      <c r="E2038" s="152">
        <v>-0.28000000000000003</v>
      </c>
      <c r="F2038" s="152">
        <v>-0.28000000000000003</v>
      </c>
      <c r="G2038" t="s">
        <v>196</v>
      </c>
      <c r="H2038" s="342">
        <v>1</v>
      </c>
      <c r="I2038" s="294">
        <v>43373</v>
      </c>
      <c r="J2038">
        <v>25161</v>
      </c>
      <c r="K2038">
        <v>23204</v>
      </c>
      <c r="L2038" t="s">
        <v>520</v>
      </c>
      <c r="M2038" t="s">
        <v>682</v>
      </c>
      <c r="N2038" t="s">
        <v>951</v>
      </c>
      <c r="O2038" t="s">
        <v>544</v>
      </c>
      <c r="P2038" t="s">
        <v>531</v>
      </c>
      <c r="Q2038" s="302" t="s">
        <v>351</v>
      </c>
      <c r="R2038" t="s">
        <v>201</v>
      </c>
      <c r="S2038" t="s">
        <v>204</v>
      </c>
      <c r="T2038" t="s">
        <v>201</v>
      </c>
      <c r="U2038" t="s">
        <v>330</v>
      </c>
      <c r="V2038" t="s">
        <v>318</v>
      </c>
      <c r="W2038" t="s">
        <v>201</v>
      </c>
      <c r="X2038" t="s">
        <v>94</v>
      </c>
      <c r="Y2038" s="287" t="s">
        <v>164</v>
      </c>
    </row>
    <row r="2039" spans="1:25" x14ac:dyDescent="0.35">
      <c r="A2039" t="s">
        <v>192</v>
      </c>
      <c r="B2039" t="s">
        <v>193</v>
      </c>
      <c r="C2039" t="s">
        <v>916</v>
      </c>
      <c r="D2039" t="s">
        <v>951</v>
      </c>
      <c r="E2039" s="152">
        <v>3.17</v>
      </c>
      <c r="F2039" s="152">
        <v>3.17</v>
      </c>
      <c r="G2039" t="s">
        <v>196</v>
      </c>
      <c r="H2039" s="342">
        <v>1</v>
      </c>
      <c r="I2039" s="294">
        <v>43373</v>
      </c>
      <c r="J2039">
        <v>25161</v>
      </c>
      <c r="K2039">
        <v>23387</v>
      </c>
      <c r="L2039" t="s">
        <v>520</v>
      </c>
      <c r="M2039" t="s">
        <v>682</v>
      </c>
      <c r="N2039" t="s">
        <v>951</v>
      </c>
      <c r="O2039" t="s">
        <v>544</v>
      </c>
      <c r="P2039" t="s">
        <v>343</v>
      </c>
      <c r="Q2039" s="302" t="s">
        <v>351</v>
      </c>
      <c r="R2039" t="s">
        <v>201</v>
      </c>
      <c r="S2039" t="s">
        <v>204</v>
      </c>
      <c r="T2039" t="s">
        <v>201</v>
      </c>
      <c r="U2039" t="s">
        <v>330</v>
      </c>
      <c r="V2039" t="s">
        <v>318</v>
      </c>
      <c r="W2039" t="s">
        <v>201</v>
      </c>
      <c r="X2039" t="s">
        <v>342</v>
      </c>
      <c r="Y2039" s="287" t="s">
        <v>164</v>
      </c>
    </row>
    <row r="2040" spans="1:25" x14ac:dyDescent="0.35">
      <c r="A2040" t="s">
        <v>192</v>
      </c>
      <c r="B2040" t="s">
        <v>193</v>
      </c>
      <c r="C2040" t="s">
        <v>916</v>
      </c>
      <c r="D2040" t="s">
        <v>951</v>
      </c>
      <c r="E2040" s="152">
        <v>0.41</v>
      </c>
      <c r="F2040" s="152">
        <v>0.41</v>
      </c>
      <c r="G2040" t="s">
        <v>196</v>
      </c>
      <c r="H2040" s="342">
        <v>1</v>
      </c>
      <c r="I2040" s="294">
        <v>43373</v>
      </c>
      <c r="J2040">
        <v>25161</v>
      </c>
      <c r="K2040">
        <v>23589</v>
      </c>
      <c r="L2040" t="s">
        <v>520</v>
      </c>
      <c r="M2040" t="s">
        <v>682</v>
      </c>
      <c r="N2040" t="s">
        <v>951</v>
      </c>
      <c r="O2040" t="s">
        <v>544</v>
      </c>
      <c r="P2040" t="s">
        <v>346</v>
      </c>
      <c r="Q2040" s="302" t="s">
        <v>351</v>
      </c>
      <c r="R2040" t="s">
        <v>201</v>
      </c>
      <c r="S2040" t="s">
        <v>204</v>
      </c>
      <c r="T2040" t="s">
        <v>201</v>
      </c>
      <c r="U2040" t="s">
        <v>330</v>
      </c>
      <c r="V2040" t="s">
        <v>318</v>
      </c>
      <c r="W2040" t="s">
        <v>201</v>
      </c>
      <c r="X2040" t="s">
        <v>331</v>
      </c>
      <c r="Y2040" s="287" t="s">
        <v>164</v>
      </c>
    </row>
    <row r="2041" spans="1:25" x14ac:dyDescent="0.35">
      <c r="A2041" t="s">
        <v>192</v>
      </c>
      <c r="B2041" t="s">
        <v>193</v>
      </c>
      <c r="C2041" t="s">
        <v>916</v>
      </c>
      <c r="D2041" t="s">
        <v>951</v>
      </c>
      <c r="E2041" s="152">
        <v>0.41</v>
      </c>
      <c r="F2041" s="152">
        <v>0.41</v>
      </c>
      <c r="G2041" t="s">
        <v>196</v>
      </c>
      <c r="H2041" s="342">
        <v>1</v>
      </c>
      <c r="I2041" s="294">
        <v>43373</v>
      </c>
      <c r="J2041">
        <v>25161</v>
      </c>
      <c r="K2041">
        <v>23778</v>
      </c>
      <c r="L2041" t="s">
        <v>520</v>
      </c>
      <c r="M2041" t="s">
        <v>682</v>
      </c>
      <c r="N2041" t="s">
        <v>951</v>
      </c>
      <c r="O2041" t="s">
        <v>544</v>
      </c>
      <c r="P2041" t="s">
        <v>345</v>
      </c>
      <c r="Q2041" s="302" t="s">
        <v>351</v>
      </c>
      <c r="R2041" t="s">
        <v>201</v>
      </c>
      <c r="S2041" t="s">
        <v>204</v>
      </c>
      <c r="T2041" t="s">
        <v>201</v>
      </c>
      <c r="U2041" t="s">
        <v>330</v>
      </c>
      <c r="V2041" t="s">
        <v>318</v>
      </c>
      <c r="W2041" t="s">
        <v>201</v>
      </c>
      <c r="X2041" t="s">
        <v>331</v>
      </c>
      <c r="Y2041" s="287" t="s">
        <v>164</v>
      </c>
    </row>
    <row r="2042" spans="1:25" x14ac:dyDescent="0.35">
      <c r="A2042" t="s">
        <v>192</v>
      </c>
      <c r="B2042" t="s">
        <v>193</v>
      </c>
      <c r="C2042" t="s">
        <v>916</v>
      </c>
      <c r="D2042" t="s">
        <v>951</v>
      </c>
      <c r="E2042" s="152">
        <v>3.13</v>
      </c>
      <c r="F2042" s="152">
        <v>3.13</v>
      </c>
      <c r="G2042" t="s">
        <v>196</v>
      </c>
      <c r="H2042" s="342">
        <v>1</v>
      </c>
      <c r="I2042" s="294">
        <v>43373</v>
      </c>
      <c r="J2042">
        <v>25161</v>
      </c>
      <c r="K2042">
        <v>23972</v>
      </c>
      <c r="L2042" t="s">
        <v>520</v>
      </c>
      <c r="M2042" t="s">
        <v>682</v>
      </c>
      <c r="N2042" t="s">
        <v>951</v>
      </c>
      <c r="O2042" t="s">
        <v>544</v>
      </c>
      <c r="P2042" t="s">
        <v>333</v>
      </c>
      <c r="Q2042" s="302" t="s">
        <v>352</v>
      </c>
      <c r="R2042" t="s">
        <v>201</v>
      </c>
      <c r="S2042" t="s">
        <v>204</v>
      </c>
      <c r="T2042" t="s">
        <v>201</v>
      </c>
      <c r="U2042" t="s">
        <v>330</v>
      </c>
      <c r="V2042" t="s">
        <v>318</v>
      </c>
      <c r="W2042" t="s">
        <v>201</v>
      </c>
      <c r="X2042" t="s">
        <v>331</v>
      </c>
      <c r="Y2042" s="287" t="s">
        <v>164</v>
      </c>
    </row>
    <row r="2043" spans="1:25" x14ac:dyDescent="0.35">
      <c r="A2043" t="s">
        <v>192</v>
      </c>
      <c r="B2043" t="s">
        <v>193</v>
      </c>
      <c r="C2043" t="s">
        <v>916</v>
      </c>
      <c r="D2043" t="s">
        <v>951</v>
      </c>
      <c r="E2043" s="152">
        <v>0.19</v>
      </c>
      <c r="F2043" s="152">
        <v>0.19</v>
      </c>
      <c r="G2043" t="s">
        <v>196</v>
      </c>
      <c r="H2043" s="342">
        <v>1</v>
      </c>
      <c r="I2043" s="294">
        <v>43373</v>
      </c>
      <c r="J2043">
        <v>25161</v>
      </c>
      <c r="K2043">
        <v>24165</v>
      </c>
      <c r="L2043" t="s">
        <v>520</v>
      </c>
      <c r="M2043" t="s">
        <v>682</v>
      </c>
      <c r="N2043" t="s">
        <v>951</v>
      </c>
      <c r="O2043" t="s">
        <v>544</v>
      </c>
      <c r="P2043" t="s">
        <v>339</v>
      </c>
      <c r="Q2043" s="302" t="s">
        <v>352</v>
      </c>
      <c r="R2043" t="s">
        <v>201</v>
      </c>
      <c r="S2043" t="s">
        <v>204</v>
      </c>
      <c r="T2043" t="s">
        <v>201</v>
      </c>
      <c r="U2043" t="s">
        <v>330</v>
      </c>
      <c r="V2043" t="s">
        <v>318</v>
      </c>
      <c r="W2043" t="s">
        <v>201</v>
      </c>
      <c r="X2043" t="s">
        <v>331</v>
      </c>
      <c r="Y2043" s="287" t="s">
        <v>164</v>
      </c>
    </row>
    <row r="2044" spans="1:25" x14ac:dyDescent="0.35">
      <c r="A2044" t="s">
        <v>192</v>
      </c>
      <c r="B2044" t="s">
        <v>193</v>
      </c>
      <c r="C2044" t="s">
        <v>916</v>
      </c>
      <c r="D2044" t="s">
        <v>951</v>
      </c>
      <c r="E2044" s="152">
        <v>7.72</v>
      </c>
      <c r="F2044" s="152">
        <v>7.72</v>
      </c>
      <c r="G2044" t="s">
        <v>196</v>
      </c>
      <c r="H2044" s="342">
        <v>1</v>
      </c>
      <c r="I2044" s="294">
        <v>43373</v>
      </c>
      <c r="J2044">
        <v>25161</v>
      </c>
      <c r="K2044">
        <v>24339</v>
      </c>
      <c r="L2044" t="s">
        <v>520</v>
      </c>
      <c r="M2044" t="s">
        <v>682</v>
      </c>
      <c r="N2044" t="s">
        <v>951</v>
      </c>
      <c r="O2044" t="s">
        <v>544</v>
      </c>
      <c r="P2044" t="s">
        <v>338</v>
      </c>
      <c r="Q2044" s="302" t="s">
        <v>420</v>
      </c>
      <c r="R2044" t="s">
        <v>201</v>
      </c>
      <c r="S2044" t="s">
        <v>204</v>
      </c>
      <c r="T2044" t="s">
        <v>201</v>
      </c>
      <c r="U2044" t="s">
        <v>330</v>
      </c>
      <c r="V2044" t="s">
        <v>318</v>
      </c>
      <c r="W2044" t="s">
        <v>201</v>
      </c>
      <c r="X2044" t="s">
        <v>331</v>
      </c>
      <c r="Y2044" s="287" t="s">
        <v>164</v>
      </c>
    </row>
    <row r="2045" spans="1:25" x14ac:dyDescent="0.35">
      <c r="A2045" t="s">
        <v>192</v>
      </c>
      <c r="B2045" t="s">
        <v>193</v>
      </c>
      <c r="C2045" t="s">
        <v>916</v>
      </c>
      <c r="D2045" t="s">
        <v>951</v>
      </c>
      <c r="E2045" s="152">
        <v>0.1</v>
      </c>
      <c r="F2045" s="152">
        <v>0.1</v>
      </c>
      <c r="G2045" t="s">
        <v>196</v>
      </c>
      <c r="H2045" s="342">
        <v>1</v>
      </c>
      <c r="I2045" s="294">
        <v>43373</v>
      </c>
      <c r="J2045">
        <v>25161</v>
      </c>
      <c r="K2045">
        <v>24534</v>
      </c>
      <c r="L2045" t="s">
        <v>520</v>
      </c>
      <c r="M2045" t="s">
        <v>682</v>
      </c>
      <c r="N2045" t="s">
        <v>951</v>
      </c>
      <c r="O2045" t="s">
        <v>544</v>
      </c>
      <c r="P2045" t="s">
        <v>329</v>
      </c>
      <c r="Q2045" s="302" t="s">
        <v>326</v>
      </c>
      <c r="R2045" t="s">
        <v>201</v>
      </c>
      <c r="S2045" t="s">
        <v>204</v>
      </c>
      <c r="T2045" t="s">
        <v>201</v>
      </c>
      <c r="U2045" t="s">
        <v>330</v>
      </c>
      <c r="V2045" t="s">
        <v>318</v>
      </c>
      <c r="W2045" t="s">
        <v>201</v>
      </c>
      <c r="X2045" t="s">
        <v>331</v>
      </c>
      <c r="Y2045" s="287" t="s">
        <v>164</v>
      </c>
    </row>
    <row r="2046" spans="1:25" x14ac:dyDescent="0.35">
      <c r="A2046" t="s">
        <v>192</v>
      </c>
      <c r="B2046" t="s">
        <v>193</v>
      </c>
      <c r="C2046" t="s">
        <v>916</v>
      </c>
      <c r="D2046" t="s">
        <v>951</v>
      </c>
      <c r="E2046" s="152">
        <v>0.01</v>
      </c>
      <c r="F2046" s="152">
        <v>0.01</v>
      </c>
      <c r="G2046" t="s">
        <v>196</v>
      </c>
      <c r="H2046" s="342">
        <v>1</v>
      </c>
      <c r="I2046" s="294">
        <v>43373</v>
      </c>
      <c r="J2046">
        <v>25161</v>
      </c>
      <c r="K2046">
        <v>24650</v>
      </c>
      <c r="L2046" t="s">
        <v>520</v>
      </c>
      <c r="M2046" t="s">
        <v>682</v>
      </c>
      <c r="N2046" t="s">
        <v>951</v>
      </c>
      <c r="O2046" t="s">
        <v>544</v>
      </c>
      <c r="P2046" t="s">
        <v>332</v>
      </c>
      <c r="Q2046" s="302" t="s">
        <v>326</v>
      </c>
      <c r="R2046" t="s">
        <v>201</v>
      </c>
      <c r="S2046" t="s">
        <v>204</v>
      </c>
      <c r="T2046" t="s">
        <v>201</v>
      </c>
      <c r="U2046" t="s">
        <v>330</v>
      </c>
      <c r="V2046" t="s">
        <v>318</v>
      </c>
      <c r="W2046" t="s">
        <v>201</v>
      </c>
      <c r="X2046" t="s">
        <v>331</v>
      </c>
      <c r="Y2046" s="287" t="s">
        <v>164</v>
      </c>
    </row>
    <row r="2047" spans="1:25" x14ac:dyDescent="0.35">
      <c r="A2047" t="s">
        <v>192</v>
      </c>
      <c r="B2047" t="s">
        <v>193</v>
      </c>
      <c r="C2047" t="s">
        <v>916</v>
      </c>
      <c r="D2047" t="s">
        <v>951</v>
      </c>
      <c r="E2047" s="152">
        <v>29.87</v>
      </c>
      <c r="F2047" s="152">
        <v>29.87</v>
      </c>
      <c r="G2047" t="s">
        <v>196</v>
      </c>
      <c r="H2047" s="342">
        <v>1</v>
      </c>
      <c r="I2047" s="294">
        <v>43373</v>
      </c>
      <c r="J2047">
        <v>25161</v>
      </c>
      <c r="K2047">
        <v>24750</v>
      </c>
      <c r="L2047" t="s">
        <v>520</v>
      </c>
      <c r="M2047" t="s">
        <v>682</v>
      </c>
      <c r="N2047" t="s">
        <v>951</v>
      </c>
      <c r="O2047" t="s">
        <v>544</v>
      </c>
      <c r="P2047" t="s">
        <v>336</v>
      </c>
      <c r="Q2047" s="302" t="s">
        <v>326</v>
      </c>
      <c r="R2047" t="s">
        <v>201</v>
      </c>
      <c r="S2047" t="s">
        <v>204</v>
      </c>
      <c r="T2047" t="s">
        <v>201</v>
      </c>
      <c r="U2047" t="s">
        <v>330</v>
      </c>
      <c r="V2047" t="s">
        <v>318</v>
      </c>
      <c r="W2047" t="s">
        <v>201</v>
      </c>
      <c r="X2047" t="s">
        <v>331</v>
      </c>
      <c r="Y2047" s="287" t="s">
        <v>164</v>
      </c>
    </row>
    <row r="2048" spans="1:25" x14ac:dyDescent="0.35">
      <c r="A2048" t="s">
        <v>192</v>
      </c>
      <c r="B2048" t="s">
        <v>193</v>
      </c>
      <c r="C2048" t="s">
        <v>916</v>
      </c>
      <c r="D2048" t="s">
        <v>951</v>
      </c>
      <c r="E2048" s="152">
        <v>10.41</v>
      </c>
      <c r="F2048" s="152">
        <v>10.41</v>
      </c>
      <c r="G2048" t="s">
        <v>196</v>
      </c>
      <c r="H2048" s="342">
        <v>1</v>
      </c>
      <c r="I2048" s="294">
        <v>43373</v>
      </c>
      <c r="J2048">
        <v>25161</v>
      </c>
      <c r="K2048">
        <v>24968</v>
      </c>
      <c r="L2048" t="s">
        <v>520</v>
      </c>
      <c r="M2048" t="s">
        <v>682</v>
      </c>
      <c r="N2048" t="s">
        <v>951</v>
      </c>
      <c r="O2048" t="s">
        <v>544</v>
      </c>
      <c r="P2048" t="s">
        <v>340</v>
      </c>
      <c r="Q2048" s="302" t="s">
        <v>326</v>
      </c>
      <c r="R2048" t="s">
        <v>201</v>
      </c>
      <c r="S2048" t="s">
        <v>204</v>
      </c>
      <c r="T2048" t="s">
        <v>201</v>
      </c>
      <c r="U2048" t="s">
        <v>330</v>
      </c>
      <c r="V2048" t="s">
        <v>318</v>
      </c>
      <c r="W2048" t="s">
        <v>201</v>
      </c>
      <c r="X2048" t="s">
        <v>94</v>
      </c>
      <c r="Y2048" s="287" t="s">
        <v>164</v>
      </c>
    </row>
    <row r="2049" spans="1:25" x14ac:dyDescent="0.35">
      <c r="A2049" t="s">
        <v>192</v>
      </c>
      <c r="B2049" t="s">
        <v>193</v>
      </c>
      <c r="C2049" t="s">
        <v>916</v>
      </c>
      <c r="D2049" t="s">
        <v>954</v>
      </c>
      <c r="E2049" s="152">
        <v>350</v>
      </c>
      <c r="F2049" s="152">
        <v>350</v>
      </c>
      <c r="G2049" t="s">
        <v>196</v>
      </c>
      <c r="H2049" s="342">
        <v>1</v>
      </c>
      <c r="I2049" s="294">
        <v>43373</v>
      </c>
      <c r="J2049">
        <v>24950</v>
      </c>
      <c r="K2049">
        <v>31</v>
      </c>
      <c r="L2049" t="s">
        <v>520</v>
      </c>
      <c r="M2049" t="s">
        <v>236</v>
      </c>
      <c r="N2049" t="s">
        <v>955</v>
      </c>
      <c r="O2049" t="s">
        <v>544</v>
      </c>
      <c r="P2049" t="s">
        <v>201</v>
      </c>
      <c r="Q2049" s="302" t="s">
        <v>441</v>
      </c>
      <c r="R2049" t="s">
        <v>201</v>
      </c>
      <c r="S2049" t="s">
        <v>204</v>
      </c>
      <c r="T2049" t="s">
        <v>201</v>
      </c>
      <c r="U2049" t="s">
        <v>50</v>
      </c>
      <c r="V2049" t="s">
        <v>205</v>
      </c>
      <c r="W2049" t="s">
        <v>201</v>
      </c>
      <c r="X2049" t="s">
        <v>46</v>
      </c>
      <c r="Y2049" s="287" t="s">
        <v>97</v>
      </c>
    </row>
    <row r="2050" spans="1:25" x14ac:dyDescent="0.35">
      <c r="A2050" t="s">
        <v>192</v>
      </c>
      <c r="B2050" t="s">
        <v>193</v>
      </c>
      <c r="C2050" t="s">
        <v>916</v>
      </c>
      <c r="D2050" t="s">
        <v>956</v>
      </c>
      <c r="E2050" s="152">
        <v>47</v>
      </c>
      <c r="F2050" s="152">
        <v>47</v>
      </c>
      <c r="G2050" t="s">
        <v>196</v>
      </c>
      <c r="H2050" s="342">
        <v>1</v>
      </c>
      <c r="I2050" s="294">
        <v>43373</v>
      </c>
      <c r="J2050">
        <v>24958</v>
      </c>
      <c r="K2050">
        <v>2138</v>
      </c>
      <c r="L2050" t="s">
        <v>561</v>
      </c>
      <c r="M2050" t="s">
        <v>236</v>
      </c>
      <c r="N2050" t="s">
        <v>957</v>
      </c>
      <c r="O2050" t="s">
        <v>544</v>
      </c>
      <c r="P2050" t="s">
        <v>201</v>
      </c>
      <c r="Q2050" s="302" t="s">
        <v>222</v>
      </c>
      <c r="R2050" t="s">
        <v>201</v>
      </c>
      <c r="S2050" t="s">
        <v>204</v>
      </c>
      <c r="T2050" t="s">
        <v>201</v>
      </c>
      <c r="U2050" t="s">
        <v>83</v>
      </c>
      <c r="V2050" t="s">
        <v>205</v>
      </c>
      <c r="W2050" t="s">
        <v>201</v>
      </c>
      <c r="X2050" t="s">
        <v>46</v>
      </c>
      <c r="Y2050" s="287" t="s">
        <v>97</v>
      </c>
    </row>
    <row r="2051" spans="1:25" x14ac:dyDescent="0.35">
      <c r="A2051" t="s">
        <v>192</v>
      </c>
      <c r="B2051" t="s">
        <v>193</v>
      </c>
      <c r="C2051" t="s">
        <v>916</v>
      </c>
      <c r="D2051" t="s">
        <v>958</v>
      </c>
      <c r="E2051" s="152">
        <v>1800</v>
      </c>
      <c r="F2051" s="152">
        <v>1800</v>
      </c>
      <c r="G2051" t="s">
        <v>196</v>
      </c>
      <c r="H2051" s="342">
        <v>1</v>
      </c>
      <c r="I2051" s="294">
        <v>43373</v>
      </c>
      <c r="J2051">
        <v>24958</v>
      </c>
      <c r="K2051">
        <v>2292</v>
      </c>
      <c r="L2051" t="s">
        <v>561</v>
      </c>
      <c r="M2051" t="s">
        <v>236</v>
      </c>
      <c r="N2051" t="s">
        <v>959</v>
      </c>
      <c r="O2051" t="s">
        <v>544</v>
      </c>
      <c r="P2051" t="s">
        <v>201</v>
      </c>
      <c r="Q2051" s="302" t="s">
        <v>214</v>
      </c>
      <c r="R2051" t="s">
        <v>201</v>
      </c>
      <c r="S2051" t="s">
        <v>204</v>
      </c>
      <c r="T2051" t="s">
        <v>201</v>
      </c>
      <c r="U2051" t="s">
        <v>97</v>
      </c>
      <c r="V2051" t="s">
        <v>205</v>
      </c>
      <c r="W2051" t="s">
        <v>201</v>
      </c>
      <c r="X2051" t="s">
        <v>46</v>
      </c>
      <c r="Y2051" s="287" t="s">
        <v>97</v>
      </c>
    </row>
    <row r="2052" spans="1:25" x14ac:dyDescent="0.35">
      <c r="A2052" t="s">
        <v>192</v>
      </c>
      <c r="B2052" t="s">
        <v>193</v>
      </c>
      <c r="C2052" t="s">
        <v>916</v>
      </c>
      <c r="D2052" t="s">
        <v>233</v>
      </c>
      <c r="E2052" s="152">
        <v>5.4</v>
      </c>
      <c r="F2052" s="152">
        <v>5.4</v>
      </c>
      <c r="G2052" t="s">
        <v>196</v>
      </c>
      <c r="H2052" s="342">
        <v>1</v>
      </c>
      <c r="I2052" s="294">
        <v>43373</v>
      </c>
      <c r="J2052">
        <v>24958</v>
      </c>
      <c r="K2052">
        <v>2293</v>
      </c>
      <c r="L2052" t="s">
        <v>561</v>
      </c>
      <c r="M2052" t="s">
        <v>236</v>
      </c>
      <c r="N2052" t="s">
        <v>959</v>
      </c>
      <c r="O2052" t="s">
        <v>544</v>
      </c>
      <c r="P2052" t="s">
        <v>201</v>
      </c>
      <c r="Q2052" s="302" t="s">
        <v>210</v>
      </c>
      <c r="R2052" t="s">
        <v>201</v>
      </c>
      <c r="S2052" t="s">
        <v>204</v>
      </c>
      <c r="T2052" t="s">
        <v>201</v>
      </c>
      <c r="U2052" t="s">
        <v>85</v>
      </c>
      <c r="V2052" t="s">
        <v>205</v>
      </c>
      <c r="W2052" t="s">
        <v>201</v>
      </c>
      <c r="X2052" t="s">
        <v>46</v>
      </c>
      <c r="Y2052" s="287" t="s">
        <v>97</v>
      </c>
    </row>
    <row r="2053" spans="1:25" x14ac:dyDescent="0.35">
      <c r="A2053" t="s">
        <v>192</v>
      </c>
      <c r="B2053" t="s">
        <v>193</v>
      </c>
      <c r="C2053" t="s">
        <v>916</v>
      </c>
      <c r="D2053" t="s">
        <v>960</v>
      </c>
      <c r="E2053" s="152">
        <v>20500</v>
      </c>
      <c r="F2053" s="152">
        <v>20500</v>
      </c>
      <c r="G2053" t="s">
        <v>196</v>
      </c>
      <c r="H2053" s="342">
        <v>1</v>
      </c>
      <c r="I2053" s="294">
        <v>43373</v>
      </c>
      <c r="J2053">
        <v>24958</v>
      </c>
      <c r="K2053">
        <v>2411</v>
      </c>
      <c r="L2053" t="s">
        <v>561</v>
      </c>
      <c r="M2053" t="s">
        <v>236</v>
      </c>
      <c r="N2053" t="s">
        <v>961</v>
      </c>
      <c r="O2053" t="s">
        <v>544</v>
      </c>
      <c r="P2053" t="s">
        <v>201</v>
      </c>
      <c r="Q2053" s="302" t="s">
        <v>962</v>
      </c>
      <c r="R2053" t="s">
        <v>201</v>
      </c>
      <c r="S2053" t="s">
        <v>204</v>
      </c>
      <c r="T2053" t="s">
        <v>201</v>
      </c>
      <c r="U2053" t="s">
        <v>50</v>
      </c>
      <c r="V2053" t="s">
        <v>205</v>
      </c>
      <c r="W2053" t="s">
        <v>201</v>
      </c>
      <c r="X2053" t="s">
        <v>46</v>
      </c>
      <c r="Y2053" s="287" t="s">
        <v>75</v>
      </c>
    </row>
    <row r="2054" spans="1:25" x14ac:dyDescent="0.35">
      <c r="A2054" t="s">
        <v>192</v>
      </c>
      <c r="B2054" t="s">
        <v>193</v>
      </c>
      <c r="C2054" t="s">
        <v>916</v>
      </c>
      <c r="D2054" t="s">
        <v>464</v>
      </c>
      <c r="E2054" s="152">
        <v>55.35</v>
      </c>
      <c r="F2054" s="152">
        <v>55.35</v>
      </c>
      <c r="G2054" t="s">
        <v>196</v>
      </c>
      <c r="H2054" s="342">
        <v>1</v>
      </c>
      <c r="I2054" s="294">
        <v>43373</v>
      </c>
      <c r="J2054">
        <v>24958</v>
      </c>
      <c r="K2054">
        <v>2412</v>
      </c>
      <c r="L2054" t="s">
        <v>561</v>
      </c>
      <c r="M2054" t="s">
        <v>236</v>
      </c>
      <c r="N2054" t="s">
        <v>961</v>
      </c>
      <c r="O2054" t="s">
        <v>544</v>
      </c>
      <c r="P2054" t="s">
        <v>201</v>
      </c>
      <c r="Q2054" s="302" t="s">
        <v>210</v>
      </c>
      <c r="R2054" t="s">
        <v>201</v>
      </c>
      <c r="S2054" t="s">
        <v>204</v>
      </c>
      <c r="T2054" t="s">
        <v>201</v>
      </c>
      <c r="U2054" t="s">
        <v>50</v>
      </c>
      <c r="V2054" t="s">
        <v>205</v>
      </c>
      <c r="W2054" t="s">
        <v>201</v>
      </c>
      <c r="X2054" t="s">
        <v>46</v>
      </c>
      <c r="Y2054" s="287" t="s">
        <v>97</v>
      </c>
    </row>
    <row r="2055" spans="1:25" x14ac:dyDescent="0.35">
      <c r="A2055" t="s">
        <v>192</v>
      </c>
      <c r="B2055" t="s">
        <v>193</v>
      </c>
      <c r="C2055" t="s">
        <v>916</v>
      </c>
      <c r="D2055" t="s">
        <v>963</v>
      </c>
      <c r="E2055" s="152">
        <v>280</v>
      </c>
      <c r="F2055" s="152">
        <v>280</v>
      </c>
      <c r="G2055" t="s">
        <v>196</v>
      </c>
      <c r="H2055" s="342">
        <v>1</v>
      </c>
      <c r="I2055" s="294">
        <v>43370</v>
      </c>
      <c r="J2055">
        <v>24958</v>
      </c>
      <c r="K2055">
        <v>2000</v>
      </c>
      <c r="L2055" t="s">
        <v>561</v>
      </c>
      <c r="M2055" t="s">
        <v>236</v>
      </c>
      <c r="N2055" t="s">
        <v>964</v>
      </c>
      <c r="O2055" t="s">
        <v>544</v>
      </c>
      <c r="P2055" t="s">
        <v>201</v>
      </c>
      <c r="Q2055" s="302" t="s">
        <v>284</v>
      </c>
      <c r="R2055" t="s">
        <v>201</v>
      </c>
      <c r="S2055" t="s">
        <v>204</v>
      </c>
      <c r="T2055" t="s">
        <v>201</v>
      </c>
      <c r="U2055" t="s">
        <v>50</v>
      </c>
      <c r="V2055" t="s">
        <v>205</v>
      </c>
      <c r="W2055" t="s">
        <v>201</v>
      </c>
      <c r="X2055" t="s">
        <v>46</v>
      </c>
      <c r="Y2055" s="287" t="s">
        <v>97</v>
      </c>
    </row>
    <row r="2056" spans="1:25" x14ac:dyDescent="0.35">
      <c r="A2056" t="s">
        <v>192</v>
      </c>
      <c r="B2056" t="s">
        <v>193</v>
      </c>
      <c r="C2056" t="s">
        <v>916</v>
      </c>
      <c r="D2056" t="s">
        <v>464</v>
      </c>
      <c r="E2056" s="152">
        <v>0.84</v>
      </c>
      <c r="F2056" s="152">
        <v>0.84</v>
      </c>
      <c r="G2056" t="s">
        <v>196</v>
      </c>
      <c r="H2056" s="342">
        <v>1</v>
      </c>
      <c r="I2056" s="294">
        <v>43370</v>
      </c>
      <c r="J2056">
        <v>24958</v>
      </c>
      <c r="K2056">
        <v>2001</v>
      </c>
      <c r="L2056" t="s">
        <v>561</v>
      </c>
      <c r="M2056" t="s">
        <v>236</v>
      </c>
      <c r="N2056" t="s">
        <v>964</v>
      </c>
      <c r="O2056" t="s">
        <v>544</v>
      </c>
      <c r="P2056" t="s">
        <v>201</v>
      </c>
      <c r="Q2056" s="302" t="s">
        <v>210</v>
      </c>
      <c r="R2056" t="s">
        <v>201</v>
      </c>
      <c r="S2056" t="s">
        <v>204</v>
      </c>
      <c r="T2056" t="s">
        <v>201</v>
      </c>
      <c r="U2056" t="s">
        <v>50</v>
      </c>
      <c r="V2056" t="s">
        <v>205</v>
      </c>
      <c r="W2056" t="s">
        <v>201</v>
      </c>
      <c r="X2056" t="s">
        <v>46</v>
      </c>
      <c r="Y2056" s="287" t="s">
        <v>97</v>
      </c>
    </row>
    <row r="2057" spans="1:25" x14ac:dyDescent="0.35">
      <c r="A2057" t="s">
        <v>192</v>
      </c>
      <c r="B2057" t="s">
        <v>193</v>
      </c>
      <c r="C2057" t="s">
        <v>916</v>
      </c>
      <c r="D2057" t="s">
        <v>965</v>
      </c>
      <c r="E2057" s="152">
        <v>-350</v>
      </c>
      <c r="F2057" s="152">
        <v>-350</v>
      </c>
      <c r="G2057" t="s">
        <v>196</v>
      </c>
      <c r="H2057" s="342">
        <v>1</v>
      </c>
      <c r="I2057" s="294">
        <v>43373</v>
      </c>
      <c r="J2057">
        <v>25229</v>
      </c>
      <c r="K2057">
        <v>4</v>
      </c>
      <c r="L2057" t="s">
        <v>520</v>
      </c>
      <c r="M2057" t="s">
        <v>303</v>
      </c>
      <c r="N2057" t="s">
        <v>966</v>
      </c>
      <c r="O2057" t="s">
        <v>544</v>
      </c>
      <c r="P2057" t="s">
        <v>201</v>
      </c>
      <c r="Q2057" s="302" t="s">
        <v>441</v>
      </c>
      <c r="R2057" t="s">
        <v>201</v>
      </c>
      <c r="S2057" t="s">
        <v>204</v>
      </c>
      <c r="T2057" t="s">
        <v>201</v>
      </c>
      <c r="U2057" t="s">
        <v>50</v>
      </c>
      <c r="V2057" t="s">
        <v>205</v>
      </c>
      <c r="W2057" t="s">
        <v>201</v>
      </c>
      <c r="X2057" t="s">
        <v>46</v>
      </c>
      <c r="Y2057" s="287" t="s">
        <v>97</v>
      </c>
    </row>
    <row r="2058" spans="1:25" x14ac:dyDescent="0.35">
      <c r="A2058" t="s">
        <v>192</v>
      </c>
      <c r="B2058" t="s">
        <v>193</v>
      </c>
      <c r="C2058" t="s">
        <v>916</v>
      </c>
      <c r="D2058" t="s">
        <v>967</v>
      </c>
      <c r="E2058" s="152">
        <v>-47</v>
      </c>
      <c r="F2058" s="152">
        <v>-47</v>
      </c>
      <c r="G2058" t="s">
        <v>196</v>
      </c>
      <c r="H2058" s="342">
        <v>1</v>
      </c>
      <c r="I2058" s="294">
        <v>43373</v>
      </c>
      <c r="J2058">
        <v>25229</v>
      </c>
      <c r="K2058">
        <v>5</v>
      </c>
      <c r="L2058" t="s">
        <v>520</v>
      </c>
      <c r="M2058" t="s">
        <v>303</v>
      </c>
      <c r="N2058" t="s">
        <v>966</v>
      </c>
      <c r="O2058" t="s">
        <v>544</v>
      </c>
      <c r="P2058" t="s">
        <v>201</v>
      </c>
      <c r="Q2058" s="302" t="s">
        <v>222</v>
      </c>
      <c r="R2058" t="s">
        <v>201</v>
      </c>
      <c r="S2058" t="s">
        <v>204</v>
      </c>
      <c r="T2058" t="s">
        <v>201</v>
      </c>
      <c r="U2058" t="s">
        <v>83</v>
      </c>
      <c r="V2058" t="s">
        <v>205</v>
      </c>
      <c r="W2058" t="s">
        <v>201</v>
      </c>
      <c r="X2058" t="s">
        <v>46</v>
      </c>
      <c r="Y2058" s="287" t="s">
        <v>97</v>
      </c>
    </row>
    <row r="2059" spans="1:25" x14ac:dyDescent="0.35">
      <c r="A2059" t="s">
        <v>192</v>
      </c>
      <c r="B2059" t="s">
        <v>193</v>
      </c>
      <c r="C2059" t="s">
        <v>916</v>
      </c>
      <c r="D2059" t="s">
        <v>968</v>
      </c>
      <c r="E2059" s="152">
        <v>-280</v>
      </c>
      <c r="F2059" s="152">
        <v>-280</v>
      </c>
      <c r="G2059" t="s">
        <v>196</v>
      </c>
      <c r="H2059" s="342">
        <v>1</v>
      </c>
      <c r="I2059" s="294">
        <v>43373</v>
      </c>
      <c r="J2059">
        <v>25229</v>
      </c>
      <c r="K2059">
        <v>17</v>
      </c>
      <c r="L2059" t="s">
        <v>520</v>
      </c>
      <c r="M2059" t="s">
        <v>303</v>
      </c>
      <c r="N2059" t="s">
        <v>966</v>
      </c>
      <c r="O2059" t="s">
        <v>544</v>
      </c>
      <c r="P2059" t="s">
        <v>201</v>
      </c>
      <c r="Q2059" s="302" t="s">
        <v>284</v>
      </c>
      <c r="R2059" t="s">
        <v>201</v>
      </c>
      <c r="S2059" t="s">
        <v>204</v>
      </c>
      <c r="T2059" t="s">
        <v>201</v>
      </c>
      <c r="U2059" t="s">
        <v>50</v>
      </c>
      <c r="V2059" t="s">
        <v>205</v>
      </c>
      <c r="W2059" t="s">
        <v>201</v>
      </c>
      <c r="X2059" t="s">
        <v>46</v>
      </c>
      <c r="Y2059" s="287" t="s">
        <v>97</v>
      </c>
    </row>
    <row r="2060" spans="1:25" x14ac:dyDescent="0.35">
      <c r="A2060" t="s">
        <v>192</v>
      </c>
      <c r="B2060" t="s">
        <v>193</v>
      </c>
      <c r="C2060" t="s">
        <v>916</v>
      </c>
      <c r="D2060" t="s">
        <v>537</v>
      </c>
      <c r="E2060" s="152">
        <v>0</v>
      </c>
      <c r="F2060" s="152">
        <v>0</v>
      </c>
      <c r="G2060" t="s">
        <v>196</v>
      </c>
      <c r="H2060" s="342">
        <v>0</v>
      </c>
      <c r="I2060" s="294">
        <v>43389</v>
      </c>
      <c r="J2060">
        <v>25157</v>
      </c>
      <c r="K2060">
        <v>335</v>
      </c>
      <c r="L2060" t="s">
        <v>538</v>
      </c>
      <c r="M2060" t="s">
        <v>539</v>
      </c>
      <c r="N2060" t="s">
        <v>540</v>
      </c>
      <c r="O2060" t="s">
        <v>544</v>
      </c>
      <c r="P2060" t="s">
        <v>201</v>
      </c>
      <c r="Q2060" s="302" t="s">
        <v>935</v>
      </c>
      <c r="R2060" t="s">
        <v>201</v>
      </c>
      <c r="S2060" t="s">
        <v>204</v>
      </c>
      <c r="T2060" t="s">
        <v>201</v>
      </c>
      <c r="U2060" t="s">
        <v>936</v>
      </c>
      <c r="V2060" t="s">
        <v>205</v>
      </c>
      <c r="W2060" t="s">
        <v>201</v>
      </c>
      <c r="X2060" t="s">
        <v>46</v>
      </c>
      <c r="Y2060" s="287" t="s">
        <v>147</v>
      </c>
    </row>
    <row r="2061" spans="1:25" x14ac:dyDescent="0.35">
      <c r="A2061" t="s">
        <v>192</v>
      </c>
      <c r="B2061" t="s">
        <v>193</v>
      </c>
      <c r="C2061" t="s">
        <v>916</v>
      </c>
      <c r="D2061" t="s">
        <v>969</v>
      </c>
      <c r="E2061" s="152">
        <v>-150</v>
      </c>
      <c r="F2061" s="152">
        <v>-150</v>
      </c>
      <c r="G2061" t="s">
        <v>196</v>
      </c>
      <c r="H2061" s="342">
        <v>1</v>
      </c>
      <c r="I2061" s="294">
        <v>43373</v>
      </c>
      <c r="J2061">
        <v>25229</v>
      </c>
      <c r="K2061">
        <v>1</v>
      </c>
      <c r="L2061" t="s">
        <v>520</v>
      </c>
      <c r="M2061" t="s">
        <v>303</v>
      </c>
      <c r="N2061" t="s">
        <v>966</v>
      </c>
      <c r="O2061" t="s">
        <v>544</v>
      </c>
      <c r="P2061" t="s">
        <v>201</v>
      </c>
      <c r="Q2061" s="302" t="s">
        <v>222</v>
      </c>
      <c r="R2061" t="s">
        <v>201</v>
      </c>
      <c r="S2061" t="s">
        <v>204</v>
      </c>
      <c r="T2061" t="s">
        <v>201</v>
      </c>
      <c r="U2061" t="s">
        <v>223</v>
      </c>
      <c r="V2061" t="s">
        <v>205</v>
      </c>
      <c r="W2061" t="s">
        <v>201</v>
      </c>
      <c r="X2061" t="s">
        <v>46</v>
      </c>
      <c r="Y2061" s="287" t="s">
        <v>97</v>
      </c>
    </row>
    <row r="2062" spans="1:25" x14ac:dyDescent="0.35">
      <c r="A2062" t="s">
        <v>192</v>
      </c>
      <c r="B2062" t="s">
        <v>193</v>
      </c>
      <c r="C2062" t="s">
        <v>916</v>
      </c>
      <c r="D2062" t="s">
        <v>537</v>
      </c>
      <c r="E2062" s="152">
        <v>0</v>
      </c>
      <c r="F2062" s="152">
        <v>0</v>
      </c>
      <c r="G2062" t="s">
        <v>196</v>
      </c>
      <c r="H2062" s="342">
        <v>0</v>
      </c>
      <c r="I2062" s="294">
        <v>43389</v>
      </c>
      <c r="J2062">
        <v>25157</v>
      </c>
      <c r="K2062">
        <v>338</v>
      </c>
      <c r="L2062" t="s">
        <v>538</v>
      </c>
      <c r="M2062" t="s">
        <v>539</v>
      </c>
      <c r="N2062" t="s">
        <v>540</v>
      </c>
      <c r="O2062" t="s">
        <v>544</v>
      </c>
      <c r="P2062" t="s">
        <v>201</v>
      </c>
      <c r="Q2062" s="302" t="s">
        <v>210</v>
      </c>
      <c r="R2062" t="s">
        <v>201</v>
      </c>
      <c r="S2062" t="s">
        <v>204</v>
      </c>
      <c r="T2062" t="s">
        <v>201</v>
      </c>
      <c r="U2062" t="s">
        <v>50</v>
      </c>
      <c r="V2062" t="s">
        <v>205</v>
      </c>
      <c r="W2062" t="s">
        <v>201</v>
      </c>
      <c r="X2062" t="s">
        <v>46</v>
      </c>
      <c r="Y2062" s="287" t="s">
        <v>147</v>
      </c>
    </row>
    <row r="2063" spans="1:25" x14ac:dyDescent="0.35">
      <c r="A2063" t="s">
        <v>192</v>
      </c>
      <c r="B2063" t="s">
        <v>193</v>
      </c>
      <c r="C2063" t="s">
        <v>916</v>
      </c>
      <c r="D2063" t="s">
        <v>970</v>
      </c>
      <c r="E2063" s="152">
        <v>480.5</v>
      </c>
      <c r="F2063" s="152">
        <v>480.5</v>
      </c>
      <c r="G2063" t="s">
        <v>196</v>
      </c>
      <c r="H2063" s="342">
        <v>1</v>
      </c>
      <c r="I2063" s="294">
        <v>43370</v>
      </c>
      <c r="J2063">
        <v>24958</v>
      </c>
      <c r="K2063">
        <v>654</v>
      </c>
      <c r="L2063" t="s">
        <v>561</v>
      </c>
      <c r="M2063" t="s">
        <v>236</v>
      </c>
      <c r="N2063" t="s">
        <v>971</v>
      </c>
      <c r="O2063" t="s">
        <v>544</v>
      </c>
      <c r="P2063" t="s">
        <v>201</v>
      </c>
      <c r="Q2063" s="302" t="s">
        <v>242</v>
      </c>
      <c r="R2063" t="s">
        <v>253</v>
      </c>
      <c r="S2063" t="s">
        <v>204</v>
      </c>
      <c r="T2063" t="s">
        <v>201</v>
      </c>
      <c r="U2063" t="s">
        <v>63</v>
      </c>
      <c r="V2063" t="s">
        <v>205</v>
      </c>
      <c r="W2063" t="s">
        <v>201</v>
      </c>
      <c r="X2063" t="s">
        <v>46</v>
      </c>
      <c r="Y2063" s="287" t="s">
        <v>147</v>
      </c>
    </row>
    <row r="2064" spans="1:25" x14ac:dyDescent="0.35">
      <c r="A2064" t="s">
        <v>192</v>
      </c>
      <c r="B2064" t="s">
        <v>193</v>
      </c>
      <c r="C2064" t="s">
        <v>916</v>
      </c>
      <c r="D2064" t="s">
        <v>972</v>
      </c>
      <c r="E2064" s="152">
        <v>440</v>
      </c>
      <c r="F2064" s="152">
        <v>440</v>
      </c>
      <c r="G2064" t="s">
        <v>196</v>
      </c>
      <c r="H2064" s="342">
        <v>1</v>
      </c>
      <c r="I2064" s="294">
        <v>43370</v>
      </c>
      <c r="J2064">
        <v>24958</v>
      </c>
      <c r="K2064">
        <v>708</v>
      </c>
      <c r="L2064" t="s">
        <v>561</v>
      </c>
      <c r="M2064" t="s">
        <v>236</v>
      </c>
      <c r="N2064" t="s">
        <v>973</v>
      </c>
      <c r="O2064" t="s">
        <v>544</v>
      </c>
      <c r="P2064" t="s">
        <v>201</v>
      </c>
      <c r="Q2064" s="302" t="s">
        <v>242</v>
      </c>
      <c r="R2064" t="s">
        <v>253</v>
      </c>
      <c r="S2064" t="s">
        <v>204</v>
      </c>
      <c r="T2064" t="s">
        <v>201</v>
      </c>
      <c r="U2064" t="s">
        <v>63</v>
      </c>
      <c r="V2064" t="s">
        <v>205</v>
      </c>
      <c r="W2064" t="s">
        <v>201</v>
      </c>
      <c r="X2064" t="s">
        <v>46</v>
      </c>
      <c r="Y2064" s="287" t="s">
        <v>147</v>
      </c>
    </row>
    <row r="2065" spans="1:25" x14ac:dyDescent="0.35">
      <c r="A2065" t="s">
        <v>192</v>
      </c>
      <c r="B2065" t="s">
        <v>193</v>
      </c>
      <c r="C2065" t="s">
        <v>916</v>
      </c>
      <c r="D2065" t="s">
        <v>974</v>
      </c>
      <c r="E2065" s="152">
        <v>8.2799999999999994</v>
      </c>
      <c r="F2065" s="152">
        <v>8.2799999999999994</v>
      </c>
      <c r="G2065" t="s">
        <v>196</v>
      </c>
      <c r="H2065" s="342">
        <v>1</v>
      </c>
      <c r="I2065" s="294">
        <v>43373</v>
      </c>
      <c r="J2065">
        <v>25207</v>
      </c>
      <c r="K2065">
        <v>27</v>
      </c>
      <c r="L2065" t="s">
        <v>975</v>
      </c>
      <c r="M2065" t="s">
        <v>298</v>
      </c>
      <c r="N2065" t="s">
        <v>976</v>
      </c>
      <c r="O2065" t="s">
        <v>544</v>
      </c>
      <c r="P2065" t="s">
        <v>201</v>
      </c>
      <c r="Q2065" s="302" t="s">
        <v>977</v>
      </c>
      <c r="R2065" t="s">
        <v>253</v>
      </c>
      <c r="S2065" t="s">
        <v>204</v>
      </c>
      <c r="T2065" t="s">
        <v>201</v>
      </c>
      <c r="U2065" t="s">
        <v>63</v>
      </c>
      <c r="V2065" t="s">
        <v>205</v>
      </c>
      <c r="W2065" t="s">
        <v>201</v>
      </c>
      <c r="X2065" t="s">
        <v>46</v>
      </c>
      <c r="Y2065" s="287" t="s">
        <v>147</v>
      </c>
    </row>
    <row r="2066" spans="1:25" x14ac:dyDescent="0.35">
      <c r="A2066" t="s">
        <v>192</v>
      </c>
      <c r="B2066" t="s">
        <v>193</v>
      </c>
      <c r="C2066" t="s">
        <v>916</v>
      </c>
      <c r="D2066" t="s">
        <v>978</v>
      </c>
      <c r="E2066" s="152">
        <v>384.5</v>
      </c>
      <c r="F2066" s="152">
        <v>384.5</v>
      </c>
      <c r="G2066" t="s">
        <v>196</v>
      </c>
      <c r="H2066" s="342">
        <v>1</v>
      </c>
      <c r="I2066" s="294">
        <v>43370</v>
      </c>
      <c r="J2066">
        <v>24958</v>
      </c>
      <c r="K2066">
        <v>629</v>
      </c>
      <c r="L2066" t="s">
        <v>561</v>
      </c>
      <c r="M2066" t="s">
        <v>236</v>
      </c>
      <c r="N2066" t="s">
        <v>971</v>
      </c>
      <c r="O2066" t="s">
        <v>544</v>
      </c>
      <c r="P2066" t="s">
        <v>201</v>
      </c>
      <c r="Q2066" s="302" t="s">
        <v>242</v>
      </c>
      <c r="R2066" t="s">
        <v>203</v>
      </c>
      <c r="S2066" t="s">
        <v>204</v>
      </c>
      <c r="T2066" t="s">
        <v>201</v>
      </c>
      <c r="U2066" t="s">
        <v>127</v>
      </c>
      <c r="V2066" t="s">
        <v>205</v>
      </c>
      <c r="W2066" t="s">
        <v>201</v>
      </c>
      <c r="X2066" t="s">
        <v>46</v>
      </c>
      <c r="Y2066" s="287" t="s">
        <v>147</v>
      </c>
    </row>
    <row r="2067" spans="1:25" x14ac:dyDescent="0.35">
      <c r="A2067" t="s">
        <v>192</v>
      </c>
      <c r="B2067" t="s">
        <v>193</v>
      </c>
      <c r="C2067" t="s">
        <v>916</v>
      </c>
      <c r="D2067" t="s">
        <v>979</v>
      </c>
      <c r="E2067" s="152">
        <v>348</v>
      </c>
      <c r="F2067" s="152">
        <v>348</v>
      </c>
      <c r="G2067" t="s">
        <v>196</v>
      </c>
      <c r="H2067" s="342">
        <v>1</v>
      </c>
      <c r="I2067" s="294">
        <v>43370</v>
      </c>
      <c r="J2067">
        <v>24958</v>
      </c>
      <c r="K2067">
        <v>683</v>
      </c>
      <c r="L2067" t="s">
        <v>561</v>
      </c>
      <c r="M2067" t="s">
        <v>236</v>
      </c>
      <c r="N2067" t="s">
        <v>973</v>
      </c>
      <c r="O2067" t="s">
        <v>544</v>
      </c>
      <c r="P2067" t="s">
        <v>201</v>
      </c>
      <c r="Q2067" s="302" t="s">
        <v>242</v>
      </c>
      <c r="R2067" t="s">
        <v>203</v>
      </c>
      <c r="S2067" t="s">
        <v>204</v>
      </c>
      <c r="T2067" t="s">
        <v>201</v>
      </c>
      <c r="U2067" t="s">
        <v>127</v>
      </c>
      <c r="V2067" t="s">
        <v>205</v>
      </c>
      <c r="W2067" t="s">
        <v>201</v>
      </c>
      <c r="X2067" t="s">
        <v>46</v>
      </c>
      <c r="Y2067" s="287" t="s">
        <v>147</v>
      </c>
    </row>
    <row r="2068" spans="1:25" x14ac:dyDescent="0.35">
      <c r="A2068" t="s">
        <v>192</v>
      </c>
      <c r="B2068" t="s">
        <v>193</v>
      </c>
      <c r="C2068" t="s">
        <v>916</v>
      </c>
      <c r="D2068" t="s">
        <v>980</v>
      </c>
      <c r="E2068" s="152">
        <v>-865</v>
      </c>
      <c r="F2068" s="152">
        <v>-865</v>
      </c>
      <c r="G2068" t="s">
        <v>196</v>
      </c>
      <c r="H2068" s="342">
        <v>1</v>
      </c>
      <c r="I2068" s="294">
        <v>43373</v>
      </c>
      <c r="J2068">
        <v>25229</v>
      </c>
      <c r="K2068">
        <v>11</v>
      </c>
      <c r="L2068" t="s">
        <v>520</v>
      </c>
      <c r="M2068" t="s">
        <v>303</v>
      </c>
      <c r="N2068" t="s">
        <v>966</v>
      </c>
      <c r="O2068" t="s">
        <v>544</v>
      </c>
      <c r="P2068" t="s">
        <v>201</v>
      </c>
      <c r="Q2068" s="302" t="s">
        <v>242</v>
      </c>
      <c r="R2068" t="s">
        <v>255</v>
      </c>
      <c r="S2068" t="s">
        <v>204</v>
      </c>
      <c r="T2068" t="s">
        <v>201</v>
      </c>
      <c r="U2068" t="s">
        <v>875</v>
      </c>
      <c r="V2068" t="s">
        <v>205</v>
      </c>
      <c r="W2068" t="s">
        <v>201</v>
      </c>
      <c r="X2068" t="s">
        <v>46</v>
      </c>
      <c r="Y2068" s="287" t="s">
        <v>147</v>
      </c>
    </row>
    <row r="2069" spans="1:25" x14ac:dyDescent="0.35">
      <c r="A2069" t="s">
        <v>192</v>
      </c>
      <c r="B2069" t="s">
        <v>193</v>
      </c>
      <c r="C2069" t="s">
        <v>916</v>
      </c>
      <c r="D2069" t="s">
        <v>981</v>
      </c>
      <c r="E2069" s="152">
        <v>-834</v>
      </c>
      <c r="F2069" s="152">
        <v>-834</v>
      </c>
      <c r="G2069" t="s">
        <v>196</v>
      </c>
      <c r="H2069" s="342">
        <v>1</v>
      </c>
      <c r="I2069" s="294">
        <v>43373</v>
      </c>
      <c r="J2069">
        <v>25229</v>
      </c>
      <c r="K2069">
        <v>12</v>
      </c>
      <c r="L2069" t="s">
        <v>520</v>
      </c>
      <c r="M2069" t="s">
        <v>303</v>
      </c>
      <c r="N2069" t="s">
        <v>966</v>
      </c>
      <c r="O2069" t="s">
        <v>544</v>
      </c>
      <c r="P2069" t="s">
        <v>201</v>
      </c>
      <c r="Q2069" s="302" t="s">
        <v>242</v>
      </c>
      <c r="R2069" t="s">
        <v>255</v>
      </c>
      <c r="S2069" t="s">
        <v>204</v>
      </c>
      <c r="T2069" t="s">
        <v>201</v>
      </c>
      <c r="U2069" t="s">
        <v>875</v>
      </c>
      <c r="V2069" t="s">
        <v>205</v>
      </c>
      <c r="W2069" t="s">
        <v>201</v>
      </c>
      <c r="X2069" t="s">
        <v>46</v>
      </c>
      <c r="Y2069" s="287" t="s">
        <v>147</v>
      </c>
    </row>
    <row r="2070" spans="1:25" x14ac:dyDescent="0.35">
      <c r="A2070" t="s">
        <v>192</v>
      </c>
      <c r="B2070" t="s">
        <v>193</v>
      </c>
      <c r="C2070" t="s">
        <v>916</v>
      </c>
      <c r="D2070" t="s">
        <v>982</v>
      </c>
      <c r="E2070" s="152">
        <v>432.5</v>
      </c>
      <c r="F2070" s="152">
        <v>432.5</v>
      </c>
      <c r="G2070" t="s">
        <v>196</v>
      </c>
      <c r="H2070" s="342">
        <v>1</v>
      </c>
      <c r="I2070" s="294">
        <v>43373</v>
      </c>
      <c r="J2070">
        <v>25229</v>
      </c>
      <c r="K2070">
        <v>13</v>
      </c>
      <c r="L2070" t="s">
        <v>520</v>
      </c>
      <c r="M2070" t="s">
        <v>303</v>
      </c>
      <c r="N2070" t="s">
        <v>966</v>
      </c>
      <c r="O2070" t="s">
        <v>544</v>
      </c>
      <c r="P2070" t="s">
        <v>201</v>
      </c>
      <c r="Q2070" s="302" t="s">
        <v>242</v>
      </c>
      <c r="R2070" t="s">
        <v>255</v>
      </c>
      <c r="S2070" t="s">
        <v>204</v>
      </c>
      <c r="T2070" t="s">
        <v>201</v>
      </c>
      <c r="U2070" t="s">
        <v>875</v>
      </c>
      <c r="V2070" t="s">
        <v>205</v>
      </c>
      <c r="W2070" t="s">
        <v>201</v>
      </c>
      <c r="X2070" t="s">
        <v>46</v>
      </c>
      <c r="Y2070" s="287" t="s">
        <v>147</v>
      </c>
    </row>
    <row r="2071" spans="1:25" x14ac:dyDescent="0.35">
      <c r="A2071" t="s">
        <v>192</v>
      </c>
      <c r="B2071" t="s">
        <v>193</v>
      </c>
      <c r="C2071" t="s">
        <v>916</v>
      </c>
      <c r="D2071" t="s">
        <v>983</v>
      </c>
      <c r="E2071" s="152">
        <v>417</v>
      </c>
      <c r="F2071" s="152">
        <v>417</v>
      </c>
      <c r="G2071" t="s">
        <v>196</v>
      </c>
      <c r="H2071" s="342">
        <v>1</v>
      </c>
      <c r="I2071" s="294">
        <v>43373</v>
      </c>
      <c r="J2071">
        <v>25229</v>
      </c>
      <c r="K2071">
        <v>15</v>
      </c>
      <c r="L2071" t="s">
        <v>520</v>
      </c>
      <c r="M2071" t="s">
        <v>303</v>
      </c>
      <c r="N2071" t="s">
        <v>966</v>
      </c>
      <c r="O2071" t="s">
        <v>544</v>
      </c>
      <c r="P2071" t="s">
        <v>201</v>
      </c>
      <c r="Q2071" s="302" t="s">
        <v>242</v>
      </c>
      <c r="R2071" t="s">
        <v>255</v>
      </c>
      <c r="S2071" t="s">
        <v>204</v>
      </c>
      <c r="T2071" t="s">
        <v>201</v>
      </c>
      <c r="U2071" t="s">
        <v>875</v>
      </c>
      <c r="V2071" t="s">
        <v>205</v>
      </c>
      <c r="W2071" t="s">
        <v>201</v>
      </c>
      <c r="X2071" t="s">
        <v>46</v>
      </c>
      <c r="Y2071" s="287" t="s">
        <v>147</v>
      </c>
    </row>
    <row r="2072" spans="1:25" x14ac:dyDescent="0.35">
      <c r="A2072" t="s">
        <v>192</v>
      </c>
      <c r="B2072" t="s">
        <v>193</v>
      </c>
      <c r="C2072" t="s">
        <v>916</v>
      </c>
      <c r="D2072" t="s">
        <v>983</v>
      </c>
      <c r="E2072" s="152">
        <v>834</v>
      </c>
      <c r="F2072" s="152">
        <v>834</v>
      </c>
      <c r="G2072" t="s">
        <v>196</v>
      </c>
      <c r="H2072" s="342">
        <v>1</v>
      </c>
      <c r="I2072" s="294">
        <v>43370</v>
      </c>
      <c r="J2072">
        <v>24958</v>
      </c>
      <c r="K2072">
        <v>711</v>
      </c>
      <c r="L2072" t="s">
        <v>561</v>
      </c>
      <c r="M2072" t="s">
        <v>236</v>
      </c>
      <c r="N2072" t="s">
        <v>973</v>
      </c>
      <c r="O2072" t="s">
        <v>544</v>
      </c>
      <c r="P2072" t="s">
        <v>201</v>
      </c>
      <c r="Q2072" s="302" t="s">
        <v>242</v>
      </c>
      <c r="R2072" t="s">
        <v>255</v>
      </c>
      <c r="S2072" t="s">
        <v>204</v>
      </c>
      <c r="T2072" t="s">
        <v>201</v>
      </c>
      <c r="U2072" t="s">
        <v>875</v>
      </c>
      <c r="V2072" t="s">
        <v>205</v>
      </c>
      <c r="W2072" t="s">
        <v>201</v>
      </c>
      <c r="X2072" t="s">
        <v>46</v>
      </c>
      <c r="Y2072" s="287" t="s">
        <v>147</v>
      </c>
    </row>
    <row r="2073" spans="1:25" x14ac:dyDescent="0.35">
      <c r="A2073" t="s">
        <v>192</v>
      </c>
      <c r="B2073" t="s">
        <v>193</v>
      </c>
      <c r="C2073" t="s">
        <v>916</v>
      </c>
      <c r="D2073" t="s">
        <v>982</v>
      </c>
      <c r="E2073" s="152">
        <v>865</v>
      </c>
      <c r="F2073" s="152">
        <v>865</v>
      </c>
      <c r="G2073" t="s">
        <v>196</v>
      </c>
      <c r="H2073" s="342">
        <v>1</v>
      </c>
      <c r="I2073" s="294">
        <v>43370</v>
      </c>
      <c r="J2073">
        <v>24958</v>
      </c>
      <c r="K2073">
        <v>657</v>
      </c>
      <c r="L2073" t="s">
        <v>561</v>
      </c>
      <c r="M2073" t="s">
        <v>236</v>
      </c>
      <c r="N2073" t="s">
        <v>971</v>
      </c>
      <c r="O2073" t="s">
        <v>544</v>
      </c>
      <c r="P2073" t="s">
        <v>201</v>
      </c>
      <c r="Q2073" s="302" t="s">
        <v>242</v>
      </c>
      <c r="R2073" t="s">
        <v>255</v>
      </c>
      <c r="S2073" t="s">
        <v>204</v>
      </c>
      <c r="T2073" t="s">
        <v>201</v>
      </c>
      <c r="U2073" t="s">
        <v>875</v>
      </c>
      <c r="V2073" t="s">
        <v>205</v>
      </c>
      <c r="W2073" t="s">
        <v>201</v>
      </c>
      <c r="X2073" t="s">
        <v>46</v>
      </c>
      <c r="Y2073" s="287" t="s">
        <v>147</v>
      </c>
    </row>
    <row r="2074" spans="1:25" x14ac:dyDescent="0.35">
      <c r="A2074" t="s">
        <v>192</v>
      </c>
      <c r="B2074" t="s">
        <v>193</v>
      </c>
      <c r="C2074" t="s">
        <v>916</v>
      </c>
      <c r="D2074" t="s">
        <v>984</v>
      </c>
      <c r="E2074" s="152">
        <v>8.2799999999999994</v>
      </c>
      <c r="F2074" s="152">
        <v>8.2799999999999994</v>
      </c>
      <c r="G2074" t="s">
        <v>196</v>
      </c>
      <c r="H2074" s="342">
        <v>1</v>
      </c>
      <c r="I2074" s="294">
        <v>43373</v>
      </c>
      <c r="J2074">
        <v>25207</v>
      </c>
      <c r="K2074">
        <v>29</v>
      </c>
      <c r="L2074" t="s">
        <v>975</v>
      </c>
      <c r="M2074" t="s">
        <v>298</v>
      </c>
      <c r="N2074" t="s">
        <v>976</v>
      </c>
      <c r="O2074" t="s">
        <v>544</v>
      </c>
      <c r="P2074" t="s">
        <v>201</v>
      </c>
      <c r="Q2074" s="302" t="s">
        <v>977</v>
      </c>
      <c r="R2074" t="s">
        <v>255</v>
      </c>
      <c r="S2074" t="s">
        <v>204</v>
      </c>
      <c r="T2074" t="s">
        <v>201</v>
      </c>
      <c r="U2074" t="s">
        <v>875</v>
      </c>
      <c r="V2074" t="s">
        <v>205</v>
      </c>
      <c r="W2074" t="s">
        <v>201</v>
      </c>
      <c r="X2074" t="s">
        <v>46</v>
      </c>
      <c r="Y2074" s="287" t="s">
        <v>147</v>
      </c>
    </row>
    <row r="2075" spans="1:25" x14ac:dyDescent="0.35">
      <c r="A2075" t="s">
        <v>192</v>
      </c>
      <c r="B2075" t="s">
        <v>193</v>
      </c>
      <c r="C2075" t="s">
        <v>916</v>
      </c>
      <c r="D2075" t="s">
        <v>985</v>
      </c>
      <c r="E2075" s="152">
        <v>3716</v>
      </c>
      <c r="F2075" s="152">
        <v>3716</v>
      </c>
      <c r="G2075" t="s">
        <v>196</v>
      </c>
      <c r="H2075" s="342">
        <v>1</v>
      </c>
      <c r="I2075" s="294">
        <v>43372</v>
      </c>
      <c r="J2075">
        <v>24646</v>
      </c>
      <c r="K2075">
        <v>17</v>
      </c>
      <c r="L2075" t="s">
        <v>520</v>
      </c>
      <c r="M2075" t="s">
        <v>281</v>
      </c>
      <c r="N2075" t="s">
        <v>986</v>
      </c>
      <c r="O2075" t="s">
        <v>544</v>
      </c>
      <c r="P2075" t="s">
        <v>201</v>
      </c>
      <c r="Q2075" s="302" t="s">
        <v>310</v>
      </c>
      <c r="R2075" t="s">
        <v>686</v>
      </c>
      <c r="S2075" t="s">
        <v>204</v>
      </c>
      <c r="T2075" t="s">
        <v>201</v>
      </c>
      <c r="U2075" t="s">
        <v>50</v>
      </c>
      <c r="V2075" t="s">
        <v>205</v>
      </c>
      <c r="W2075" t="s">
        <v>201</v>
      </c>
      <c r="X2075" t="s">
        <v>46</v>
      </c>
      <c r="Y2075" s="287" t="s">
        <v>147</v>
      </c>
    </row>
    <row r="2076" spans="1:25" x14ac:dyDescent="0.35">
      <c r="A2076" t="s">
        <v>192</v>
      </c>
      <c r="B2076" t="s">
        <v>193</v>
      </c>
      <c r="C2076" t="s">
        <v>916</v>
      </c>
      <c r="D2076" t="s">
        <v>987</v>
      </c>
      <c r="E2076" s="152">
        <v>4968</v>
      </c>
      <c r="F2076" s="152">
        <v>4968</v>
      </c>
      <c r="G2076" t="s">
        <v>196</v>
      </c>
      <c r="H2076" s="342">
        <v>1</v>
      </c>
      <c r="I2076" s="294">
        <v>43372</v>
      </c>
      <c r="J2076">
        <v>24646</v>
      </c>
      <c r="K2076">
        <v>79</v>
      </c>
      <c r="L2076" t="s">
        <v>520</v>
      </c>
      <c r="M2076" t="s">
        <v>281</v>
      </c>
      <c r="N2076" t="s">
        <v>986</v>
      </c>
      <c r="O2076" t="s">
        <v>544</v>
      </c>
      <c r="P2076" t="s">
        <v>201</v>
      </c>
      <c r="Q2076" s="302" t="s">
        <v>310</v>
      </c>
      <c r="R2076" t="s">
        <v>686</v>
      </c>
      <c r="S2076" t="s">
        <v>204</v>
      </c>
      <c r="T2076" t="s">
        <v>201</v>
      </c>
      <c r="U2076" t="s">
        <v>50</v>
      </c>
      <c r="V2076" t="s">
        <v>205</v>
      </c>
      <c r="W2076" t="s">
        <v>201</v>
      </c>
      <c r="X2076" t="s">
        <v>46</v>
      </c>
      <c r="Y2076" s="287" t="s">
        <v>147</v>
      </c>
    </row>
    <row r="2077" spans="1:25" x14ac:dyDescent="0.35">
      <c r="A2077" t="s">
        <v>192</v>
      </c>
      <c r="B2077" t="s">
        <v>193</v>
      </c>
      <c r="C2077" t="s">
        <v>916</v>
      </c>
      <c r="D2077" t="s">
        <v>988</v>
      </c>
      <c r="E2077" s="152">
        <v>-4716</v>
      </c>
      <c r="F2077" s="152">
        <v>-4716</v>
      </c>
      <c r="G2077" t="s">
        <v>196</v>
      </c>
      <c r="H2077" s="342">
        <v>1</v>
      </c>
      <c r="I2077" s="294">
        <v>43373</v>
      </c>
      <c r="J2077">
        <v>25145</v>
      </c>
      <c r="K2077">
        <v>257</v>
      </c>
      <c r="L2077" t="s">
        <v>520</v>
      </c>
      <c r="M2077" t="s">
        <v>303</v>
      </c>
      <c r="N2077" t="s">
        <v>989</v>
      </c>
      <c r="O2077" t="s">
        <v>544</v>
      </c>
      <c r="P2077" t="s">
        <v>201</v>
      </c>
      <c r="Q2077" s="302" t="s">
        <v>305</v>
      </c>
      <c r="R2077" t="s">
        <v>686</v>
      </c>
      <c r="S2077" t="s">
        <v>204</v>
      </c>
      <c r="T2077" t="s">
        <v>201</v>
      </c>
      <c r="U2077" t="s">
        <v>50</v>
      </c>
      <c r="V2077" t="s">
        <v>205</v>
      </c>
      <c r="W2077" t="s">
        <v>201</v>
      </c>
      <c r="X2077" t="s">
        <v>46</v>
      </c>
      <c r="Y2077" s="287" t="s">
        <v>147</v>
      </c>
    </row>
    <row r="2078" spans="1:25" x14ac:dyDescent="0.35">
      <c r="A2078" t="s">
        <v>192</v>
      </c>
      <c r="B2078" t="s">
        <v>193</v>
      </c>
      <c r="C2078" t="s">
        <v>916</v>
      </c>
      <c r="D2078" t="s">
        <v>990</v>
      </c>
      <c r="E2078" s="152">
        <v>-882</v>
      </c>
      <c r="F2078" s="152">
        <v>-882</v>
      </c>
      <c r="G2078" t="s">
        <v>196</v>
      </c>
      <c r="H2078" s="342">
        <v>1</v>
      </c>
      <c r="I2078" s="294">
        <v>43373</v>
      </c>
      <c r="J2078">
        <v>25145</v>
      </c>
      <c r="K2078">
        <v>258</v>
      </c>
      <c r="L2078" t="s">
        <v>520</v>
      </c>
      <c r="M2078" t="s">
        <v>303</v>
      </c>
      <c r="N2078" t="s">
        <v>989</v>
      </c>
      <c r="O2078" t="s">
        <v>544</v>
      </c>
      <c r="P2078" t="s">
        <v>201</v>
      </c>
      <c r="Q2078" s="302" t="s">
        <v>305</v>
      </c>
      <c r="R2078" t="s">
        <v>686</v>
      </c>
      <c r="S2078" t="s">
        <v>204</v>
      </c>
      <c r="T2078" t="s">
        <v>201</v>
      </c>
      <c r="U2078" t="s">
        <v>50</v>
      </c>
      <c r="V2078" t="s">
        <v>205</v>
      </c>
      <c r="W2078" t="s">
        <v>201</v>
      </c>
      <c r="X2078" t="s">
        <v>46</v>
      </c>
      <c r="Y2078" s="287" t="s">
        <v>147</v>
      </c>
    </row>
    <row r="2079" spans="1:25" x14ac:dyDescent="0.35">
      <c r="A2079" t="s">
        <v>192</v>
      </c>
      <c r="B2079" t="s">
        <v>193</v>
      </c>
      <c r="C2079" t="s">
        <v>916</v>
      </c>
      <c r="D2079" t="s">
        <v>991</v>
      </c>
      <c r="E2079" s="152">
        <v>-1336.15</v>
      </c>
      <c r="F2079" s="152">
        <v>-1336.15</v>
      </c>
      <c r="G2079" t="s">
        <v>196</v>
      </c>
      <c r="H2079" s="342">
        <v>1</v>
      </c>
      <c r="I2079" s="294">
        <v>43373</v>
      </c>
      <c r="J2079">
        <v>25145</v>
      </c>
      <c r="K2079">
        <v>259</v>
      </c>
      <c r="L2079" t="s">
        <v>520</v>
      </c>
      <c r="M2079" t="s">
        <v>303</v>
      </c>
      <c r="N2079" t="s">
        <v>989</v>
      </c>
      <c r="O2079" t="s">
        <v>544</v>
      </c>
      <c r="P2079" t="s">
        <v>201</v>
      </c>
      <c r="Q2079" s="302" t="s">
        <v>308</v>
      </c>
      <c r="R2079" t="s">
        <v>686</v>
      </c>
      <c r="S2079" t="s">
        <v>204</v>
      </c>
      <c r="T2079" t="s">
        <v>201</v>
      </c>
      <c r="U2079" t="s">
        <v>50</v>
      </c>
      <c r="V2079" t="s">
        <v>205</v>
      </c>
      <c r="W2079" t="s">
        <v>201</v>
      </c>
      <c r="X2079" t="s">
        <v>46</v>
      </c>
      <c r="Y2079" s="287" t="s">
        <v>147</v>
      </c>
    </row>
    <row r="2080" spans="1:25" x14ac:dyDescent="0.35">
      <c r="A2080" t="s">
        <v>192</v>
      </c>
      <c r="B2080" t="s">
        <v>193</v>
      </c>
      <c r="C2080" t="s">
        <v>916</v>
      </c>
      <c r="D2080" t="s">
        <v>992</v>
      </c>
      <c r="E2080" s="152">
        <v>-1250</v>
      </c>
      <c r="F2080" s="152">
        <v>-1250</v>
      </c>
      <c r="G2080" t="s">
        <v>196</v>
      </c>
      <c r="H2080" s="342">
        <v>1</v>
      </c>
      <c r="I2080" s="294">
        <v>43373</v>
      </c>
      <c r="J2080">
        <v>25145</v>
      </c>
      <c r="K2080">
        <v>260</v>
      </c>
      <c r="L2080" t="s">
        <v>520</v>
      </c>
      <c r="M2080" t="s">
        <v>303</v>
      </c>
      <c r="N2080" t="s">
        <v>989</v>
      </c>
      <c r="O2080" t="s">
        <v>544</v>
      </c>
      <c r="P2080" t="s">
        <v>201</v>
      </c>
      <c r="Q2080" s="302" t="s">
        <v>310</v>
      </c>
      <c r="R2080" t="s">
        <v>686</v>
      </c>
      <c r="S2080" t="s">
        <v>204</v>
      </c>
      <c r="T2080" t="s">
        <v>201</v>
      </c>
      <c r="U2080" t="s">
        <v>50</v>
      </c>
      <c r="V2080" t="s">
        <v>205</v>
      </c>
      <c r="W2080" t="s">
        <v>201</v>
      </c>
      <c r="X2080" t="s">
        <v>46</v>
      </c>
      <c r="Y2080" s="287" t="s">
        <v>147</v>
      </c>
    </row>
    <row r="2081" spans="1:25" x14ac:dyDescent="0.35">
      <c r="A2081" t="s">
        <v>192</v>
      </c>
      <c r="B2081" t="s">
        <v>193</v>
      </c>
      <c r="C2081" t="s">
        <v>916</v>
      </c>
      <c r="D2081" t="s">
        <v>993</v>
      </c>
      <c r="E2081" s="152">
        <v>-1250</v>
      </c>
      <c r="F2081" s="152">
        <v>-1250</v>
      </c>
      <c r="G2081" t="s">
        <v>196</v>
      </c>
      <c r="H2081" s="342">
        <v>1</v>
      </c>
      <c r="I2081" s="294">
        <v>43373</v>
      </c>
      <c r="J2081">
        <v>25145</v>
      </c>
      <c r="K2081">
        <v>261</v>
      </c>
      <c r="L2081" t="s">
        <v>520</v>
      </c>
      <c r="M2081" t="s">
        <v>303</v>
      </c>
      <c r="N2081" t="s">
        <v>989</v>
      </c>
      <c r="O2081" t="s">
        <v>544</v>
      </c>
      <c r="P2081" t="s">
        <v>201</v>
      </c>
      <c r="Q2081" s="302" t="s">
        <v>310</v>
      </c>
      <c r="R2081" t="s">
        <v>686</v>
      </c>
      <c r="S2081" t="s">
        <v>204</v>
      </c>
      <c r="T2081" t="s">
        <v>201</v>
      </c>
      <c r="U2081" t="s">
        <v>50</v>
      </c>
      <c r="V2081" t="s">
        <v>205</v>
      </c>
      <c r="W2081" t="s">
        <v>201</v>
      </c>
      <c r="X2081" t="s">
        <v>46</v>
      </c>
      <c r="Y2081" s="287" t="s">
        <v>147</v>
      </c>
    </row>
    <row r="2082" spans="1:25" x14ac:dyDescent="0.35">
      <c r="A2082" t="s">
        <v>192</v>
      </c>
      <c r="B2082" t="s">
        <v>193</v>
      </c>
      <c r="C2082" t="s">
        <v>916</v>
      </c>
      <c r="D2082" t="s">
        <v>994</v>
      </c>
      <c r="E2082" s="152">
        <v>120</v>
      </c>
      <c r="F2082" s="152">
        <v>120</v>
      </c>
      <c r="G2082" t="s">
        <v>196</v>
      </c>
      <c r="H2082" s="342">
        <v>1</v>
      </c>
      <c r="I2082" s="294">
        <v>43373</v>
      </c>
      <c r="J2082">
        <v>25145</v>
      </c>
      <c r="K2082">
        <v>262</v>
      </c>
      <c r="L2082" t="s">
        <v>520</v>
      </c>
      <c r="M2082" t="s">
        <v>303</v>
      </c>
      <c r="N2082" t="s">
        <v>989</v>
      </c>
      <c r="O2082" t="s">
        <v>544</v>
      </c>
      <c r="P2082" t="s">
        <v>201</v>
      </c>
      <c r="Q2082" s="302" t="s">
        <v>595</v>
      </c>
      <c r="R2082" t="s">
        <v>686</v>
      </c>
      <c r="S2082" t="s">
        <v>204</v>
      </c>
      <c r="T2082" t="s">
        <v>201</v>
      </c>
      <c r="U2082" t="s">
        <v>50</v>
      </c>
      <c r="V2082" t="s">
        <v>205</v>
      </c>
      <c r="W2082" t="s">
        <v>201</v>
      </c>
      <c r="X2082" t="s">
        <v>46</v>
      </c>
      <c r="Y2082" s="287" t="s">
        <v>147</v>
      </c>
    </row>
    <row r="2083" spans="1:25" x14ac:dyDescent="0.35">
      <c r="A2083" t="s">
        <v>192</v>
      </c>
      <c r="B2083" t="s">
        <v>193</v>
      </c>
      <c r="C2083" t="s">
        <v>916</v>
      </c>
      <c r="D2083" t="s">
        <v>995</v>
      </c>
      <c r="E2083" s="152">
        <v>-1119.5999999999999</v>
      </c>
      <c r="F2083" s="152">
        <v>-1119.5999999999999</v>
      </c>
      <c r="G2083" t="s">
        <v>196</v>
      </c>
      <c r="H2083" s="342">
        <v>1</v>
      </c>
      <c r="I2083" s="294">
        <v>43373</v>
      </c>
      <c r="J2083">
        <v>25145</v>
      </c>
      <c r="K2083">
        <v>263</v>
      </c>
      <c r="L2083" t="s">
        <v>520</v>
      </c>
      <c r="M2083" t="s">
        <v>303</v>
      </c>
      <c r="N2083" t="s">
        <v>989</v>
      </c>
      <c r="O2083" t="s">
        <v>544</v>
      </c>
      <c r="P2083" t="s">
        <v>201</v>
      </c>
      <c r="Q2083" s="302" t="s">
        <v>313</v>
      </c>
      <c r="R2083" t="s">
        <v>686</v>
      </c>
      <c r="S2083" t="s">
        <v>204</v>
      </c>
      <c r="T2083" t="s">
        <v>201</v>
      </c>
      <c r="U2083" t="s">
        <v>50</v>
      </c>
      <c r="V2083" t="s">
        <v>205</v>
      </c>
      <c r="W2083" t="s">
        <v>201</v>
      </c>
      <c r="X2083" t="s">
        <v>46</v>
      </c>
      <c r="Y2083" s="287" t="s">
        <v>147</v>
      </c>
    </row>
    <row r="2084" spans="1:25" x14ac:dyDescent="0.35">
      <c r="A2084" t="s">
        <v>192</v>
      </c>
      <c r="B2084" t="s">
        <v>193</v>
      </c>
      <c r="C2084" t="s">
        <v>916</v>
      </c>
      <c r="D2084" t="s">
        <v>996</v>
      </c>
      <c r="E2084" s="152">
        <v>-480</v>
      </c>
      <c r="F2084" s="152">
        <v>-480</v>
      </c>
      <c r="G2084" t="s">
        <v>196</v>
      </c>
      <c r="H2084" s="342">
        <v>1</v>
      </c>
      <c r="I2084" s="294">
        <v>43373</v>
      </c>
      <c r="J2084">
        <v>25145</v>
      </c>
      <c r="K2084">
        <v>264</v>
      </c>
      <c r="L2084" t="s">
        <v>520</v>
      </c>
      <c r="M2084" t="s">
        <v>303</v>
      </c>
      <c r="N2084" t="s">
        <v>989</v>
      </c>
      <c r="O2084" t="s">
        <v>544</v>
      </c>
      <c r="P2084" t="s">
        <v>201</v>
      </c>
      <c r="Q2084" s="302" t="s">
        <v>310</v>
      </c>
      <c r="R2084" t="s">
        <v>686</v>
      </c>
      <c r="S2084" t="s">
        <v>204</v>
      </c>
      <c r="T2084" t="s">
        <v>201</v>
      </c>
      <c r="U2084" t="s">
        <v>50</v>
      </c>
      <c r="V2084" t="s">
        <v>205</v>
      </c>
      <c r="W2084" t="s">
        <v>201</v>
      </c>
      <c r="X2084" t="s">
        <v>46</v>
      </c>
      <c r="Y2084" s="287" t="s">
        <v>147</v>
      </c>
    </row>
    <row r="2085" spans="1:25" x14ac:dyDescent="0.35">
      <c r="A2085" t="s">
        <v>192</v>
      </c>
      <c r="B2085" t="s">
        <v>193</v>
      </c>
      <c r="C2085" t="s">
        <v>916</v>
      </c>
      <c r="D2085" t="s">
        <v>997</v>
      </c>
      <c r="E2085" s="152">
        <v>-4716</v>
      </c>
      <c r="F2085" s="152">
        <v>-4716</v>
      </c>
      <c r="G2085" t="s">
        <v>196</v>
      </c>
      <c r="H2085" s="342">
        <v>1</v>
      </c>
      <c r="I2085" s="294">
        <v>43373</v>
      </c>
      <c r="J2085">
        <v>25145</v>
      </c>
      <c r="K2085">
        <v>265</v>
      </c>
      <c r="L2085" t="s">
        <v>520</v>
      </c>
      <c r="M2085" t="s">
        <v>303</v>
      </c>
      <c r="N2085" t="s">
        <v>989</v>
      </c>
      <c r="O2085" t="s">
        <v>544</v>
      </c>
      <c r="P2085" t="s">
        <v>201</v>
      </c>
      <c r="Q2085" s="302" t="s">
        <v>305</v>
      </c>
      <c r="R2085" t="s">
        <v>686</v>
      </c>
      <c r="S2085" t="s">
        <v>204</v>
      </c>
      <c r="T2085" t="s">
        <v>201</v>
      </c>
      <c r="U2085" t="s">
        <v>50</v>
      </c>
      <c r="V2085" t="s">
        <v>205</v>
      </c>
      <c r="W2085" t="s">
        <v>201</v>
      </c>
      <c r="X2085" t="s">
        <v>46</v>
      </c>
      <c r="Y2085" s="287" t="s">
        <v>147</v>
      </c>
    </row>
    <row r="2086" spans="1:25" x14ac:dyDescent="0.35">
      <c r="A2086" t="s">
        <v>192</v>
      </c>
      <c r="B2086" t="s">
        <v>193</v>
      </c>
      <c r="C2086" t="s">
        <v>916</v>
      </c>
      <c r="D2086" t="s">
        <v>998</v>
      </c>
      <c r="E2086" s="152">
        <v>-1336.15</v>
      </c>
      <c r="F2086" s="152">
        <v>-1336.15</v>
      </c>
      <c r="G2086" t="s">
        <v>196</v>
      </c>
      <c r="H2086" s="342">
        <v>1</v>
      </c>
      <c r="I2086" s="294">
        <v>43373</v>
      </c>
      <c r="J2086">
        <v>25145</v>
      </c>
      <c r="K2086">
        <v>266</v>
      </c>
      <c r="L2086" t="s">
        <v>520</v>
      </c>
      <c r="M2086" t="s">
        <v>303</v>
      </c>
      <c r="N2086" t="s">
        <v>989</v>
      </c>
      <c r="O2086" t="s">
        <v>544</v>
      </c>
      <c r="P2086" t="s">
        <v>201</v>
      </c>
      <c r="Q2086" s="302" t="s">
        <v>308</v>
      </c>
      <c r="R2086" t="s">
        <v>686</v>
      </c>
      <c r="S2086" t="s">
        <v>204</v>
      </c>
      <c r="T2086" t="s">
        <v>201</v>
      </c>
      <c r="U2086" t="s">
        <v>50</v>
      </c>
      <c r="V2086" t="s">
        <v>205</v>
      </c>
      <c r="W2086" t="s">
        <v>201</v>
      </c>
      <c r="X2086" t="s">
        <v>46</v>
      </c>
      <c r="Y2086" s="287" t="s">
        <v>147</v>
      </c>
    </row>
    <row r="2087" spans="1:25" x14ac:dyDescent="0.35">
      <c r="A2087" t="s">
        <v>192</v>
      </c>
      <c r="B2087" t="s">
        <v>193</v>
      </c>
      <c r="C2087" t="s">
        <v>916</v>
      </c>
      <c r="D2087" t="s">
        <v>999</v>
      </c>
      <c r="E2087" s="152">
        <v>-1250</v>
      </c>
      <c r="F2087" s="152">
        <v>-1250</v>
      </c>
      <c r="G2087" t="s">
        <v>196</v>
      </c>
      <c r="H2087" s="342">
        <v>1</v>
      </c>
      <c r="I2087" s="294">
        <v>43373</v>
      </c>
      <c r="J2087">
        <v>25145</v>
      </c>
      <c r="K2087">
        <v>267</v>
      </c>
      <c r="L2087" t="s">
        <v>520</v>
      </c>
      <c r="M2087" t="s">
        <v>303</v>
      </c>
      <c r="N2087" t="s">
        <v>989</v>
      </c>
      <c r="O2087" t="s">
        <v>544</v>
      </c>
      <c r="P2087" t="s">
        <v>201</v>
      </c>
      <c r="Q2087" s="302" t="s">
        <v>310</v>
      </c>
      <c r="R2087" t="s">
        <v>686</v>
      </c>
      <c r="S2087" t="s">
        <v>204</v>
      </c>
      <c r="T2087" t="s">
        <v>201</v>
      </c>
      <c r="U2087" t="s">
        <v>50</v>
      </c>
      <c r="V2087" t="s">
        <v>205</v>
      </c>
      <c r="W2087" t="s">
        <v>201</v>
      </c>
      <c r="X2087" t="s">
        <v>46</v>
      </c>
      <c r="Y2087" s="287" t="s">
        <v>147</v>
      </c>
    </row>
    <row r="2088" spans="1:25" x14ac:dyDescent="0.35">
      <c r="A2088" t="s">
        <v>192</v>
      </c>
      <c r="B2088" t="s">
        <v>193</v>
      </c>
      <c r="C2088" t="s">
        <v>916</v>
      </c>
      <c r="D2088" t="s">
        <v>1000</v>
      </c>
      <c r="E2088" s="152">
        <v>-943.2</v>
      </c>
      <c r="F2088" s="152">
        <v>-943.2</v>
      </c>
      <c r="G2088" t="s">
        <v>196</v>
      </c>
      <c r="H2088" s="342">
        <v>1</v>
      </c>
      <c r="I2088" s="294">
        <v>43373</v>
      </c>
      <c r="J2088">
        <v>25145</v>
      </c>
      <c r="K2088">
        <v>268</v>
      </c>
      <c r="L2088" t="s">
        <v>520</v>
      </c>
      <c r="M2088" t="s">
        <v>303</v>
      </c>
      <c r="N2088" t="s">
        <v>989</v>
      </c>
      <c r="O2088" t="s">
        <v>544</v>
      </c>
      <c r="P2088" t="s">
        <v>201</v>
      </c>
      <c r="Q2088" s="302" t="s">
        <v>313</v>
      </c>
      <c r="R2088" t="s">
        <v>686</v>
      </c>
      <c r="S2088" t="s">
        <v>204</v>
      </c>
      <c r="T2088" t="s">
        <v>201</v>
      </c>
      <c r="U2088" t="s">
        <v>50</v>
      </c>
      <c r="V2088" t="s">
        <v>205</v>
      </c>
      <c r="W2088" t="s">
        <v>201</v>
      </c>
      <c r="X2088" t="s">
        <v>46</v>
      </c>
      <c r="Y2088" s="287" t="s">
        <v>147</v>
      </c>
    </row>
    <row r="2089" spans="1:25" x14ac:dyDescent="0.35">
      <c r="A2089" t="s">
        <v>192</v>
      </c>
      <c r="B2089" t="s">
        <v>193</v>
      </c>
      <c r="C2089" t="s">
        <v>916</v>
      </c>
      <c r="D2089" t="s">
        <v>1001</v>
      </c>
      <c r="E2089" s="152">
        <v>-3716</v>
      </c>
      <c r="F2089" s="152">
        <v>-3716</v>
      </c>
      <c r="G2089" t="s">
        <v>196</v>
      </c>
      <c r="H2089" s="342">
        <v>1</v>
      </c>
      <c r="I2089" s="294">
        <v>43373</v>
      </c>
      <c r="J2089">
        <v>25229</v>
      </c>
      <c r="K2089">
        <v>2</v>
      </c>
      <c r="L2089" t="s">
        <v>520</v>
      </c>
      <c r="M2089" t="s">
        <v>303</v>
      </c>
      <c r="N2089" t="s">
        <v>966</v>
      </c>
      <c r="O2089" t="s">
        <v>544</v>
      </c>
      <c r="P2089" t="s">
        <v>201</v>
      </c>
      <c r="Q2089" s="302" t="s">
        <v>310</v>
      </c>
      <c r="R2089" t="s">
        <v>686</v>
      </c>
      <c r="S2089" t="s">
        <v>204</v>
      </c>
      <c r="T2089" t="s">
        <v>201</v>
      </c>
      <c r="U2089" t="s">
        <v>50</v>
      </c>
      <c r="V2089" t="s">
        <v>205</v>
      </c>
      <c r="W2089" t="s">
        <v>201</v>
      </c>
      <c r="X2089" t="s">
        <v>46</v>
      </c>
      <c r="Y2089" s="287" t="s">
        <v>147</v>
      </c>
    </row>
    <row r="2090" spans="1:25" x14ac:dyDescent="0.35">
      <c r="A2090" t="s">
        <v>192</v>
      </c>
      <c r="B2090" t="s">
        <v>193</v>
      </c>
      <c r="C2090" t="s">
        <v>916</v>
      </c>
      <c r="D2090" t="s">
        <v>1002</v>
      </c>
      <c r="E2090" s="152">
        <v>-4968</v>
      </c>
      <c r="F2090" s="152">
        <v>-4968</v>
      </c>
      <c r="G2090" t="s">
        <v>196</v>
      </c>
      <c r="H2090" s="342">
        <v>1</v>
      </c>
      <c r="I2090" s="294">
        <v>43373</v>
      </c>
      <c r="J2090">
        <v>25229</v>
      </c>
      <c r="K2090">
        <v>3</v>
      </c>
      <c r="L2090" t="s">
        <v>520</v>
      </c>
      <c r="M2090" t="s">
        <v>303</v>
      </c>
      <c r="N2090" t="s">
        <v>966</v>
      </c>
      <c r="O2090" t="s">
        <v>544</v>
      </c>
      <c r="P2090" t="s">
        <v>201</v>
      </c>
      <c r="Q2090" s="302" t="s">
        <v>310</v>
      </c>
      <c r="R2090" t="s">
        <v>686</v>
      </c>
      <c r="S2090" t="s">
        <v>204</v>
      </c>
      <c r="T2090" t="s">
        <v>201</v>
      </c>
      <c r="U2090" t="s">
        <v>50</v>
      </c>
      <c r="V2090" t="s">
        <v>205</v>
      </c>
      <c r="W2090" t="s">
        <v>201</v>
      </c>
      <c r="X2090" t="s">
        <v>46</v>
      </c>
      <c r="Y2090" s="287" t="s">
        <v>147</v>
      </c>
    </row>
    <row r="2091" spans="1:25" x14ac:dyDescent="0.35">
      <c r="A2091" t="s">
        <v>192</v>
      </c>
      <c r="B2091" t="s">
        <v>193</v>
      </c>
      <c r="C2091" t="s">
        <v>916</v>
      </c>
      <c r="D2091" t="s">
        <v>1003</v>
      </c>
      <c r="E2091" s="152">
        <v>340</v>
      </c>
      <c r="F2091" s="152">
        <v>340</v>
      </c>
      <c r="G2091" t="s">
        <v>196</v>
      </c>
      <c r="H2091" s="342">
        <v>1</v>
      </c>
      <c r="I2091" s="294">
        <v>43370</v>
      </c>
      <c r="J2091">
        <v>24958</v>
      </c>
      <c r="K2091">
        <v>624</v>
      </c>
      <c r="L2091" t="s">
        <v>561</v>
      </c>
      <c r="M2091" t="s">
        <v>236</v>
      </c>
      <c r="N2091" t="s">
        <v>971</v>
      </c>
      <c r="O2091" t="s">
        <v>544</v>
      </c>
      <c r="P2091" t="s">
        <v>201</v>
      </c>
      <c r="Q2091" s="302" t="s">
        <v>242</v>
      </c>
      <c r="R2091" t="s">
        <v>247</v>
      </c>
      <c r="S2091" t="s">
        <v>204</v>
      </c>
      <c r="T2091" t="s">
        <v>201</v>
      </c>
      <c r="U2091" t="s">
        <v>127</v>
      </c>
      <c r="V2091" t="s">
        <v>205</v>
      </c>
      <c r="W2091" t="s">
        <v>201</v>
      </c>
      <c r="X2091" t="s">
        <v>46</v>
      </c>
      <c r="Y2091" s="287" t="s">
        <v>147</v>
      </c>
    </row>
    <row r="2092" spans="1:25" x14ac:dyDescent="0.35">
      <c r="A2092" t="s">
        <v>192</v>
      </c>
      <c r="B2092" t="s">
        <v>193</v>
      </c>
      <c r="C2092" t="s">
        <v>916</v>
      </c>
      <c r="D2092" t="s">
        <v>1004</v>
      </c>
      <c r="E2092" s="152">
        <v>97.6</v>
      </c>
      <c r="F2092" s="152">
        <v>97.6</v>
      </c>
      <c r="G2092" t="s">
        <v>196</v>
      </c>
      <c r="H2092" s="342">
        <v>1</v>
      </c>
      <c r="I2092" s="294">
        <v>43370</v>
      </c>
      <c r="J2092">
        <v>24958</v>
      </c>
      <c r="K2092">
        <v>673</v>
      </c>
      <c r="L2092" t="s">
        <v>561</v>
      </c>
      <c r="M2092" t="s">
        <v>236</v>
      </c>
      <c r="N2092" t="s">
        <v>973</v>
      </c>
      <c r="O2092" t="s">
        <v>544</v>
      </c>
      <c r="P2092" t="s">
        <v>201</v>
      </c>
      <c r="Q2092" s="302" t="s">
        <v>242</v>
      </c>
      <c r="R2092" t="s">
        <v>569</v>
      </c>
      <c r="S2092" t="s">
        <v>204</v>
      </c>
      <c r="T2092" t="s">
        <v>201</v>
      </c>
      <c r="U2092" t="s">
        <v>127</v>
      </c>
      <c r="V2092" t="s">
        <v>205</v>
      </c>
      <c r="W2092" t="s">
        <v>201</v>
      </c>
      <c r="X2092" t="s">
        <v>46</v>
      </c>
      <c r="Y2092" s="287" t="s">
        <v>147</v>
      </c>
    </row>
    <row r="2093" spans="1:25" x14ac:dyDescent="0.35">
      <c r="A2093" t="s">
        <v>192</v>
      </c>
      <c r="B2093" t="s">
        <v>193</v>
      </c>
      <c r="C2093" t="s">
        <v>916</v>
      </c>
      <c r="D2093" t="s">
        <v>1005</v>
      </c>
      <c r="E2093" s="152">
        <v>300.39999999999998</v>
      </c>
      <c r="F2093" s="152">
        <v>300.39999999999998</v>
      </c>
      <c r="G2093" t="s">
        <v>196</v>
      </c>
      <c r="H2093" s="342">
        <v>1</v>
      </c>
      <c r="I2093" s="294">
        <v>43370</v>
      </c>
      <c r="J2093">
        <v>24958</v>
      </c>
      <c r="K2093">
        <v>678</v>
      </c>
      <c r="L2093" t="s">
        <v>561</v>
      </c>
      <c r="M2093" t="s">
        <v>236</v>
      </c>
      <c r="N2093" t="s">
        <v>973</v>
      </c>
      <c r="O2093" t="s">
        <v>544</v>
      </c>
      <c r="P2093" t="s">
        <v>201</v>
      </c>
      <c r="Q2093" s="302" t="s">
        <v>242</v>
      </c>
      <c r="R2093" t="s">
        <v>247</v>
      </c>
      <c r="S2093" t="s">
        <v>204</v>
      </c>
      <c r="T2093" t="s">
        <v>201</v>
      </c>
      <c r="U2093" t="s">
        <v>127</v>
      </c>
      <c r="V2093" t="s">
        <v>205</v>
      </c>
      <c r="W2093" t="s">
        <v>201</v>
      </c>
      <c r="X2093" t="s">
        <v>46</v>
      </c>
      <c r="Y2093" s="287" t="s">
        <v>147</v>
      </c>
    </row>
    <row r="2094" spans="1:25" x14ac:dyDescent="0.35">
      <c r="A2094" t="s">
        <v>192</v>
      </c>
      <c r="B2094" t="s">
        <v>193</v>
      </c>
      <c r="C2094" t="s">
        <v>916</v>
      </c>
      <c r="D2094" t="s">
        <v>1006</v>
      </c>
      <c r="E2094" s="152">
        <v>138.4</v>
      </c>
      <c r="F2094" s="152">
        <v>138.4</v>
      </c>
      <c r="G2094" t="s">
        <v>196</v>
      </c>
      <c r="H2094" s="342">
        <v>1</v>
      </c>
      <c r="I2094" s="294">
        <v>43370</v>
      </c>
      <c r="J2094">
        <v>24958</v>
      </c>
      <c r="K2094">
        <v>619</v>
      </c>
      <c r="L2094" t="s">
        <v>561</v>
      </c>
      <c r="M2094" t="s">
        <v>236</v>
      </c>
      <c r="N2094" t="s">
        <v>971</v>
      </c>
      <c r="O2094" t="s">
        <v>544</v>
      </c>
      <c r="P2094" t="s">
        <v>201</v>
      </c>
      <c r="Q2094" s="302" t="s">
        <v>242</v>
      </c>
      <c r="R2094" t="s">
        <v>569</v>
      </c>
      <c r="S2094" t="s">
        <v>204</v>
      </c>
      <c r="T2094" t="s">
        <v>201</v>
      </c>
      <c r="U2094" t="s">
        <v>127</v>
      </c>
      <c r="V2094" t="s">
        <v>205</v>
      </c>
      <c r="W2094" t="s">
        <v>201</v>
      </c>
      <c r="X2094" t="s">
        <v>46</v>
      </c>
      <c r="Y2094" s="287" t="s">
        <v>147</v>
      </c>
    </row>
    <row r="2095" spans="1:25" x14ac:dyDescent="0.35">
      <c r="A2095" t="s">
        <v>192</v>
      </c>
      <c r="B2095" t="s">
        <v>193</v>
      </c>
      <c r="C2095" t="s">
        <v>916</v>
      </c>
      <c r="D2095" t="s">
        <v>1007</v>
      </c>
      <c r="E2095" s="152">
        <v>200</v>
      </c>
      <c r="F2095" s="152">
        <v>200</v>
      </c>
      <c r="G2095" t="s">
        <v>196</v>
      </c>
      <c r="H2095" s="342">
        <v>1</v>
      </c>
      <c r="I2095" s="294">
        <v>43370</v>
      </c>
      <c r="J2095">
        <v>24958</v>
      </c>
      <c r="K2095">
        <v>641</v>
      </c>
      <c r="L2095" t="s">
        <v>561</v>
      </c>
      <c r="M2095" t="s">
        <v>236</v>
      </c>
      <c r="N2095" t="s">
        <v>971</v>
      </c>
      <c r="O2095" t="s">
        <v>544</v>
      </c>
      <c r="P2095" t="s">
        <v>201</v>
      </c>
      <c r="Q2095" s="302" t="s">
        <v>242</v>
      </c>
      <c r="R2095" t="s">
        <v>244</v>
      </c>
      <c r="S2095" t="s">
        <v>204</v>
      </c>
      <c r="T2095" t="s">
        <v>201</v>
      </c>
      <c r="U2095" t="s">
        <v>61</v>
      </c>
      <c r="V2095" t="s">
        <v>205</v>
      </c>
      <c r="W2095" t="s">
        <v>201</v>
      </c>
      <c r="X2095" t="s">
        <v>46</v>
      </c>
      <c r="Y2095" s="287" t="s">
        <v>147</v>
      </c>
    </row>
    <row r="2096" spans="1:25" x14ac:dyDescent="0.35">
      <c r="A2096" t="s">
        <v>192</v>
      </c>
      <c r="B2096" t="s">
        <v>193</v>
      </c>
      <c r="C2096" t="s">
        <v>916</v>
      </c>
      <c r="D2096" t="s">
        <v>1008</v>
      </c>
      <c r="E2096" s="152">
        <v>181.2</v>
      </c>
      <c r="F2096" s="152">
        <v>181.2</v>
      </c>
      <c r="G2096" t="s">
        <v>196</v>
      </c>
      <c r="H2096" s="342">
        <v>1</v>
      </c>
      <c r="I2096" s="294">
        <v>43370</v>
      </c>
      <c r="J2096">
        <v>24958</v>
      </c>
      <c r="K2096">
        <v>695</v>
      </c>
      <c r="L2096" t="s">
        <v>561</v>
      </c>
      <c r="M2096" t="s">
        <v>236</v>
      </c>
      <c r="N2096" t="s">
        <v>973</v>
      </c>
      <c r="O2096" t="s">
        <v>544</v>
      </c>
      <c r="P2096" t="s">
        <v>201</v>
      </c>
      <c r="Q2096" s="302" t="s">
        <v>242</v>
      </c>
      <c r="R2096" t="s">
        <v>244</v>
      </c>
      <c r="S2096" t="s">
        <v>204</v>
      </c>
      <c r="T2096" t="s">
        <v>201</v>
      </c>
      <c r="U2096" t="s">
        <v>61</v>
      </c>
      <c r="V2096" t="s">
        <v>205</v>
      </c>
      <c r="W2096" t="s">
        <v>201</v>
      </c>
      <c r="X2096" t="s">
        <v>46</v>
      </c>
      <c r="Y2096" s="287" t="s">
        <v>147</v>
      </c>
    </row>
    <row r="2097" spans="1:25" x14ac:dyDescent="0.35">
      <c r="A2097" t="s">
        <v>192</v>
      </c>
      <c r="B2097" t="s">
        <v>193</v>
      </c>
      <c r="C2097" t="s">
        <v>916</v>
      </c>
      <c r="D2097" t="s">
        <v>1009</v>
      </c>
      <c r="E2097" s="152">
        <v>466.5</v>
      </c>
      <c r="F2097" s="152">
        <v>466.5</v>
      </c>
      <c r="G2097" t="s">
        <v>196</v>
      </c>
      <c r="H2097" s="342">
        <v>1</v>
      </c>
      <c r="I2097" s="294">
        <v>43373</v>
      </c>
      <c r="J2097">
        <v>25004</v>
      </c>
      <c r="K2097">
        <v>63</v>
      </c>
      <c r="L2097" t="s">
        <v>520</v>
      </c>
      <c r="M2097" t="s">
        <v>303</v>
      </c>
      <c r="N2097" t="s">
        <v>1010</v>
      </c>
      <c r="O2097" t="s">
        <v>544</v>
      </c>
      <c r="P2097" t="s">
        <v>201</v>
      </c>
      <c r="Q2097" s="302" t="s">
        <v>305</v>
      </c>
      <c r="R2097" t="s">
        <v>306</v>
      </c>
      <c r="S2097" t="s">
        <v>204</v>
      </c>
      <c r="T2097" t="s">
        <v>201</v>
      </c>
      <c r="U2097" t="s">
        <v>50</v>
      </c>
      <c r="V2097" t="s">
        <v>205</v>
      </c>
      <c r="W2097" t="s">
        <v>201</v>
      </c>
      <c r="X2097" t="s">
        <v>46</v>
      </c>
      <c r="Y2097" s="287" t="s">
        <v>147</v>
      </c>
    </row>
    <row r="2098" spans="1:25" x14ac:dyDescent="0.35">
      <c r="A2098" t="s">
        <v>192</v>
      </c>
      <c r="B2098" t="s">
        <v>193</v>
      </c>
      <c r="C2098" t="s">
        <v>916</v>
      </c>
      <c r="D2098" t="s">
        <v>1011</v>
      </c>
      <c r="E2098" s="152">
        <v>131.63999999999999</v>
      </c>
      <c r="F2098" s="152">
        <v>131.63999999999999</v>
      </c>
      <c r="G2098" t="s">
        <v>196</v>
      </c>
      <c r="H2098" s="342">
        <v>1</v>
      </c>
      <c r="I2098" s="294">
        <v>43373</v>
      </c>
      <c r="J2098">
        <v>25004</v>
      </c>
      <c r="K2098">
        <v>174</v>
      </c>
      <c r="L2098" t="s">
        <v>520</v>
      </c>
      <c r="M2098" t="s">
        <v>303</v>
      </c>
      <c r="N2098" t="s">
        <v>1010</v>
      </c>
      <c r="O2098" t="s">
        <v>544</v>
      </c>
      <c r="P2098" t="s">
        <v>201</v>
      </c>
      <c r="Q2098" s="302" t="s">
        <v>308</v>
      </c>
      <c r="R2098" t="s">
        <v>306</v>
      </c>
      <c r="S2098" t="s">
        <v>204</v>
      </c>
      <c r="T2098" t="s">
        <v>201</v>
      </c>
      <c r="U2098" t="s">
        <v>50</v>
      </c>
      <c r="V2098" t="s">
        <v>205</v>
      </c>
      <c r="W2098" t="s">
        <v>201</v>
      </c>
      <c r="X2098" t="s">
        <v>46</v>
      </c>
      <c r="Y2098" s="287" t="s">
        <v>147</v>
      </c>
    </row>
    <row r="2099" spans="1:25" x14ac:dyDescent="0.35">
      <c r="A2099" t="s">
        <v>192</v>
      </c>
      <c r="B2099" t="s">
        <v>193</v>
      </c>
      <c r="C2099" t="s">
        <v>916</v>
      </c>
      <c r="D2099" t="s">
        <v>1012</v>
      </c>
      <c r="E2099" s="152">
        <v>125</v>
      </c>
      <c r="F2099" s="152">
        <v>125</v>
      </c>
      <c r="G2099" t="s">
        <v>196</v>
      </c>
      <c r="H2099" s="342">
        <v>1</v>
      </c>
      <c r="I2099" s="294">
        <v>43373</v>
      </c>
      <c r="J2099">
        <v>25004</v>
      </c>
      <c r="K2099">
        <v>278</v>
      </c>
      <c r="L2099" t="s">
        <v>520</v>
      </c>
      <c r="M2099" t="s">
        <v>303</v>
      </c>
      <c r="N2099" t="s">
        <v>1010</v>
      </c>
      <c r="O2099" t="s">
        <v>544</v>
      </c>
      <c r="P2099" t="s">
        <v>201</v>
      </c>
      <c r="Q2099" s="302" t="s">
        <v>310</v>
      </c>
      <c r="R2099" t="s">
        <v>306</v>
      </c>
      <c r="S2099" t="s">
        <v>204</v>
      </c>
      <c r="T2099" t="s">
        <v>201</v>
      </c>
      <c r="U2099" t="s">
        <v>50</v>
      </c>
      <c r="V2099" t="s">
        <v>205</v>
      </c>
      <c r="W2099" t="s">
        <v>201</v>
      </c>
      <c r="X2099" t="s">
        <v>46</v>
      </c>
      <c r="Y2099" s="287" t="s">
        <v>147</v>
      </c>
    </row>
    <row r="2100" spans="1:25" x14ac:dyDescent="0.35">
      <c r="A2100" t="s">
        <v>192</v>
      </c>
      <c r="B2100" t="s">
        <v>193</v>
      </c>
      <c r="C2100" t="s">
        <v>916</v>
      </c>
      <c r="D2100" t="s">
        <v>1013</v>
      </c>
      <c r="E2100" s="152">
        <v>5</v>
      </c>
      <c r="F2100" s="152">
        <v>5</v>
      </c>
      <c r="G2100" t="s">
        <v>196</v>
      </c>
      <c r="H2100" s="342">
        <v>1</v>
      </c>
      <c r="I2100" s="294">
        <v>43373</v>
      </c>
      <c r="J2100">
        <v>25004</v>
      </c>
      <c r="K2100">
        <v>352</v>
      </c>
      <c r="L2100" t="s">
        <v>520</v>
      </c>
      <c r="M2100" t="s">
        <v>303</v>
      </c>
      <c r="N2100" t="s">
        <v>1010</v>
      </c>
      <c r="O2100" t="s">
        <v>544</v>
      </c>
      <c r="P2100" t="s">
        <v>201</v>
      </c>
      <c r="Q2100" s="302" t="s">
        <v>310</v>
      </c>
      <c r="R2100" t="s">
        <v>306</v>
      </c>
      <c r="S2100" t="s">
        <v>204</v>
      </c>
      <c r="T2100" t="s">
        <v>201</v>
      </c>
      <c r="U2100" t="s">
        <v>50</v>
      </c>
      <c r="V2100" t="s">
        <v>205</v>
      </c>
      <c r="W2100" t="s">
        <v>201</v>
      </c>
      <c r="X2100" t="s">
        <v>46</v>
      </c>
      <c r="Y2100" s="287" t="s">
        <v>147</v>
      </c>
    </row>
    <row r="2101" spans="1:25" x14ac:dyDescent="0.35">
      <c r="A2101" t="s">
        <v>192</v>
      </c>
      <c r="B2101" t="s">
        <v>193</v>
      </c>
      <c r="C2101" t="s">
        <v>916</v>
      </c>
      <c r="D2101" t="s">
        <v>1014</v>
      </c>
      <c r="E2101" s="152">
        <v>93.3</v>
      </c>
      <c r="F2101" s="152">
        <v>93.3</v>
      </c>
      <c r="G2101" t="s">
        <v>196</v>
      </c>
      <c r="H2101" s="342">
        <v>1</v>
      </c>
      <c r="I2101" s="294">
        <v>43373</v>
      </c>
      <c r="J2101">
        <v>25004</v>
      </c>
      <c r="K2101">
        <v>545</v>
      </c>
      <c r="L2101" t="s">
        <v>520</v>
      </c>
      <c r="M2101" t="s">
        <v>303</v>
      </c>
      <c r="N2101" t="s">
        <v>1010</v>
      </c>
      <c r="O2101" t="s">
        <v>544</v>
      </c>
      <c r="P2101" t="s">
        <v>201</v>
      </c>
      <c r="Q2101" s="302" t="s">
        <v>313</v>
      </c>
      <c r="R2101" t="s">
        <v>306</v>
      </c>
      <c r="S2101" t="s">
        <v>204</v>
      </c>
      <c r="T2101" t="s">
        <v>201</v>
      </c>
      <c r="U2101" t="s">
        <v>50</v>
      </c>
      <c r="V2101" t="s">
        <v>205</v>
      </c>
      <c r="W2101" t="s">
        <v>201</v>
      </c>
      <c r="X2101" t="s">
        <v>46</v>
      </c>
      <c r="Y2101" s="287" t="s">
        <v>147</v>
      </c>
    </row>
    <row r="2102" spans="1:25" x14ac:dyDescent="0.35">
      <c r="A2102" t="s">
        <v>192</v>
      </c>
      <c r="B2102" t="s">
        <v>193</v>
      </c>
      <c r="C2102" t="s">
        <v>916</v>
      </c>
      <c r="D2102" t="s">
        <v>537</v>
      </c>
      <c r="E2102" s="152">
        <v>0</v>
      </c>
      <c r="F2102" s="152">
        <v>0</v>
      </c>
      <c r="G2102" t="s">
        <v>196</v>
      </c>
      <c r="H2102" s="342">
        <v>0</v>
      </c>
      <c r="I2102" s="294">
        <v>43389</v>
      </c>
      <c r="J2102">
        <v>25157</v>
      </c>
      <c r="K2102">
        <v>336</v>
      </c>
      <c r="L2102" t="s">
        <v>538</v>
      </c>
      <c r="M2102" t="s">
        <v>539</v>
      </c>
      <c r="N2102" t="s">
        <v>540</v>
      </c>
      <c r="O2102" t="s">
        <v>544</v>
      </c>
      <c r="P2102" t="s">
        <v>201</v>
      </c>
      <c r="Q2102" s="302" t="s">
        <v>308</v>
      </c>
      <c r="R2102" t="s">
        <v>306</v>
      </c>
      <c r="S2102" t="s">
        <v>204</v>
      </c>
      <c r="T2102" t="s">
        <v>201</v>
      </c>
      <c r="U2102" t="s">
        <v>50</v>
      </c>
      <c r="V2102" t="s">
        <v>205</v>
      </c>
      <c r="W2102" t="s">
        <v>201</v>
      </c>
      <c r="X2102" t="s">
        <v>46</v>
      </c>
      <c r="Y2102" s="287" t="s">
        <v>147</v>
      </c>
    </row>
    <row r="2103" spans="1:25" x14ac:dyDescent="0.35">
      <c r="A2103" t="s">
        <v>192</v>
      </c>
      <c r="B2103" t="s">
        <v>193</v>
      </c>
      <c r="C2103" t="s">
        <v>916</v>
      </c>
      <c r="D2103" t="s">
        <v>537</v>
      </c>
      <c r="E2103" s="152">
        <v>0</v>
      </c>
      <c r="F2103" s="152">
        <v>0</v>
      </c>
      <c r="G2103" t="s">
        <v>196</v>
      </c>
      <c r="H2103" s="342">
        <v>0</v>
      </c>
      <c r="I2103" s="294">
        <v>43389</v>
      </c>
      <c r="J2103">
        <v>25157</v>
      </c>
      <c r="K2103">
        <v>337</v>
      </c>
      <c r="L2103" t="s">
        <v>538</v>
      </c>
      <c r="M2103" t="s">
        <v>539</v>
      </c>
      <c r="N2103" t="s">
        <v>540</v>
      </c>
      <c r="O2103" t="s">
        <v>544</v>
      </c>
      <c r="P2103" t="s">
        <v>201</v>
      </c>
      <c r="Q2103" s="302" t="s">
        <v>458</v>
      </c>
      <c r="R2103" t="s">
        <v>301</v>
      </c>
      <c r="S2103" t="s">
        <v>204</v>
      </c>
      <c r="T2103" t="s">
        <v>201</v>
      </c>
      <c r="U2103" t="s">
        <v>50</v>
      </c>
      <c r="V2103" t="s">
        <v>205</v>
      </c>
      <c r="W2103" t="s">
        <v>201</v>
      </c>
      <c r="X2103" t="s">
        <v>46</v>
      </c>
      <c r="Y2103" s="287" t="s">
        <v>147</v>
      </c>
    </row>
    <row r="2104" spans="1:25" x14ac:dyDescent="0.35">
      <c r="A2104" t="s">
        <v>192</v>
      </c>
      <c r="B2104" t="s">
        <v>193</v>
      </c>
      <c r="C2104" t="s">
        <v>916</v>
      </c>
      <c r="D2104" t="s">
        <v>1015</v>
      </c>
      <c r="E2104" s="152">
        <v>60</v>
      </c>
      <c r="F2104" s="152">
        <v>60</v>
      </c>
      <c r="G2104" t="s">
        <v>196</v>
      </c>
      <c r="H2104" s="342">
        <v>1</v>
      </c>
      <c r="I2104" s="294">
        <v>43356</v>
      </c>
      <c r="J2104">
        <v>24399</v>
      </c>
      <c r="K2104">
        <v>2</v>
      </c>
      <c r="L2104" t="s">
        <v>561</v>
      </c>
      <c r="M2104" t="s">
        <v>298</v>
      </c>
      <c r="N2104" t="s">
        <v>1016</v>
      </c>
      <c r="O2104" t="s">
        <v>544</v>
      </c>
      <c r="P2104" t="s">
        <v>201</v>
      </c>
      <c r="Q2104" s="302" t="s">
        <v>458</v>
      </c>
      <c r="R2104" t="s">
        <v>301</v>
      </c>
      <c r="S2104" t="s">
        <v>204</v>
      </c>
      <c r="T2104" t="s">
        <v>201</v>
      </c>
      <c r="U2104" t="s">
        <v>50</v>
      </c>
      <c r="V2104" t="s">
        <v>205</v>
      </c>
      <c r="W2104" t="s">
        <v>201</v>
      </c>
      <c r="X2104" t="s">
        <v>46</v>
      </c>
      <c r="Y2104" s="287" t="s">
        <v>63</v>
      </c>
    </row>
    <row r="2106" spans="1:25" x14ac:dyDescent="0.35">
      <c r="E2106" s="152">
        <f>E1085+E1097+E1099+E1111</f>
        <v>1950</v>
      </c>
    </row>
    <row r="1047572" spans="25:25" x14ac:dyDescent="0.35">
      <c r="Y1047572" s="290"/>
    </row>
    <row r="1048242" spans="25:25" x14ac:dyDescent="0.35">
      <c r="Y1048242" s="290"/>
    </row>
  </sheetData>
  <autoFilter ref="A1:AC2104" xr:uid="{00000000-0009-0000-0000-000008000000}"/>
  <pageMargins left="0.7" right="0.7" top="0.75" bottom="0.75" header="0.3" footer="0.3"/>
  <pageSetup paperSize="9" orientation="portrait" horizontalDpi="300" verticalDpi="300" r:id="rId1"/>
  <customProperties>
    <customPr name="QAA_DRILLPATH_NODE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651a0625-e057-41a4-a22b-b88fc3998b6f"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9D2B51FEEAB0B4BB3A41F8E85B48464" ma:contentTypeVersion="15" ma:contentTypeDescription="Create a new document." ma:contentTypeScope="" ma:versionID="f015bd161cd84bbdd643fddc2f5cdf58">
  <xsd:schema xmlns:xsd="http://www.w3.org/2001/XMLSchema" xmlns:xs="http://www.w3.org/2001/XMLSchema" xmlns:p="http://schemas.microsoft.com/office/2006/metadata/properties" xmlns:ns1="http://schemas.microsoft.com/sharepoint/v3" xmlns:ns3="651a0625-e057-41a4-a22b-b88fc3998b6f" xmlns:ns4="18669912-d1cf-4062-bf0e-010cf04dd938" targetNamespace="http://schemas.microsoft.com/office/2006/metadata/properties" ma:root="true" ma:fieldsID="e4becc63c2b3b5f657bd3ef1ac218b02" ns1:_="" ns3:_="" ns4:_="">
    <xsd:import namespace="http://schemas.microsoft.com/sharepoint/v3"/>
    <xsd:import namespace="651a0625-e057-41a4-a22b-b88fc3998b6f"/>
    <xsd:import namespace="18669912-d1cf-4062-bf0e-010cf04dd938"/>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1a0625-e057-41a4-a22b-b88fc3998b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ternalName="MediaServiceDateTaken" ma:readOnly="true">
      <xsd:simpleType>
        <xsd:restriction base="dms:Text"/>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669912-d1cf-4062-bf0e-010cf04dd93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WorkbookDrillPathInfo xmlns:xsd="http://www.w3.org/2001/XMLSchema" xmlns:xsi="http://www.w3.org/2001/XMLSchema-instance" xmlns="http://www.infor.com/qaa/DrillPath">
  <CurrentDrillPath>
    <DrillPathNode AnalysisType="NONE" Id="ec9a1ccd-03a7-4115-815a-41d20eea9f6b" Name="Project Summary" HandleSummaryReportOnly="false">
      <SuppressZero>false</SuppressZero>
      <Children/>
    </DrillPathNode>
    <DrillPathNode AnalysisType="NONE" Id="33b4cab4-1a72-49a8-b7d9-23b0fc93dcbc" Name="Revised Leap Budget " HandleSummaryReportOnly="false">
      <SuppressZero>false</SuppressZero>
      <Children/>
    </DrillPathNode>
    <DrillPathNode AnalysisType="NONE" Id="9259bc29-a78f-4d2b-ad9a-e909b0a05b12" Name="Shallow Well" HandleSummaryReportOnly="false" Source="">
      <SuppressZero>false</SuppressZero>
      <Children/>
    </DrillPathNode>
    <DrillPathNode AnalysisType="NONE" Id="5bcc2848-4b2f-4fe4-91c8-7b9082233d71" Name="Solar and Pump" HandleSummaryReportOnly="false" Source="">
      <SuppressZero>false</SuppressZero>
      <Children/>
    </DrillPathNode>
    <DrillPathNode AnalysisType="NONE" Id="d6097d22-425a-4c18-b836-b598da13d67e" Name="Elevated Water Tank" HandleSummaryReportOnly="false" Source="">
      <SuppressZero>false</SuppressZero>
      <Children/>
    </DrillPathNode>
    <DrillPathNode AnalysisType="NONE" Id="3a207a18-cf8a-4e7a-8813-8cdcc97232ad" Name="Pipeline extension" HandleSummaryReportOnly="false" Source="">
      <SuppressZero>false</SuppressZero>
      <Children/>
    </DrillPathNode>
    <DrillPathNode AnalysisType="NONE" Id="2ec76305-4a7c-4dfa-beb0-fdab37cc8a57" Name="Water Kiosk" HandleSummaryReportOnly="false" Source="">
      <SuppressZero>false</SuppressZero>
      <Children/>
    </DrillPathNode>
    <DrillPathNode AnalysisType="NONE" Id="eba1b132-157b-4598-859d-5659510c87f8" Name="Sheet9" HandleSummaryReportOnly="false" Source="">
      <SuppressZero>false</SuppressZero>
      <Children/>
    </DrillPathNode>
  </CurrentDrillPath>
  <SavedDrillPath/>
</WorkbookDrillPathInfo>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C62FE7-8A63-4FEF-A405-10E08BB1B90C}">
  <ds:schemaRefs>
    <ds:schemaRef ds:uri="http://schemas.microsoft.com/office/2006/documentManagement/types"/>
    <ds:schemaRef ds:uri="http://purl.org/dc/dcmitype/"/>
    <ds:schemaRef ds:uri="18669912-d1cf-4062-bf0e-010cf04dd938"/>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651a0625-e057-41a4-a22b-b88fc3998b6f"/>
    <ds:schemaRef ds:uri="http://schemas.microsoft.com/sharepoint/v3"/>
    <ds:schemaRef ds:uri="http://www.w3.org/XML/1998/namespace"/>
    <ds:schemaRef ds:uri="http://purl.org/dc/terms/"/>
  </ds:schemaRefs>
</ds:datastoreItem>
</file>

<file path=customXml/itemProps2.xml><?xml version="1.0" encoding="utf-8"?>
<ds:datastoreItem xmlns:ds="http://schemas.openxmlformats.org/officeDocument/2006/customXml" ds:itemID="{F74C8EDF-497E-4038-9E8B-E40E2B1DB2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51a0625-e057-41a4-a22b-b88fc3998b6f"/>
    <ds:schemaRef ds:uri="18669912-d1cf-4062-bf0e-010cf04dd9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6339AF-9DD1-4D53-9F22-CF1BA6B05F03}">
  <ds:schemaRefs>
    <ds:schemaRef ds:uri="http://www.w3.org/2001/XMLSchema"/>
    <ds:schemaRef ds:uri="http://www.infor.com/qaa/DrillPath"/>
  </ds:schemaRefs>
</ds:datastoreItem>
</file>

<file path=customXml/itemProps4.xml><?xml version="1.0" encoding="utf-8"?>
<ds:datastoreItem xmlns:ds="http://schemas.openxmlformats.org/officeDocument/2006/customXml" ds:itemID="{84689ED4-3F08-4213-B43C-5FE6833EDD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Initial Approved Budget</vt:lpstr>
      <vt:lpstr>1</vt:lpstr>
      <vt:lpstr>Rehabilitation Dhobley MCH</vt:lpstr>
      <vt:lpstr>Budget Summary</vt:lpstr>
      <vt:lpstr>FY 19 Financial Report</vt:lpstr>
      <vt:lpstr>Sheet1</vt:lpstr>
      <vt:lpstr>Sheet2</vt:lpstr>
      <vt:lpstr>Sheet3</vt:lpstr>
      <vt:lpstr>Transaction Listing-P1-P12</vt:lpstr>
      <vt:lpstr>Pivot Table-Year1 </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yakub</dc:creator>
  <cp:keywords/>
  <dc:description/>
  <cp:lastModifiedBy>Mohamud Sheikh Ahmed</cp:lastModifiedBy>
  <cp:revision/>
  <cp:lastPrinted>2023-08-13T14:54:11Z</cp:lastPrinted>
  <dcterms:created xsi:type="dcterms:W3CDTF">2018-04-19T09:37:14Z</dcterms:created>
  <dcterms:modified xsi:type="dcterms:W3CDTF">2025-05-18T07:49:19Z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0x010100D9D2B51FEEAB0B4BB3A41F8E85B48464</vt:lpwstr>
  </property>
</Properties>
</file>